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charts/chart2.xml" ContentType="application/vnd.openxmlformats-officedocument.drawingml.chart+xml"/>
  <Override PartName="/xl/drawings/drawing17.xml" ContentType="application/vnd.openxmlformats-officedocument.drawingml.chartshapes+xml"/>
  <Override PartName="/xl/charts/chart3.xml" ContentType="application/vnd.openxmlformats-officedocument.drawingml.chart+xml"/>
  <Override PartName="/xl/drawings/drawing18.xml" ContentType="application/vnd.openxmlformats-officedocument.drawingml.chartshapes+xml"/>
  <Override PartName="/xl/charts/chart4.xml" ContentType="application/vnd.openxmlformats-officedocument.drawingml.chart+xml"/>
  <Override PartName="/xl/drawings/drawing19.xml" ContentType="application/vnd.openxmlformats-officedocument.drawingml.chartshapes+xml"/>
  <Override PartName="/xl/charts/chart5.xml" ContentType="application/vnd.openxmlformats-officedocument.drawingml.chart+xml"/>
  <Override PartName="/xl/drawings/drawing20.xml" ContentType="application/vnd.openxmlformats-officedocument.drawingml.chartshapes+xml"/>
  <Override PartName="/xl/charts/chart6.xml" ContentType="application/vnd.openxmlformats-officedocument.drawingml.chart+xml"/>
  <Override PartName="/xl/drawings/drawing21.xml" ContentType="application/vnd.openxmlformats-officedocument.drawingml.chartshapes+xml"/>
  <Override PartName="/xl/charts/chart7.xml" ContentType="application/vnd.openxmlformats-officedocument.drawingml.chart+xml"/>
  <Override PartName="/xl/drawings/drawing22.xml" ContentType="application/vnd.openxmlformats-officedocument.drawingml.chartshapes+xml"/>
  <Override PartName="/xl/charts/chart8.xml" ContentType="application/vnd.openxmlformats-officedocument.drawingml.chart+xml"/>
  <Override PartName="/xl/drawings/drawing23.xml" ContentType="application/vnd.openxmlformats-officedocument.drawingml.chartshapes+xml"/>
  <Override PartName="/xl/charts/chart9.xml" ContentType="application/vnd.openxmlformats-officedocument.drawingml.chart+xml"/>
  <Override PartName="/xl/drawings/drawing24.xml" ContentType="application/vnd.openxmlformats-officedocument.drawingml.chartshapes+xml"/>
  <Override PartName="/xl/charts/chart10.xml" ContentType="application/vnd.openxmlformats-officedocument.drawingml.chart+xml"/>
  <Override PartName="/xl/drawings/drawing25.xml" ContentType="application/vnd.openxmlformats-officedocument.drawingml.chartshapes+xml"/>
  <Override PartName="/xl/charts/chart11.xml" ContentType="application/vnd.openxmlformats-officedocument.drawingml.chart+xml"/>
  <Override PartName="/xl/drawings/drawing26.xml" ContentType="application/vnd.openxmlformats-officedocument.drawingml.chartshapes+xml"/>
  <Override PartName="/xl/charts/chart12.xml" ContentType="application/vnd.openxmlformats-officedocument.drawingml.chart+xml"/>
  <Override PartName="/xl/drawings/drawing27.xml" ContentType="application/vnd.openxmlformats-officedocument.drawingml.chartshapes+xml"/>
  <Override PartName="/xl/charts/chart13.xml" ContentType="application/vnd.openxmlformats-officedocument.drawingml.chart+xml"/>
  <Override PartName="/xl/drawings/drawing28.xml" ContentType="application/vnd.openxmlformats-officedocument.drawingml.chartshapes+xml"/>
  <Override PartName="/xl/charts/chart14.xml" ContentType="application/vnd.openxmlformats-officedocument.drawingml.chart+xml"/>
  <Override PartName="/xl/drawings/drawing29.xml" ContentType="application/vnd.openxmlformats-officedocument.drawingml.chartshapes+xml"/>
  <Override PartName="/xl/charts/chart15.xml" ContentType="application/vnd.openxmlformats-officedocument.drawingml.chart+xml"/>
  <Override PartName="/xl/drawings/drawing30.xml" ContentType="application/vnd.openxmlformats-officedocument.drawingml.chartshapes+xml"/>
  <Override PartName="/xl/charts/chart16.xml" ContentType="application/vnd.openxmlformats-officedocument.drawingml.chart+xml"/>
  <Override PartName="/xl/drawings/drawing31.xml" ContentType="application/vnd.openxmlformats-officedocument.drawingml.chartshapes+xml"/>
  <Override PartName="/xl/charts/chart17.xml" ContentType="application/vnd.openxmlformats-officedocument.drawingml.chart+xml"/>
  <Override PartName="/xl/drawings/drawing32.xml" ContentType="application/vnd.openxmlformats-officedocument.drawingml.chartshapes+xml"/>
  <Override PartName="/xl/charts/chart18.xml" ContentType="application/vnd.openxmlformats-officedocument.drawingml.chart+xml"/>
  <Override PartName="/xl/drawings/drawing33.xml" ContentType="application/vnd.openxmlformats-officedocument.drawingml.chartshapes+xml"/>
  <Override PartName="/xl/charts/chart19.xml" ContentType="application/vnd.openxmlformats-officedocument.drawingml.chart+xml"/>
  <Override PartName="/xl/drawings/drawing34.xml" ContentType="application/vnd.openxmlformats-officedocument.drawingml.chartshapes+xml"/>
  <Override PartName="/xl/charts/chart20.xml" ContentType="application/vnd.openxmlformats-officedocument.drawingml.chart+xml"/>
  <Override PartName="/xl/drawings/drawing35.xml" ContentType="application/vnd.openxmlformats-officedocument.drawingml.chartshap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ml.chartshapes+xml"/>
  <Override PartName="/xl/charts/chart26.xml" ContentType="application/vnd.openxmlformats-officedocument.drawingml.chart+xml"/>
  <Override PartName="/xl/drawings/drawing41.xml" ContentType="application/vnd.openxmlformats-officedocument.drawingml.chartshapes+xml"/>
  <Override PartName="/xl/charts/chart27.xml" ContentType="application/vnd.openxmlformats-officedocument.drawingml.chart+xml"/>
  <Override PartName="/xl/drawings/drawing42.xml" ContentType="application/vnd.openxmlformats-officedocument.drawingml.chartshapes+xml"/>
  <Override PartName="/xl/charts/chart28.xml" ContentType="application/vnd.openxmlformats-officedocument.drawingml.chart+xml"/>
  <Override PartName="/xl/drawings/drawing43.xml" ContentType="application/vnd.openxmlformats-officedocument.drawingml.chartshapes+xml"/>
  <Override PartName="/xl/charts/chart29.xml" ContentType="application/vnd.openxmlformats-officedocument.drawingml.chart+xml"/>
  <Override PartName="/xl/drawings/drawing44.xml" ContentType="application/vnd.openxmlformats-officedocument.drawingml.chartshapes+xml"/>
  <Override PartName="/xl/charts/chart30.xml" ContentType="application/vnd.openxmlformats-officedocument.drawingml.chart+xml"/>
  <Override PartName="/xl/drawings/drawing45.xml" ContentType="application/vnd.openxmlformats-officedocument.drawingml.chartshapes+xml"/>
  <Override PartName="/xl/charts/chart31.xml" ContentType="application/vnd.openxmlformats-officedocument.drawingml.chart+xml"/>
  <Override PartName="/xl/drawings/drawing46.xml" ContentType="application/vnd.openxmlformats-officedocument.drawingml.chartshapes+xml"/>
  <Override PartName="/xl/charts/chart32.xml" ContentType="application/vnd.openxmlformats-officedocument.drawingml.chart+xml"/>
  <Override PartName="/xl/drawings/drawing47.xml" ContentType="application/vnd.openxmlformats-officedocument.drawingml.chartshapes+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charts/chart37.xml" ContentType="application/vnd.openxmlformats-officedocument.drawingml.chart+xml"/>
  <Override PartName="/xl/drawings/drawing52.xml" ContentType="application/vnd.openxmlformats-officedocument.drawingml.chartshapes+xml"/>
  <Override PartName="/xl/charts/chart38.xml" ContentType="application/vnd.openxmlformats-officedocument.drawingml.chart+xml"/>
  <Override PartName="/xl/drawings/drawing53.xml" ContentType="application/vnd.openxmlformats-officedocument.drawingml.chartshapes+xml"/>
  <Override PartName="/xl/charts/chart39.xml" ContentType="application/vnd.openxmlformats-officedocument.drawingml.chart+xml"/>
  <Override PartName="/xl/drawings/drawing54.xml" ContentType="application/vnd.openxmlformats-officedocument.drawingml.chartshapes+xml"/>
  <Override PartName="/xl/charts/chart40.xml" ContentType="application/vnd.openxmlformats-officedocument.drawingml.chart+xml"/>
  <Override PartName="/xl/drawings/drawing55.xml" ContentType="application/vnd.openxmlformats-officedocument.drawingml.chartshapes+xml"/>
  <Override PartName="/xl/charts/chart41.xml" ContentType="application/vnd.openxmlformats-officedocument.drawingml.chart+xml"/>
  <Override PartName="/xl/drawings/drawing56.xml" ContentType="application/vnd.openxmlformats-officedocument.drawingml.chartshapes+xml"/>
  <Override PartName="/xl/charts/chart42.xml" ContentType="application/vnd.openxmlformats-officedocument.drawingml.chart+xml"/>
  <Override PartName="/xl/drawings/drawing57.xml" ContentType="application/vnd.openxmlformats-officedocument.drawingml.chartshapes+xml"/>
  <Override PartName="/xl/charts/chart43.xml" ContentType="application/vnd.openxmlformats-officedocument.drawingml.chart+xml"/>
  <Override PartName="/xl/drawings/drawing58.xml" ContentType="application/vnd.openxmlformats-officedocument.drawingml.chartshapes+xml"/>
  <Override PartName="/xl/charts/chart44.xml" ContentType="application/vnd.openxmlformats-officedocument.drawingml.chart+xml"/>
  <Override PartName="/xl/drawings/drawing59.xml" ContentType="application/vnd.openxmlformats-officedocument.drawingml.chartshapes+xml"/>
  <Override PartName="/xl/charts/chart45.xml" ContentType="application/vnd.openxmlformats-officedocument.drawingml.chart+xml"/>
  <Override PartName="/xl/drawings/drawing60.xml" ContentType="application/vnd.openxmlformats-officedocument.drawingml.chartshapes+xml"/>
  <Override PartName="/xl/charts/chart46.xml" ContentType="application/vnd.openxmlformats-officedocument.drawingml.chart+xml"/>
  <Override PartName="/xl/drawings/drawing61.xml" ContentType="application/vnd.openxmlformats-officedocument.drawingml.chartshapes+xml"/>
  <Override PartName="/xl/charts/chart47.xml" ContentType="application/vnd.openxmlformats-officedocument.drawingml.chart+xml"/>
  <Override PartName="/xl/drawings/drawing62.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Override PartName="/xl/charts/chart49.xml" ContentType="application/vnd.openxmlformats-officedocument.drawingml.chart+xml"/>
  <Override PartName="/xl/drawings/drawing64.xml" ContentType="application/vnd.openxmlformats-officedocument.drawingml.chartshapes+xml"/>
  <Override PartName="/xl/charts/chart50.xml" ContentType="application/vnd.openxmlformats-officedocument.drawingml.chart+xml"/>
  <Override PartName="/xl/drawings/drawing65.xml" ContentType="application/vnd.openxmlformats-officedocument.drawingml.chartshapes+xml"/>
  <Override PartName="/xl/charts/chart51.xml" ContentType="application/vnd.openxmlformats-officedocument.drawingml.chart+xml"/>
  <Override PartName="/xl/drawings/drawing66.xml" ContentType="application/vnd.openxmlformats-officedocument.drawingml.chartshapes+xml"/>
  <Override PartName="/xl/charts/chart52.xml" ContentType="application/vnd.openxmlformats-officedocument.drawingml.chart+xml"/>
  <Override PartName="/xl/drawings/drawing67.xml" ContentType="application/vnd.openxmlformats-officedocument.drawingml.chartshapes+xml"/>
  <Override PartName="/xl/charts/chart53.xml" ContentType="application/vnd.openxmlformats-officedocument.drawingml.chart+xml"/>
  <Override PartName="/xl/drawings/drawing68.xml" ContentType="application/vnd.openxmlformats-officedocument.drawingml.chartshapes+xml"/>
  <Override PartName="/xl/charts/chart54.xml" ContentType="application/vnd.openxmlformats-officedocument.drawingml.chart+xml"/>
  <Override PartName="/xl/drawings/drawing69.xml" ContentType="application/vnd.openxmlformats-officedocument.drawingml.chartshapes+xml"/>
  <Override PartName="/xl/charts/chart55.xml" ContentType="application/vnd.openxmlformats-officedocument.drawingml.chart+xml"/>
  <Override PartName="/xl/drawings/drawing70.xml" ContentType="application/vnd.openxmlformats-officedocument.drawingml.chartshapes+xml"/>
  <Override PartName="/xl/charts/chart56.xml" ContentType="application/vnd.openxmlformats-officedocument.drawingml.chart+xml"/>
  <Override PartName="/xl/drawings/drawing71.xml" ContentType="application/vnd.openxmlformats-officedocument.drawingml.chartshapes+xml"/>
  <Override PartName="/xl/charts/chart57.xml" ContentType="application/vnd.openxmlformats-officedocument.drawingml.chart+xml"/>
  <Override PartName="/xl/drawings/drawing72.xml" ContentType="application/vnd.openxmlformats-officedocument.drawingml.chartshapes+xml"/>
  <Override PartName="/xl/charts/chart58.xml" ContentType="application/vnd.openxmlformats-officedocument.drawingml.chart+xml"/>
  <Override PartName="/xl/drawings/drawing73.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charts/chart60.xml" ContentType="application/vnd.openxmlformats-officedocument.drawingml.chart+xml"/>
  <Override PartName="/xl/drawings/drawing75.xml" ContentType="application/vnd.openxmlformats-officedocument.drawingml.chartshapes+xml"/>
  <Override PartName="/xl/charts/chart61.xml" ContentType="application/vnd.openxmlformats-officedocument.drawingml.chart+xml"/>
  <Override PartName="/xl/drawings/drawing76.xml" ContentType="application/vnd.openxmlformats-officedocument.drawingml.chartshapes+xml"/>
  <Override PartName="/xl/charts/chart62.xml" ContentType="application/vnd.openxmlformats-officedocument.drawingml.chart+xml"/>
  <Override PartName="/xl/drawings/drawing77.xml" ContentType="application/vnd.openxmlformats-officedocument.drawingml.chartshapes+xml"/>
  <Override PartName="/xl/charts/chart63.xml" ContentType="application/vnd.openxmlformats-officedocument.drawingml.chart+xml"/>
  <Override PartName="/xl/drawings/drawing78.xml" ContentType="application/vnd.openxmlformats-officedocument.drawingml.chartshapes+xml"/>
  <Override PartName="/xl/charts/chart64.xml" ContentType="application/vnd.openxmlformats-officedocument.drawingml.chart+xml"/>
  <Override PartName="/xl/drawings/drawing79.xml" ContentType="application/vnd.openxmlformats-officedocument.drawingml.chartshapes+xml"/>
  <Override PartName="/xl/charts/chart65.xml" ContentType="application/vnd.openxmlformats-officedocument.drawingml.chart+xml"/>
  <Override PartName="/xl/drawings/drawing80.xml" ContentType="application/vnd.openxmlformats-officedocument.drawingml.chartshapes+xml"/>
  <Override PartName="/xl/charts/chart66.xml" ContentType="application/vnd.openxmlformats-officedocument.drawingml.chart+xml"/>
  <Override PartName="/xl/drawings/drawing81.xml" ContentType="application/vnd.openxmlformats-officedocument.drawingml.chartshapes+xml"/>
  <Override PartName="/xl/charts/chart67.xml" ContentType="application/vnd.openxmlformats-officedocument.drawingml.chart+xml"/>
  <Override PartName="/xl/drawings/drawing82.xml" ContentType="application/vnd.openxmlformats-officedocument.drawingml.chartshapes+xml"/>
  <Override PartName="/xl/charts/chart68.xml" ContentType="application/vnd.openxmlformats-officedocument.drawingml.chart+xml"/>
  <Override PartName="/xl/drawings/drawing83.xml" ContentType="application/vnd.openxmlformats-officedocument.drawingml.chartshapes+xml"/>
  <Override PartName="/xl/charts/chart69.xml" ContentType="application/vnd.openxmlformats-officedocument.drawingml.chart+xml"/>
  <Override PartName="/xl/drawings/drawing84.xml" ContentType="application/vnd.openxmlformats-officedocument.drawingml.chartshapes+xml"/>
  <Override PartName="/xl/charts/chart70.xml" ContentType="application/vnd.openxmlformats-officedocument.drawingml.chart+xml"/>
  <Override PartName="/xl/drawings/drawing85.xml" ContentType="application/vnd.openxmlformats-officedocument.drawingml.chartshapes+xml"/>
  <Override PartName="/xl/charts/chart71.xml" ContentType="application/vnd.openxmlformats-officedocument.drawingml.chart+xml"/>
  <Override PartName="/xl/drawings/drawing86.xml" ContentType="application/vnd.openxmlformats-officedocument.drawingml.chartshapes+xml"/>
  <Override PartName="/xl/charts/chart72.xml" ContentType="application/vnd.openxmlformats-officedocument.drawingml.chart+xml"/>
  <Override PartName="/xl/drawings/drawing87.xml" ContentType="application/vnd.openxmlformats-officedocument.drawingml.chartshapes+xml"/>
  <Override PartName="/xl/charts/chart73.xml" ContentType="application/vnd.openxmlformats-officedocument.drawingml.chart+xml"/>
  <Override PartName="/xl/drawings/drawing88.xml" ContentType="application/vnd.openxmlformats-officedocument.drawingml.chartshapes+xml"/>
  <Override PartName="/xl/charts/chart74.xml" ContentType="application/vnd.openxmlformats-officedocument.drawingml.chart+xml"/>
  <Override PartName="/xl/drawings/drawing89.xml" ContentType="application/vnd.openxmlformats-officedocument.drawingml.chartshapes+xml"/>
  <Override PartName="/xl/charts/chart75.xml" ContentType="application/vnd.openxmlformats-officedocument.drawingml.chart+xml"/>
  <Override PartName="/xl/drawings/drawing90.xml" ContentType="application/vnd.openxmlformats-officedocument.drawingml.chartshapes+xml"/>
  <Override PartName="/xl/charts/chart76.xml" ContentType="application/vnd.openxmlformats-officedocument.drawingml.chart+xml"/>
  <Override PartName="/xl/drawings/drawing91.xml" ContentType="application/vnd.openxmlformats-officedocument.drawingml.chartshapes+xml"/>
  <Override PartName="/xl/charts/chart77.xml" ContentType="application/vnd.openxmlformats-officedocument.drawingml.chart+xml"/>
  <Override PartName="/xl/drawings/drawing92.xml" ContentType="application/vnd.openxmlformats-officedocument.drawingml.chartshapes+xml"/>
  <Override PartName="/xl/charts/chart78.xml" ContentType="application/vnd.openxmlformats-officedocument.drawingml.chart+xml"/>
  <Override PartName="/xl/drawings/drawing93.xml" ContentType="application/vnd.openxmlformats-officedocument.drawingml.chartshapes+xml"/>
  <Override PartName="/xl/charts/chart79.xml" ContentType="application/vnd.openxmlformats-officedocument.drawingml.chart+xml"/>
  <Override PartName="/xl/drawings/drawing94.xml" ContentType="application/vnd.openxmlformats-officedocument.drawingml.chartshapes+xml"/>
  <Override PartName="/xl/charts/chart80.xml" ContentType="application/vnd.openxmlformats-officedocument.drawingml.chart+xml"/>
  <Override PartName="/xl/drawings/drawing95.xml" ContentType="application/vnd.openxmlformats-officedocument.drawingml.chartshapes+xml"/>
  <Override PartName="/xl/charts/chart81.xml" ContentType="application/vnd.openxmlformats-officedocument.drawingml.chart+xml"/>
  <Override PartName="/xl/drawings/drawing96.xml" ContentType="application/vnd.openxmlformats-officedocument.drawingml.chartshapes+xml"/>
  <Override PartName="/xl/charts/chart82.xml" ContentType="application/vnd.openxmlformats-officedocument.drawingml.chart+xml"/>
  <Override PartName="/xl/drawings/drawing97.xml" ContentType="application/vnd.openxmlformats-officedocument.drawingml.chartshapes+xml"/>
  <Override PartName="/xl/charts/chart83.xml" ContentType="application/vnd.openxmlformats-officedocument.drawingml.chart+xml"/>
  <Override PartName="/xl/drawings/drawing98.xml" ContentType="application/vnd.openxmlformats-officedocument.drawingml.chartshapes+xml"/>
  <Override PartName="/xl/charts/chart84.xml" ContentType="application/vnd.openxmlformats-officedocument.drawingml.chart+xml"/>
  <Override PartName="/xl/drawings/drawing99.xml" ContentType="application/vnd.openxmlformats-officedocument.drawingml.chartshapes+xml"/>
  <Override PartName="/xl/charts/chart85.xml" ContentType="application/vnd.openxmlformats-officedocument.drawingml.chart+xml"/>
  <Override PartName="/xl/drawings/drawing100.xml" ContentType="application/vnd.openxmlformats-officedocument.drawingml.chartshapes+xml"/>
  <Override PartName="/xl/charts/chart86.xml" ContentType="application/vnd.openxmlformats-officedocument.drawingml.chart+xml"/>
  <Override PartName="/xl/drawings/drawing101.xml" ContentType="application/vnd.openxmlformats-officedocument.drawingml.chartshapes+xml"/>
  <Override PartName="/xl/charts/chart87.xml" ContentType="application/vnd.openxmlformats-officedocument.drawingml.chart+xml"/>
  <Override PartName="/xl/drawings/drawing102.xml" ContentType="application/vnd.openxmlformats-officedocument.drawingml.chartshapes+xml"/>
  <Override PartName="/xl/charts/chart88.xml" ContentType="application/vnd.openxmlformats-officedocument.drawingml.chart+xml"/>
  <Override PartName="/xl/drawings/drawing103.xml" ContentType="application/vnd.openxmlformats-officedocument.drawingml.chartshapes+xml"/>
  <Override PartName="/xl/charts/chart89.xml" ContentType="application/vnd.openxmlformats-officedocument.drawingml.chart+xml"/>
  <Override PartName="/xl/drawings/drawing104.xml" ContentType="application/vnd.openxmlformats-officedocument.drawingml.chartshapes+xml"/>
  <Override PartName="/xl/charts/chart90.xml" ContentType="application/vnd.openxmlformats-officedocument.drawingml.chart+xml"/>
  <Override PartName="/xl/drawings/drawing105.xml" ContentType="application/vnd.openxmlformats-officedocument.drawingml.chartshapes+xml"/>
  <Override PartName="/xl/charts/chart91.xml" ContentType="application/vnd.openxmlformats-officedocument.drawingml.chart+xml"/>
  <Override PartName="/xl/drawings/drawing106.xml" ContentType="application/vnd.openxmlformats-officedocument.drawingml.chartshapes+xml"/>
  <Override PartName="/xl/charts/chart92.xml" ContentType="application/vnd.openxmlformats-officedocument.drawingml.chart+xml"/>
  <Override PartName="/xl/drawings/drawing107.xml" ContentType="application/vnd.openxmlformats-officedocument.drawingml.chartshapes+xml"/>
  <Override PartName="/xl/charts/chart93.xml" ContentType="application/vnd.openxmlformats-officedocument.drawingml.chart+xml"/>
  <Override PartName="/xl/drawings/drawing108.xml" ContentType="application/vnd.openxmlformats-officedocument.drawingml.chartshapes+xml"/>
  <Override PartName="/xl/charts/chart94.xml" ContentType="application/vnd.openxmlformats-officedocument.drawingml.chart+xml"/>
  <Override PartName="/xl/drawings/drawing109.xml" ContentType="application/vnd.openxmlformats-officedocument.drawingml.chartshapes+xml"/>
  <Override PartName="/xl/charts/chart95.xml" ContentType="application/vnd.openxmlformats-officedocument.drawingml.chart+xml"/>
  <Override PartName="/xl/drawings/drawing110.xml" ContentType="application/vnd.openxmlformats-officedocument.drawingml.chartshapes+xml"/>
  <Override PartName="/xl/charts/chart96.xml" ContentType="application/vnd.openxmlformats-officedocument.drawingml.chart+xml"/>
  <Override PartName="/xl/drawings/drawing111.xml" ContentType="application/vnd.openxmlformats-officedocument.drawingml.chartshapes+xml"/>
  <Override PartName="/xl/charts/chart97.xml" ContentType="application/vnd.openxmlformats-officedocument.drawingml.chart+xml"/>
  <Override PartName="/xl/drawings/drawing112.xml" ContentType="application/vnd.openxmlformats-officedocument.drawingml.chartshapes+xml"/>
  <Override PartName="/xl/charts/chart98.xml" ContentType="application/vnd.openxmlformats-officedocument.drawingml.chart+xml"/>
  <Override PartName="/xl/drawings/drawing113.xml" ContentType="application/vnd.openxmlformats-officedocument.drawingml.chartshapes+xml"/>
  <Override PartName="/xl/charts/chart99.xml" ContentType="application/vnd.openxmlformats-officedocument.drawingml.chart+xml"/>
  <Override PartName="/xl/drawings/drawing114.xml" ContentType="application/vnd.openxmlformats-officedocument.drawingml.chartshapes+xml"/>
  <Override PartName="/xl/charts/chart100.xml" ContentType="application/vnd.openxmlformats-officedocument.drawingml.chart+xml"/>
  <Override PartName="/xl/drawings/drawing115.xml" ContentType="application/vnd.openxmlformats-officedocument.drawingml.chartshapes+xml"/>
  <Override PartName="/xl/charts/chart101.xml" ContentType="application/vnd.openxmlformats-officedocument.drawingml.chart+xml"/>
  <Override PartName="/xl/drawings/drawing116.xml" ContentType="application/vnd.openxmlformats-officedocument.drawingml.chartshapes+xml"/>
  <Override PartName="/xl/charts/chart102.xml" ContentType="application/vnd.openxmlformats-officedocument.drawingml.chart+xml"/>
  <Override PartName="/xl/drawings/drawing117.xml" ContentType="application/vnd.openxmlformats-officedocument.drawingml.chartshapes+xml"/>
  <Override PartName="/xl/charts/chart103.xml" ContentType="application/vnd.openxmlformats-officedocument.drawingml.chart+xml"/>
  <Override PartName="/xl/drawings/drawing118.xml" ContentType="application/vnd.openxmlformats-officedocument.drawingml.chartshapes+xml"/>
  <Override PartName="/xl/charts/chart104.xml" ContentType="application/vnd.openxmlformats-officedocument.drawingml.chart+xml"/>
  <Override PartName="/xl/drawings/drawing119.xml" ContentType="application/vnd.openxmlformats-officedocument.drawingml.chartshapes+xml"/>
  <Override PartName="/xl/charts/chart105.xml" ContentType="application/vnd.openxmlformats-officedocument.drawingml.chart+xml"/>
  <Override PartName="/xl/drawings/drawing120.xml" ContentType="application/vnd.openxmlformats-officedocument.drawingml.chartshapes+xml"/>
  <Override PartName="/xl/charts/chart106.xml" ContentType="application/vnd.openxmlformats-officedocument.drawingml.chart+xml"/>
  <Override PartName="/xl/drawings/drawing121.xml" ContentType="application/vnd.openxmlformats-officedocument.drawingml.chartshapes+xml"/>
  <Override PartName="/xl/charts/chart107.xml" ContentType="application/vnd.openxmlformats-officedocument.drawingml.chart+xml"/>
  <Override PartName="/xl/drawings/drawing122.xml" ContentType="application/vnd.openxmlformats-officedocument.drawingml.chartshapes+xml"/>
  <Override PartName="/xl/charts/chart108.xml" ContentType="application/vnd.openxmlformats-officedocument.drawingml.chart+xml"/>
  <Override PartName="/xl/drawings/drawing123.xml" ContentType="application/vnd.openxmlformats-officedocument.drawingml.chartshapes+xml"/>
  <Override PartName="/xl/charts/chart109.xml" ContentType="application/vnd.openxmlformats-officedocument.drawingml.chart+xml"/>
  <Override PartName="/xl/drawings/drawing124.xml" ContentType="application/vnd.openxmlformats-officedocument.drawingml.chartshapes+xml"/>
  <Override PartName="/xl/charts/chart110.xml" ContentType="application/vnd.openxmlformats-officedocument.drawingml.chart+xml"/>
  <Override PartName="/xl/drawings/drawing125.xml" ContentType="application/vnd.openxmlformats-officedocument.drawingml.chartshapes+xml"/>
  <Override PartName="/xl/charts/chart111.xml" ContentType="application/vnd.openxmlformats-officedocument.drawingml.chart+xml"/>
  <Override PartName="/xl/drawings/drawing126.xml" ContentType="application/vnd.openxmlformats-officedocument.drawingml.chartshapes+xml"/>
  <Override PartName="/xl/charts/chart112.xml" ContentType="application/vnd.openxmlformats-officedocument.drawingml.chart+xml"/>
  <Override PartName="/xl/drawings/drawing127.xml" ContentType="application/vnd.openxmlformats-officedocument.drawingml.chartshapes+xml"/>
  <Override PartName="/xl/charts/chart113.xml" ContentType="application/vnd.openxmlformats-officedocument.drawingml.chart+xml"/>
  <Override PartName="/xl/drawings/drawing128.xml" ContentType="application/vnd.openxmlformats-officedocument.drawingml.chartshapes+xml"/>
  <Override PartName="/xl/charts/chart114.xml" ContentType="application/vnd.openxmlformats-officedocument.drawingml.chart+xml"/>
  <Override PartName="/xl/drawings/drawing129.xml" ContentType="application/vnd.openxmlformats-officedocument.drawingml.chartshapes+xml"/>
  <Override PartName="/xl/charts/chart115.xml" ContentType="application/vnd.openxmlformats-officedocument.drawingml.chart+xml"/>
  <Override PartName="/xl/drawings/drawing130.xml" ContentType="application/vnd.openxmlformats-officedocument.drawingml.chartshapes+xml"/>
  <Override PartName="/xl/charts/chart116.xml" ContentType="application/vnd.openxmlformats-officedocument.drawingml.chart+xml"/>
  <Override PartName="/xl/drawings/drawing131.xml" ContentType="application/vnd.openxmlformats-officedocument.drawingml.chartshapes+xml"/>
  <Override PartName="/xl/charts/chart117.xml" ContentType="application/vnd.openxmlformats-officedocument.drawingml.chart+xml"/>
  <Override PartName="/xl/drawings/drawing132.xml" ContentType="application/vnd.openxmlformats-officedocument.drawingml.chartshapes+xml"/>
  <Override PartName="/xl/charts/chart118.xml" ContentType="application/vnd.openxmlformats-officedocument.drawingml.chart+xml"/>
  <Override PartName="/xl/drawings/drawing133.xml" ContentType="application/vnd.openxmlformats-officedocument.drawingml.chartshapes+xml"/>
  <Override PartName="/xl/charts/chart119.xml" ContentType="application/vnd.openxmlformats-officedocument.drawingml.chart+xml"/>
  <Override PartName="/xl/drawings/drawing134.xml" ContentType="application/vnd.openxmlformats-officedocument.drawingml.chartshapes+xml"/>
  <Override PartName="/xl/charts/chart120.xml" ContentType="application/vnd.openxmlformats-officedocument.drawingml.chart+xml"/>
  <Override PartName="/xl/drawings/drawing135.xml" ContentType="application/vnd.openxmlformats-officedocument.drawingml.chartshapes+xml"/>
  <Override PartName="/xl/charts/chart121.xml" ContentType="application/vnd.openxmlformats-officedocument.drawingml.chart+xml"/>
  <Override PartName="/xl/drawings/drawing136.xml" ContentType="application/vnd.openxmlformats-officedocument.drawingml.chartshapes+xml"/>
  <Override PartName="/xl/charts/chart122.xml" ContentType="application/vnd.openxmlformats-officedocument.drawingml.chart+xml"/>
  <Override PartName="/xl/drawings/drawing137.xml" ContentType="application/vnd.openxmlformats-officedocument.drawingml.chartshapes+xml"/>
  <Override PartName="/xl/charts/chart123.xml" ContentType="application/vnd.openxmlformats-officedocument.drawingml.chart+xml"/>
  <Override PartName="/xl/drawings/drawing138.xml" ContentType="application/vnd.openxmlformats-officedocument.drawingml.chartshapes+xml"/>
  <Override PartName="/xl/charts/chart124.xml" ContentType="application/vnd.openxmlformats-officedocument.drawingml.chart+xml"/>
  <Override PartName="/xl/drawings/drawing139.xml" ContentType="application/vnd.openxmlformats-officedocument.drawingml.chartshapes+xml"/>
  <Override PartName="/xl/charts/chart125.xml" ContentType="application/vnd.openxmlformats-officedocument.drawingml.chart+xml"/>
  <Override PartName="/xl/drawings/drawing140.xml" ContentType="application/vnd.openxmlformats-officedocument.drawingml.chartshapes+xml"/>
  <Override PartName="/xl/charts/chart126.xml" ContentType="application/vnd.openxmlformats-officedocument.drawingml.chart+xml"/>
  <Override PartName="/xl/drawings/drawing141.xml" ContentType="application/vnd.openxmlformats-officedocument.drawingml.chartshapes+xml"/>
  <Override PartName="/xl/charts/chart127.xml" ContentType="application/vnd.openxmlformats-officedocument.drawingml.chart+xml"/>
  <Override PartName="/xl/drawings/drawing142.xml" ContentType="application/vnd.openxmlformats-officedocument.drawingml.chartshapes+xml"/>
  <Override PartName="/xl/charts/chart128.xml" ContentType="application/vnd.openxmlformats-officedocument.drawingml.chart+xml"/>
  <Override PartName="/xl/drawings/drawing143.xml" ContentType="application/vnd.openxmlformats-officedocument.drawingml.chartshapes+xml"/>
  <Override PartName="/xl/charts/chart129.xml" ContentType="application/vnd.openxmlformats-officedocument.drawingml.chart+xml"/>
  <Override PartName="/xl/drawings/drawing144.xml" ContentType="application/vnd.openxmlformats-officedocument.drawingml.chartshapes+xml"/>
  <Override PartName="/xl/charts/chart130.xml" ContentType="application/vnd.openxmlformats-officedocument.drawingml.chart+xml"/>
  <Override PartName="/xl/drawings/drawing145.xml" ContentType="application/vnd.openxmlformats-officedocument.drawingml.chartshapes+xml"/>
  <Override PartName="/xl/charts/chart131.xml" ContentType="application/vnd.openxmlformats-officedocument.drawingml.chart+xml"/>
  <Override PartName="/xl/drawings/drawing146.xml" ContentType="application/vnd.openxmlformats-officedocument.drawingml.chartshapes+xml"/>
  <Override PartName="/xl/charts/chart132.xml" ContentType="application/vnd.openxmlformats-officedocument.drawingml.chart+xml"/>
  <Override PartName="/xl/drawings/drawing147.xml" ContentType="application/vnd.openxmlformats-officedocument.drawingml.chartshapes+xml"/>
  <Override PartName="/xl/charts/chart133.xml" ContentType="application/vnd.openxmlformats-officedocument.drawingml.chart+xml"/>
  <Override PartName="/xl/drawings/drawing148.xml" ContentType="application/vnd.openxmlformats-officedocument.drawingml.chartshapes+xml"/>
  <Override PartName="/xl/charts/chart134.xml" ContentType="application/vnd.openxmlformats-officedocument.drawingml.chart+xml"/>
  <Override PartName="/xl/drawings/drawing149.xml" ContentType="application/vnd.openxmlformats-officedocument.drawingml.chartshapes+xml"/>
  <Override PartName="/xl/charts/chart135.xml" ContentType="application/vnd.openxmlformats-officedocument.drawingml.chart+xml"/>
  <Override PartName="/xl/drawings/drawing150.xml" ContentType="application/vnd.openxmlformats-officedocument.drawingml.chartshapes+xml"/>
  <Override PartName="/xl/charts/chart136.xml" ContentType="application/vnd.openxmlformats-officedocument.drawingml.chart+xml"/>
  <Override PartName="/xl/drawings/drawing151.xml" ContentType="application/vnd.openxmlformats-officedocument.drawingml.chartshapes+xml"/>
  <Override PartName="/xl/charts/chart137.xml" ContentType="application/vnd.openxmlformats-officedocument.drawingml.chart+xml"/>
  <Override PartName="/xl/drawings/drawing152.xml" ContentType="application/vnd.openxmlformats-officedocument.drawingml.chartshapes+xml"/>
  <Override PartName="/xl/charts/chart138.xml" ContentType="application/vnd.openxmlformats-officedocument.drawingml.chart+xml"/>
  <Override PartName="/xl/drawings/drawing153.xml" ContentType="application/vnd.openxmlformats-officedocument.drawingml.chartshapes+xml"/>
  <Override PartName="/xl/charts/chart139.xml" ContentType="application/vnd.openxmlformats-officedocument.drawingml.chart+xml"/>
  <Override PartName="/xl/drawings/drawing154.xml" ContentType="application/vnd.openxmlformats-officedocument.drawingml.chartshapes+xml"/>
  <Override PartName="/xl/charts/chart140.xml" ContentType="application/vnd.openxmlformats-officedocument.drawingml.chart+xml"/>
  <Override PartName="/xl/drawings/drawing155.xml" ContentType="application/vnd.openxmlformats-officedocument.drawingml.chartshapes+xml"/>
  <Override PartName="/xl/charts/chart141.xml" ContentType="application/vnd.openxmlformats-officedocument.drawingml.chart+xml"/>
  <Override PartName="/xl/drawings/drawing156.xml" ContentType="application/vnd.openxmlformats-officedocument.drawingml.chartshapes+xml"/>
  <Override PartName="/xl/charts/chart142.xml" ContentType="application/vnd.openxmlformats-officedocument.drawingml.chart+xml"/>
  <Override PartName="/xl/drawings/drawing157.xml" ContentType="application/vnd.openxmlformats-officedocument.drawingml.chartshapes+xml"/>
  <Override PartName="/xl/charts/chart143.xml" ContentType="application/vnd.openxmlformats-officedocument.drawingml.chart+xml"/>
  <Override PartName="/xl/drawings/drawing158.xml" ContentType="application/vnd.openxmlformats-officedocument.drawingml.chartshapes+xml"/>
  <Override PartName="/xl/charts/chart144.xml" ContentType="application/vnd.openxmlformats-officedocument.drawingml.chart+xml"/>
  <Override PartName="/xl/drawings/drawing15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X:\Benchmarking\"/>
    </mc:Choice>
  </mc:AlternateContent>
  <bookViews>
    <workbookView xWindow="-12" yWindow="-12" windowWidth="14040" windowHeight="9036" tabRatio="754" activeTab="2"/>
  </bookViews>
  <sheets>
    <sheet name="PLEASE READ THIS PAGE" sheetId="85" r:id="rId1"/>
    <sheet name="1 Instructions Tabs 2 - 15" sheetId="5" state="hidden" r:id="rId2"/>
    <sheet name="1 FILL FORM" sheetId="1" r:id="rId3"/>
    <sheet name="3 CODES" sheetId="24" state="hidden" r:id="rId4"/>
    <sheet name="2 IN-BASKET" sheetId="59" r:id="rId5"/>
    <sheet name="3 WRITTEN EXERCISE #1" sheetId="60" r:id="rId6"/>
    <sheet name="4 WRITTEN EXERCISE #2" sheetId="61" r:id="rId7"/>
    <sheet name="5 GROUP DISCUSSION #1" sheetId="62" r:id="rId8"/>
    <sheet name="6 GROUP DISCUSSION #2" sheetId="63" r:id="rId9"/>
    <sheet name="7 ORAL EXERCISE #1" sheetId="64" r:id="rId10"/>
    <sheet name=" 8 ORAL EXERCISE #2" sheetId="65" r:id="rId11"/>
    <sheet name="9 ROLE PLAY #1" sheetId="66" r:id="rId12"/>
    <sheet name="10 ROLE PLAY #2" sheetId="67" r:id="rId13"/>
    <sheet name="11 ADDITIONAL COMMENTS PAGE" sheetId="57" r:id="rId14"/>
    <sheet name="15 OACP DIMENSIONS" sheetId="23" state="hidden" r:id="rId15"/>
    <sheet name="16 Instructions Tabs 17 -19" sheetId="70" state="hidden" r:id="rId16"/>
    <sheet name="12 CHECK MYSELF" sheetId="81" r:id="rId17"/>
    <sheet name="12 Score Format" sheetId="68" state="hidden" r:id="rId18"/>
    <sheet name="13 Score Fill" sheetId="71" r:id="rId19"/>
    <sheet name="20 Instructions Tab 21 ON" sheetId="79" state="hidden" r:id="rId20"/>
    <sheet name="14 FR - Title Page" sheetId="72" r:id="rId21"/>
    <sheet name="15 FR - Disclaimer 1" sheetId="73" r:id="rId22"/>
    <sheet name="16a Reports of Scores" sheetId="103" r:id="rId23"/>
    <sheet name="16b Scores&amp;Ranks" sheetId="69" r:id="rId24"/>
    <sheet name="17 Score - Dimensions" sheetId="101" r:id="rId25"/>
    <sheet name="18 Score - Exercises" sheetId="77" r:id="rId26"/>
    <sheet name="19 RESULTS EXPLANATION FORM" sheetId="84" r:id="rId27"/>
    <sheet name="20 EXERCISES USED TWICE-TITLES" sheetId="89" r:id="rId28"/>
    <sheet name="21 INDIVIDUAL CHARTS" sheetId="83" r:id="rId29"/>
    <sheet name="22 Disclaimer for Narratives" sheetId="86" r:id="rId30"/>
    <sheet name="UUU" sheetId="88" state="hidden" r:id="rId31"/>
    <sheet name="28 Scores Compiled" sheetId="76" state="hidden" r:id="rId32"/>
    <sheet name="23 Index - Following Tabs" sheetId="90" r:id="rId33"/>
    <sheet name="24 Dimension Rating Grid" sheetId="91" r:id="rId34"/>
    <sheet name="25 Dimension Ranking Grid" sheetId="92" r:id="rId35"/>
    <sheet name="26 Relevancy &amp; Frequency Forms" sheetId="95" r:id="rId36"/>
    <sheet name="27 AC InformationForCandidates" sheetId="94" r:id="rId37"/>
    <sheet name="28 Sign In Form" sheetId="96" r:id="rId38"/>
    <sheet name="29 NON-DISCLOSURE" sheetId="97" r:id="rId39"/>
    <sheet name="30 CANDIDATE CRITIQUE" sheetId="98" r:id="rId40"/>
    <sheet name="31 REIMBURSEMENT FORM" sheetId="99" r:id="rId41"/>
    <sheet name="32 PACKET SUBMISSION FORM" sheetId="100" r:id="rId42"/>
    <sheet name="Sheet1" sheetId="102" state="hidden" r:id="rId43"/>
  </sheets>
  <externalReferences>
    <externalReference r:id="rId44"/>
  </externalReferences>
  <definedNames>
    <definedName name="_xlnm._FilterDatabase" localSheetId="23" hidden="1">'16b Scores&amp;Ranks'!$W$16</definedName>
    <definedName name="DECISIVENESS">'2 IN-BASKET'!$C$154:$C$162</definedName>
    <definedName name="DELEGATION_AND_CONTROL">'2 IN-BASKET'!$C$176:$C$184</definedName>
    <definedName name="DIMENSION" localSheetId="10">'[1]1'!$B$1:$B$12</definedName>
    <definedName name="DIMENSION" localSheetId="12">'[1]1'!$B$1:$B$12</definedName>
    <definedName name="DIMENSION" localSheetId="14">'[1]1'!$B$1:$B$12</definedName>
    <definedName name="DIMENSION" localSheetId="4">'[1]1'!$B$1:$B$12</definedName>
    <definedName name="DIMENSION" localSheetId="5">'[1]1'!$B$1:$B$12</definedName>
    <definedName name="DIMENSION" localSheetId="6">'[1]1'!$B$1:$B$12</definedName>
    <definedName name="DIMENSION" localSheetId="7">'[1]1'!$B$1:$B$12</definedName>
    <definedName name="DIMENSION" localSheetId="8">'[1]1'!$B$1:$B$12</definedName>
    <definedName name="DIMENSION" localSheetId="9">'[1]1'!$B$1:$B$12</definedName>
    <definedName name="DIMENSION" localSheetId="11">'[1]1'!$B$1:$B$12</definedName>
    <definedName name="DIMENSION">#REF!</definedName>
    <definedName name="DimensionAll">'15 OACP DIMENSIONS'!$B$1:$B$11</definedName>
    <definedName name="Dimensions">'2 IN-BASKET'!$C$87:$C$95</definedName>
    <definedName name="Dimensions12">'[1]1'!$B$23:$B$34</definedName>
    <definedName name="DimensionsAll">'15 OACP DIMENSIONS'!$B$2:$B$11</definedName>
    <definedName name="INTERPERSONAL_INSIGHT">'2 IN-BASKET'!$C$122:$C$130</definedName>
    <definedName name="JUDGMENT">'2 IN-BASKET'!$C$143:$C$151</definedName>
    <definedName name="OLE_LINK1" localSheetId="34">'25 Dimension Ranking Grid'!$B$31</definedName>
    <definedName name="ORAL_COMMUNICATIONS">'2 IN-BASKET'!$C$101:$C$109</definedName>
    <definedName name="PLANNING_AND_ORGANIZING">'2 IN-BASKET'!$C$165:$C$173</definedName>
    <definedName name="_xlnm.Print_Area" localSheetId="10">' 8 ORAL EXERCISE #2'!$B$2:$M$73</definedName>
    <definedName name="_xlnm.Print_Area" localSheetId="2">'1 FILL FORM'!$B$2:$P$17</definedName>
    <definedName name="_xlnm.Print_Area" localSheetId="1">'1 Instructions Tabs 2 - 15'!$B$2:$N$41</definedName>
    <definedName name="_xlnm.Print_Area" localSheetId="12">'10 ROLE PLAY #2'!$B$3:$L$72</definedName>
    <definedName name="_xlnm.Print_Area" localSheetId="13">'11 ADDITIONAL COMMENTS PAGE'!$B$2:$L$105</definedName>
    <definedName name="_xlnm.Print_Area" localSheetId="16">'12 CHECK MYSELF'!$B$2:$I$47</definedName>
    <definedName name="_xlnm.Print_Area" localSheetId="17">'12 Score Format'!$B$2:$Q$21</definedName>
    <definedName name="_xlnm.Print_Area" localSheetId="18">'13 Score Fill'!$B$5:$L$1797</definedName>
    <definedName name="_xlnm.Print_Area" localSheetId="20">'14 FR - Title Page'!$B$4:$J$47</definedName>
    <definedName name="_xlnm.Print_Area" localSheetId="21">'15 FR - Disclaimer 1'!$B$2:$L$42</definedName>
    <definedName name="_xlnm.Print_Area" localSheetId="14">'15 OACP DIMENSIONS'!$B$2:$C$11</definedName>
    <definedName name="_xlnm.Print_Area" localSheetId="15">'16 Instructions Tabs 17 -19'!$B$2:$E$14</definedName>
    <definedName name="_xlnm.Print_Area" localSheetId="22">'16a Reports of Scores'!$B$4:$J$24</definedName>
    <definedName name="_xlnm.Print_Area" localSheetId="23">'16b Scores&amp;Ranks'!$B$2:$L$43</definedName>
    <definedName name="_xlnm.Print_Area" localSheetId="24">'17 Score - Dimensions'!$C$3:$N$38</definedName>
    <definedName name="_xlnm.Print_Area" localSheetId="25">'18 Score - Exercises'!$B$2:$I$38</definedName>
    <definedName name="_xlnm.Print_Area" localSheetId="26">'19 RESULTS EXPLANATION FORM'!$B$4:$M$30</definedName>
    <definedName name="_xlnm.Print_Area" localSheetId="4">'2 IN-BASKET'!$B$2:$L$72</definedName>
    <definedName name="_xlnm.Print_Area" localSheetId="27">'20 EXERCISES USED TWICE-TITLES'!$B$2:$O$24</definedName>
    <definedName name="_xlnm.Print_Area" localSheetId="19">'20 Instructions Tab 21 ON'!$B$2:$E$5</definedName>
    <definedName name="_xlnm.Print_Area" localSheetId="28">'21 INDIVIDUAL CHARTS'!$B$2:$L$1560</definedName>
    <definedName name="_xlnm.Print_Area" localSheetId="29">'22 Disclaimer for Narratives'!$B$4:$B$6</definedName>
    <definedName name="_xlnm.Print_Area" localSheetId="32">'23 Index - Following Tabs'!$B$2:$F$62</definedName>
    <definedName name="_xlnm.Print_Area" localSheetId="33">'24 Dimension Rating Grid'!$B$2:$S$30</definedName>
    <definedName name="_xlnm.Print_Area" localSheetId="34">'25 Dimension Ranking Grid'!$C$2:$O$25</definedName>
    <definedName name="_xlnm.Print_Area" localSheetId="35">'26 Relevancy &amp; Frequency Forms'!$C$3:$L$58</definedName>
    <definedName name="_xlnm.Print_Area" localSheetId="36">'27 AC InformationForCandidates'!$C$3:$E$60</definedName>
    <definedName name="_xlnm.Print_Area" localSheetId="31">'28 Scores Compiled'!$I$4:$N$136</definedName>
    <definedName name="_xlnm.Print_Area" localSheetId="37">'28 Sign In Form'!$D$2:$M$40</definedName>
    <definedName name="_xlnm.Print_Area" localSheetId="38">'29 NON-DISCLOSURE'!$C$3:$D$28</definedName>
    <definedName name="_xlnm.Print_Area" localSheetId="3">'3 CODES'!$B$3:$H$134</definedName>
    <definedName name="_xlnm.Print_Area" localSheetId="5">'3 WRITTEN EXERCISE #1'!$B$3:$L$71</definedName>
    <definedName name="_xlnm.Print_Area" localSheetId="39">'30 CANDIDATE CRITIQUE'!$C$3:$I$51</definedName>
    <definedName name="_xlnm.Print_Area" localSheetId="40">'31 REIMBURSEMENT FORM'!$B$2:$L$48</definedName>
    <definedName name="_xlnm.Print_Area" localSheetId="41">'32 PACKET SUBMISSION FORM'!$B$2:$O$45</definedName>
    <definedName name="_xlnm.Print_Area" localSheetId="6">'4 WRITTEN EXERCISE #2'!$B$3:$L$72</definedName>
    <definedName name="_xlnm.Print_Area" localSheetId="7">'5 GROUP DISCUSSION #1'!$B$3:$L$72</definedName>
    <definedName name="_xlnm.Print_Area" localSheetId="8">'6 GROUP DISCUSSION #2'!$B$3:$L$72</definedName>
    <definedName name="_xlnm.Print_Area" localSheetId="9">'7 ORAL EXERCISE #1'!$B$3:$L$72</definedName>
    <definedName name="_xlnm.Print_Area" localSheetId="11">'9 ROLE PLAY #1'!$B$2:$M$73</definedName>
    <definedName name="_xlnm.Print_Area" localSheetId="0">'PLEASE READ THIS PAGE'!$D$6:$M$26</definedName>
    <definedName name="PROBLEM_ANALYSIS">'2 IN-BASKET'!$C$133:$C$140</definedName>
    <definedName name="WRITTEN_COMMUNICATIONS">'2 IN-BASKET'!$C$112:$C$119</definedName>
    <definedName name="x">'2 IN-BASKET'!$C$188</definedName>
  </definedNames>
  <calcPr calcId="152511"/>
</workbook>
</file>

<file path=xl/calcChain.xml><?xml version="1.0" encoding="utf-8"?>
<calcChain xmlns="http://schemas.openxmlformats.org/spreadsheetml/2006/main">
  <c r="M38" i="101" l="1"/>
  <c r="N38" i="101" s="1"/>
  <c r="M37" i="101"/>
  <c r="N37" i="101" s="1"/>
  <c r="M36" i="101"/>
  <c r="N36" i="101" s="1"/>
  <c r="M35" i="101"/>
  <c r="N35" i="101" s="1"/>
  <c r="M34" i="101"/>
  <c r="N34" i="101" s="1"/>
  <c r="M33" i="101"/>
  <c r="N33" i="101" s="1"/>
  <c r="M32" i="101"/>
  <c r="N32" i="101" s="1"/>
  <c r="M31" i="101"/>
  <c r="N31" i="101" s="1"/>
  <c r="M30" i="101"/>
  <c r="N30" i="101" s="1"/>
  <c r="M29" i="101"/>
  <c r="N29" i="101" s="1"/>
  <c r="M28" i="101"/>
  <c r="N28" i="101" s="1"/>
  <c r="M27" i="101"/>
  <c r="N27" i="101" s="1"/>
  <c r="M26" i="101"/>
  <c r="N26" i="101" s="1"/>
  <c r="M25" i="101"/>
  <c r="N25" i="101" s="1"/>
  <c r="M24" i="101"/>
  <c r="N24" i="101" s="1"/>
  <c r="M23" i="101"/>
  <c r="N23" i="101" s="1"/>
  <c r="M22" i="101"/>
  <c r="N22" i="101" s="1"/>
  <c r="M21" i="101"/>
  <c r="N21" i="101" s="1"/>
  <c r="M20" i="101"/>
  <c r="N20" i="101" s="1"/>
  <c r="M19" i="101"/>
  <c r="N19" i="101" s="1"/>
  <c r="M18" i="101"/>
  <c r="N18" i="101" s="1"/>
  <c r="M17" i="101"/>
  <c r="N17" i="101" s="1"/>
  <c r="M16" i="101"/>
  <c r="N16" i="101" s="1"/>
  <c r="M15" i="101"/>
  <c r="N15" i="101" s="1"/>
  <c r="M14" i="101"/>
  <c r="N14" i="101" s="1"/>
  <c r="N13" i="101"/>
  <c r="M13" i="101"/>
  <c r="D3" i="67" l="1"/>
  <c r="E11" i="99" l="1"/>
  <c r="D3" i="1" l="1"/>
  <c r="L6" i="100" l="1"/>
  <c r="F7" i="100"/>
  <c r="F6" i="100"/>
  <c r="AE11" i="92" l="1"/>
  <c r="N2" i="71" l="1"/>
  <c r="C8" i="101"/>
  <c r="B8" i="77"/>
  <c r="C6" i="101"/>
  <c r="C3" i="101"/>
  <c r="C4" i="73" l="1"/>
  <c r="B5" i="77"/>
  <c r="B2" i="77"/>
  <c r="K26" i="101" l="1"/>
  <c r="E9" i="99" l="1"/>
  <c r="E8" i="99"/>
  <c r="E7" i="99"/>
  <c r="D9" i="97"/>
  <c r="D8" i="97"/>
  <c r="H6" i="98" s="1"/>
  <c r="D7" i="97"/>
  <c r="G5" i="96" l="1"/>
  <c r="H7" i="98" s="1"/>
  <c r="G4" i="96"/>
  <c r="G3" i="96"/>
  <c r="E6" i="98" s="1"/>
  <c r="P15" i="95" l="1"/>
  <c r="E10" i="95"/>
  <c r="F6" i="92"/>
  <c r="E9" i="95"/>
  <c r="D8" i="94" l="1"/>
  <c r="E17" i="94"/>
  <c r="G15" i="94"/>
  <c r="K15" i="94"/>
  <c r="M15" i="94"/>
  <c r="M14" i="94"/>
  <c r="K14" i="94"/>
  <c r="I14" i="94"/>
  <c r="G14" i="94"/>
  <c r="I15" i="94"/>
  <c r="H6" i="94"/>
  <c r="G6" i="94"/>
  <c r="I6" i="94"/>
  <c r="H5" i="94"/>
  <c r="I5" i="94"/>
  <c r="AE11" i="91"/>
  <c r="AG11" i="91"/>
  <c r="G8" i="81"/>
  <c r="B15" i="59"/>
  <c r="E15" i="94" l="1"/>
  <c r="E14" i="94"/>
  <c r="D5" i="94"/>
  <c r="D6" i="94"/>
  <c r="Z22" i="89"/>
  <c r="R14" i="67"/>
  <c r="G5" i="81" l="1"/>
  <c r="AG11" i="92" l="1"/>
  <c r="AD11" i="92"/>
  <c r="O15" i="95" s="1"/>
  <c r="G6" i="91"/>
  <c r="G5" i="91"/>
  <c r="G4" i="91"/>
  <c r="F4" i="92"/>
  <c r="F5" i="92"/>
  <c r="Q15" i="95" l="1"/>
  <c r="I15" i="95" s="1"/>
  <c r="L7" i="92"/>
  <c r="AD11" i="91"/>
  <c r="D10" i="97" l="1"/>
  <c r="E7" i="98" s="1"/>
  <c r="E10" i="99"/>
  <c r="G6" i="96"/>
  <c r="M7" i="91"/>
  <c r="L7" i="100" s="1"/>
  <c r="L6" i="85"/>
  <c r="J1786" i="71"/>
  <c r="I1786" i="71"/>
  <c r="H1786" i="71"/>
  <c r="G1786" i="71"/>
  <c r="F1786" i="71"/>
  <c r="E1786" i="71"/>
  <c r="J1778" i="71"/>
  <c r="I1778" i="71"/>
  <c r="H1778" i="71"/>
  <c r="G1778" i="71"/>
  <c r="F1778" i="71"/>
  <c r="E1778" i="71"/>
  <c r="J1770" i="71"/>
  <c r="I1770" i="71"/>
  <c r="H1770" i="71"/>
  <c r="G1770" i="71"/>
  <c r="F1770" i="71"/>
  <c r="E1770" i="71"/>
  <c r="J1717" i="71"/>
  <c r="I1717" i="71"/>
  <c r="H1717" i="71"/>
  <c r="G1717" i="71"/>
  <c r="F1717" i="71"/>
  <c r="E1717" i="71"/>
  <c r="J1709" i="71"/>
  <c r="I1709" i="71"/>
  <c r="H1709" i="71"/>
  <c r="G1709" i="71"/>
  <c r="F1709" i="71"/>
  <c r="E1709" i="71"/>
  <c r="J1701" i="71"/>
  <c r="I1701" i="71"/>
  <c r="H1701" i="71"/>
  <c r="G1701" i="71"/>
  <c r="F1701" i="71"/>
  <c r="E1701" i="71"/>
  <c r="J1648" i="71"/>
  <c r="I1648" i="71"/>
  <c r="H1648" i="71"/>
  <c r="G1648" i="71"/>
  <c r="F1648" i="71"/>
  <c r="E1648" i="71"/>
  <c r="J1640" i="71"/>
  <c r="I1640" i="71"/>
  <c r="H1640" i="71"/>
  <c r="G1640" i="71"/>
  <c r="F1640" i="71"/>
  <c r="E1640" i="71"/>
  <c r="J1632" i="71"/>
  <c r="I1632" i="71"/>
  <c r="H1632" i="71"/>
  <c r="G1632" i="71"/>
  <c r="F1632" i="71"/>
  <c r="E1632" i="71"/>
  <c r="J1579" i="71"/>
  <c r="I1579" i="71"/>
  <c r="H1579" i="71"/>
  <c r="G1579" i="71"/>
  <c r="F1579" i="71"/>
  <c r="E1579" i="71"/>
  <c r="J1571" i="71"/>
  <c r="I1571" i="71"/>
  <c r="H1571" i="71"/>
  <c r="G1571" i="71"/>
  <c r="F1571" i="71"/>
  <c r="E1571" i="71"/>
  <c r="J1563" i="71"/>
  <c r="I1563" i="71"/>
  <c r="H1563" i="71"/>
  <c r="G1563" i="71"/>
  <c r="F1563" i="71"/>
  <c r="E1563" i="71"/>
  <c r="J1510" i="71"/>
  <c r="I1510" i="71"/>
  <c r="H1510" i="71"/>
  <c r="G1510" i="71"/>
  <c r="F1510" i="71"/>
  <c r="E1510" i="71"/>
  <c r="J1502" i="71"/>
  <c r="I1502" i="71"/>
  <c r="H1502" i="71"/>
  <c r="G1502" i="71"/>
  <c r="F1502" i="71"/>
  <c r="E1502" i="71"/>
  <c r="J1494" i="71"/>
  <c r="I1494" i="71"/>
  <c r="H1494" i="71"/>
  <c r="G1494" i="71"/>
  <c r="F1494" i="71"/>
  <c r="E1494" i="71"/>
  <c r="J1441" i="71"/>
  <c r="I1441" i="71"/>
  <c r="H1441" i="71"/>
  <c r="G1441" i="71"/>
  <c r="F1441" i="71"/>
  <c r="E1441" i="71"/>
  <c r="J1433" i="71"/>
  <c r="I1433" i="71"/>
  <c r="H1433" i="71"/>
  <c r="G1433" i="71"/>
  <c r="F1433" i="71"/>
  <c r="E1433" i="71"/>
  <c r="J1425" i="71"/>
  <c r="I1425" i="71"/>
  <c r="H1425" i="71"/>
  <c r="G1425" i="71"/>
  <c r="F1425" i="71"/>
  <c r="E1425" i="71"/>
  <c r="J1372" i="71"/>
  <c r="I1372" i="71"/>
  <c r="H1372" i="71"/>
  <c r="G1372" i="71"/>
  <c r="F1372" i="71"/>
  <c r="E1372" i="71"/>
  <c r="J1364" i="71"/>
  <c r="I1364" i="71"/>
  <c r="H1364" i="71"/>
  <c r="G1364" i="71"/>
  <c r="F1364" i="71"/>
  <c r="E1364" i="71"/>
  <c r="J1356" i="71"/>
  <c r="I1356" i="71"/>
  <c r="H1356" i="71"/>
  <c r="G1356" i="71"/>
  <c r="F1356" i="71"/>
  <c r="E1356" i="71"/>
  <c r="J1303" i="71"/>
  <c r="I1303" i="71"/>
  <c r="H1303" i="71"/>
  <c r="G1303" i="71"/>
  <c r="F1303" i="71"/>
  <c r="E1303" i="71"/>
  <c r="J1295" i="71"/>
  <c r="I1295" i="71"/>
  <c r="H1295" i="71"/>
  <c r="G1295" i="71"/>
  <c r="F1295" i="71"/>
  <c r="E1295" i="71"/>
  <c r="J1287" i="71"/>
  <c r="I1287" i="71"/>
  <c r="H1287" i="71"/>
  <c r="G1287" i="71"/>
  <c r="F1287" i="71"/>
  <c r="E1287" i="71"/>
  <c r="J1234" i="71"/>
  <c r="I1234" i="71"/>
  <c r="H1234" i="71"/>
  <c r="G1234" i="71"/>
  <c r="F1234" i="71"/>
  <c r="E1234" i="71"/>
  <c r="J1226" i="71"/>
  <c r="I1226" i="71"/>
  <c r="H1226" i="71"/>
  <c r="G1226" i="71"/>
  <c r="F1226" i="71"/>
  <c r="E1226" i="71"/>
  <c r="J1218" i="71"/>
  <c r="I1218" i="71"/>
  <c r="H1218" i="71"/>
  <c r="G1218" i="71"/>
  <c r="F1218" i="71"/>
  <c r="E1218" i="71"/>
  <c r="J1165" i="71"/>
  <c r="I1165" i="71"/>
  <c r="H1165" i="71"/>
  <c r="G1165" i="71"/>
  <c r="F1165" i="71"/>
  <c r="E1165" i="71"/>
  <c r="J1157" i="71"/>
  <c r="I1157" i="71"/>
  <c r="H1157" i="71"/>
  <c r="G1157" i="71"/>
  <c r="F1157" i="71"/>
  <c r="E1157" i="71"/>
  <c r="J1149" i="71"/>
  <c r="I1149" i="71"/>
  <c r="H1149" i="71"/>
  <c r="G1149" i="71"/>
  <c r="F1149" i="71"/>
  <c r="E1149" i="71"/>
  <c r="J1096" i="71"/>
  <c r="I1096" i="71"/>
  <c r="H1096" i="71"/>
  <c r="G1096" i="71"/>
  <c r="F1096" i="71"/>
  <c r="E1096" i="71"/>
  <c r="J1088" i="71"/>
  <c r="I1088" i="71"/>
  <c r="H1088" i="71"/>
  <c r="G1088" i="71"/>
  <c r="F1088" i="71"/>
  <c r="E1088" i="71"/>
  <c r="J1080" i="71"/>
  <c r="I1080" i="71"/>
  <c r="H1080" i="71"/>
  <c r="G1080" i="71"/>
  <c r="F1080" i="71"/>
  <c r="E1080" i="71"/>
  <c r="J1027" i="71"/>
  <c r="I1027" i="71"/>
  <c r="H1027" i="71"/>
  <c r="G1027" i="71"/>
  <c r="F1027" i="71"/>
  <c r="E1027" i="71"/>
  <c r="J1019" i="71"/>
  <c r="I1019" i="71"/>
  <c r="H1019" i="71"/>
  <c r="G1019" i="71"/>
  <c r="F1019" i="71"/>
  <c r="E1019" i="71"/>
  <c r="J1011" i="71"/>
  <c r="I1011" i="71"/>
  <c r="H1011" i="71"/>
  <c r="G1011" i="71"/>
  <c r="F1011" i="71"/>
  <c r="E1011" i="71"/>
  <c r="J958" i="71"/>
  <c r="I958" i="71"/>
  <c r="H958" i="71"/>
  <c r="G958" i="71"/>
  <c r="F958" i="71"/>
  <c r="E958" i="71"/>
  <c r="J950" i="71"/>
  <c r="I950" i="71"/>
  <c r="H950" i="71"/>
  <c r="G950" i="71"/>
  <c r="F950" i="71"/>
  <c r="E950" i="71"/>
  <c r="J942" i="71"/>
  <c r="I942" i="71"/>
  <c r="H942" i="71"/>
  <c r="G942" i="71"/>
  <c r="F942" i="71"/>
  <c r="E942" i="71"/>
  <c r="J889" i="71"/>
  <c r="I889" i="71"/>
  <c r="H889" i="71"/>
  <c r="G889" i="71"/>
  <c r="F889" i="71"/>
  <c r="E889" i="71"/>
  <c r="J881" i="71"/>
  <c r="I881" i="71"/>
  <c r="H881" i="71"/>
  <c r="G881" i="71"/>
  <c r="F881" i="71"/>
  <c r="E881" i="71"/>
  <c r="J873" i="71"/>
  <c r="I873" i="71"/>
  <c r="H873" i="71"/>
  <c r="G873" i="71"/>
  <c r="F873" i="71"/>
  <c r="E873" i="71"/>
  <c r="J820" i="71"/>
  <c r="I820" i="71"/>
  <c r="H820" i="71"/>
  <c r="G820" i="71"/>
  <c r="F820" i="71"/>
  <c r="E820" i="71"/>
  <c r="J812" i="71"/>
  <c r="I812" i="71"/>
  <c r="H812" i="71"/>
  <c r="G812" i="71"/>
  <c r="F812" i="71"/>
  <c r="E812" i="71"/>
  <c r="J804" i="71"/>
  <c r="I804" i="71"/>
  <c r="H804" i="71"/>
  <c r="G804" i="71"/>
  <c r="F804" i="71"/>
  <c r="E804" i="71"/>
  <c r="J751" i="71"/>
  <c r="I751" i="71"/>
  <c r="H751" i="71"/>
  <c r="G751" i="71"/>
  <c r="F751" i="71"/>
  <c r="E751" i="71"/>
  <c r="J743" i="71"/>
  <c r="I743" i="71"/>
  <c r="H743" i="71"/>
  <c r="G743" i="71"/>
  <c r="F743" i="71"/>
  <c r="E743" i="71"/>
  <c r="J735" i="71"/>
  <c r="I735" i="71"/>
  <c r="H735" i="71"/>
  <c r="G735" i="71"/>
  <c r="F735" i="71"/>
  <c r="E735" i="71"/>
  <c r="J682" i="71"/>
  <c r="I682" i="71"/>
  <c r="H682" i="71"/>
  <c r="G682" i="71"/>
  <c r="F682" i="71"/>
  <c r="E682" i="71"/>
  <c r="J674" i="71"/>
  <c r="I674" i="71"/>
  <c r="H674" i="71"/>
  <c r="G674" i="71"/>
  <c r="F674" i="71"/>
  <c r="E674" i="71"/>
  <c r="J666" i="71"/>
  <c r="I666" i="71"/>
  <c r="H666" i="71"/>
  <c r="G666" i="71"/>
  <c r="F666" i="71"/>
  <c r="E666" i="71"/>
  <c r="J613" i="71"/>
  <c r="I613" i="71"/>
  <c r="H613" i="71"/>
  <c r="G613" i="71"/>
  <c r="F613" i="71"/>
  <c r="E613" i="71"/>
  <c r="J605" i="71"/>
  <c r="I605" i="71"/>
  <c r="H605" i="71"/>
  <c r="G605" i="71"/>
  <c r="F605" i="71"/>
  <c r="E605" i="71"/>
  <c r="J597" i="71"/>
  <c r="I597" i="71"/>
  <c r="H597" i="71"/>
  <c r="G597" i="71"/>
  <c r="F597" i="71"/>
  <c r="E597" i="71"/>
  <c r="J544" i="71"/>
  <c r="I544" i="71"/>
  <c r="H544" i="71"/>
  <c r="G544" i="71"/>
  <c r="F544" i="71"/>
  <c r="E544" i="71"/>
  <c r="J536" i="71"/>
  <c r="I536" i="71"/>
  <c r="H536" i="71"/>
  <c r="G536" i="71"/>
  <c r="F536" i="71"/>
  <c r="E536" i="71"/>
  <c r="J528" i="71"/>
  <c r="I528" i="71"/>
  <c r="H528" i="71"/>
  <c r="G528" i="71"/>
  <c r="F528" i="71"/>
  <c r="E528" i="71"/>
  <c r="J475" i="71"/>
  <c r="I475" i="71"/>
  <c r="H475" i="71"/>
  <c r="G475" i="71"/>
  <c r="F475" i="71"/>
  <c r="E475" i="71"/>
  <c r="J467" i="71"/>
  <c r="I467" i="71"/>
  <c r="H467" i="71"/>
  <c r="G467" i="71"/>
  <c r="F467" i="71"/>
  <c r="E467" i="71"/>
  <c r="J459" i="71"/>
  <c r="I459" i="71"/>
  <c r="H459" i="71"/>
  <c r="G459" i="71"/>
  <c r="F459" i="71"/>
  <c r="E459" i="71"/>
  <c r="J406" i="71"/>
  <c r="I406" i="71"/>
  <c r="H406" i="71"/>
  <c r="G406" i="71"/>
  <c r="F406" i="71"/>
  <c r="E406" i="71"/>
  <c r="J398" i="71"/>
  <c r="I398" i="71"/>
  <c r="H398" i="71"/>
  <c r="G398" i="71"/>
  <c r="F398" i="71"/>
  <c r="E398" i="71"/>
  <c r="J390" i="71"/>
  <c r="I390" i="71"/>
  <c r="H390" i="71"/>
  <c r="G390" i="71"/>
  <c r="F390" i="71"/>
  <c r="E390" i="71"/>
  <c r="J337" i="71"/>
  <c r="I337" i="71"/>
  <c r="H337" i="71"/>
  <c r="G337" i="71"/>
  <c r="F337" i="71"/>
  <c r="E337" i="71"/>
  <c r="J329" i="71"/>
  <c r="I329" i="71"/>
  <c r="H329" i="71"/>
  <c r="G329" i="71"/>
  <c r="F329" i="71"/>
  <c r="E329" i="71"/>
  <c r="J321" i="71"/>
  <c r="I321" i="71"/>
  <c r="H321" i="71"/>
  <c r="G321" i="71"/>
  <c r="F321" i="71"/>
  <c r="E321" i="71"/>
  <c r="J268" i="71"/>
  <c r="I268" i="71"/>
  <c r="H268" i="71"/>
  <c r="G268" i="71"/>
  <c r="F268" i="71"/>
  <c r="E268" i="71"/>
  <c r="J260" i="71"/>
  <c r="I260" i="71"/>
  <c r="H260" i="71"/>
  <c r="G260" i="71"/>
  <c r="F260" i="71"/>
  <c r="E260" i="71"/>
  <c r="J252" i="71"/>
  <c r="I252" i="71"/>
  <c r="H252" i="71"/>
  <c r="G252" i="71"/>
  <c r="F252" i="71"/>
  <c r="E252" i="71"/>
  <c r="J201" i="71"/>
  <c r="I201" i="71"/>
  <c r="H201" i="71"/>
  <c r="G201" i="71"/>
  <c r="F201" i="71"/>
  <c r="E201" i="71"/>
  <c r="J193" i="71"/>
  <c r="I193" i="71"/>
  <c r="H193" i="71"/>
  <c r="G193" i="71"/>
  <c r="F193" i="71"/>
  <c r="E193" i="71"/>
  <c r="J185" i="71"/>
  <c r="I185" i="71"/>
  <c r="H185" i="71"/>
  <c r="G185" i="71"/>
  <c r="F185" i="71"/>
  <c r="E185" i="71"/>
  <c r="J131" i="71"/>
  <c r="I131" i="71"/>
  <c r="H131" i="71"/>
  <c r="G131" i="71"/>
  <c r="F131" i="71"/>
  <c r="E131" i="71"/>
  <c r="J123" i="71"/>
  <c r="I123" i="71"/>
  <c r="H123" i="71"/>
  <c r="G123" i="71"/>
  <c r="F123" i="71"/>
  <c r="E123" i="71"/>
  <c r="J115" i="71"/>
  <c r="I115" i="71"/>
  <c r="H115" i="71"/>
  <c r="G115" i="71"/>
  <c r="F115" i="71"/>
  <c r="E115" i="71"/>
  <c r="J28" i="71" l="1"/>
  <c r="I28" i="71"/>
  <c r="H28" i="71"/>
  <c r="G28" i="71"/>
  <c r="F28" i="71"/>
  <c r="E28" i="71"/>
  <c r="J20" i="71"/>
  <c r="I20" i="71"/>
  <c r="H20" i="71"/>
  <c r="G20" i="71"/>
  <c r="F20" i="71"/>
  <c r="E20" i="71"/>
  <c r="J12" i="71"/>
  <c r="I12" i="71"/>
  <c r="H12" i="71"/>
  <c r="G12" i="71"/>
  <c r="F12" i="71"/>
  <c r="E12" i="71"/>
  <c r="AP32" i="68" l="1"/>
  <c r="G23" i="89"/>
  <c r="Z21" i="89"/>
  <c r="G22" i="89" s="1"/>
  <c r="Z19" i="89"/>
  <c r="G20" i="89" s="1"/>
  <c r="Z18" i="89"/>
  <c r="G19" i="89" s="1"/>
  <c r="Z16" i="89"/>
  <c r="G17" i="89" s="1"/>
  <c r="Z15" i="89"/>
  <c r="G16" i="89" s="1"/>
  <c r="Z13" i="89"/>
  <c r="G14" i="89" s="1"/>
  <c r="Z12" i="89"/>
  <c r="G13" i="89" s="1"/>
  <c r="J1794" i="71"/>
  <c r="I1794" i="71"/>
  <c r="H1794" i="71"/>
  <c r="G1794" i="71"/>
  <c r="F1794" i="71"/>
  <c r="E1794" i="71"/>
  <c r="Y1782" i="71"/>
  <c r="Y1780" i="71"/>
  <c r="Y1778" i="71"/>
  <c r="Y1770" i="71"/>
  <c r="Y1768" i="71"/>
  <c r="Y1766" i="71"/>
  <c r="J1725" i="71"/>
  <c r="I1725" i="71"/>
  <c r="H1725" i="71"/>
  <c r="G1725" i="71"/>
  <c r="F1725" i="71"/>
  <c r="E1725" i="71"/>
  <c r="J1656" i="71"/>
  <c r="I1656" i="71"/>
  <c r="H1656" i="71"/>
  <c r="G1656" i="71"/>
  <c r="F1656" i="71"/>
  <c r="E1656" i="71"/>
  <c r="J1587" i="71"/>
  <c r="I1587" i="71"/>
  <c r="H1587" i="71"/>
  <c r="G1587" i="71"/>
  <c r="F1587" i="71"/>
  <c r="E1587" i="71"/>
  <c r="J1518" i="71"/>
  <c r="I1518" i="71"/>
  <c r="H1518" i="71"/>
  <c r="G1518" i="71"/>
  <c r="F1518" i="71"/>
  <c r="E1518" i="71"/>
  <c r="J1449" i="71"/>
  <c r="I1449" i="71"/>
  <c r="H1449" i="71"/>
  <c r="G1449" i="71"/>
  <c r="F1449" i="71"/>
  <c r="E1449" i="71"/>
  <c r="J1380" i="71"/>
  <c r="I1380" i="71"/>
  <c r="H1380" i="71"/>
  <c r="G1380" i="71"/>
  <c r="F1380" i="71"/>
  <c r="E1380" i="71"/>
  <c r="J1311" i="71"/>
  <c r="I1311" i="71"/>
  <c r="Y1305" i="71" s="1"/>
  <c r="H1311" i="71"/>
  <c r="G1311" i="71"/>
  <c r="Y1303" i="71" s="1"/>
  <c r="F1311" i="71"/>
  <c r="E1311" i="71"/>
  <c r="Y1301" i="71" s="1"/>
  <c r="J1242" i="71"/>
  <c r="I1242" i="71"/>
  <c r="Y1236" i="71" s="1"/>
  <c r="H1242" i="71"/>
  <c r="G1242" i="71"/>
  <c r="Y1234" i="71" s="1"/>
  <c r="F1242" i="71"/>
  <c r="E1242" i="71"/>
  <c r="Y1232" i="71" s="1"/>
  <c r="J1173" i="71"/>
  <c r="I1173" i="71"/>
  <c r="H1173" i="71"/>
  <c r="G1173" i="71"/>
  <c r="F1173" i="71"/>
  <c r="E1173" i="71"/>
  <c r="J1104" i="71"/>
  <c r="I1104" i="71"/>
  <c r="H1104" i="71"/>
  <c r="G1104" i="71"/>
  <c r="F1104" i="71"/>
  <c r="E1104" i="71"/>
  <c r="J1035" i="71"/>
  <c r="I1035" i="71"/>
  <c r="H1035" i="71"/>
  <c r="G1035" i="71"/>
  <c r="F1035" i="71"/>
  <c r="E1035" i="71"/>
  <c r="J966" i="71"/>
  <c r="I966" i="71"/>
  <c r="H966" i="71"/>
  <c r="G966" i="71"/>
  <c r="F966" i="71"/>
  <c r="E966" i="71"/>
  <c r="J897" i="71"/>
  <c r="I897" i="71"/>
  <c r="H897" i="71"/>
  <c r="G897" i="71"/>
  <c r="F897" i="71"/>
  <c r="E897" i="71"/>
  <c r="Y877" i="71"/>
  <c r="Y875" i="71"/>
  <c r="J828" i="71"/>
  <c r="I828" i="71"/>
  <c r="H828" i="71"/>
  <c r="G828" i="71"/>
  <c r="F828" i="71"/>
  <c r="E828" i="71"/>
  <c r="J759" i="71"/>
  <c r="I759" i="71"/>
  <c r="H759" i="71"/>
  <c r="G759" i="71"/>
  <c r="F759" i="71"/>
  <c r="E759" i="71"/>
  <c r="J690" i="71"/>
  <c r="I690" i="71"/>
  <c r="H690" i="71"/>
  <c r="G690" i="71"/>
  <c r="F690" i="71"/>
  <c r="E690" i="71"/>
  <c r="J621" i="71"/>
  <c r="I621" i="71"/>
  <c r="H621" i="71"/>
  <c r="G621" i="71"/>
  <c r="F621" i="71"/>
  <c r="E621" i="71"/>
  <c r="J552" i="71"/>
  <c r="I552" i="71"/>
  <c r="H552" i="71"/>
  <c r="G552" i="71"/>
  <c r="F552" i="71"/>
  <c r="E552" i="71"/>
  <c r="J483" i="71"/>
  <c r="I483" i="71"/>
  <c r="H483" i="71"/>
  <c r="G483" i="71"/>
  <c r="F483" i="71"/>
  <c r="E483" i="71"/>
  <c r="J414" i="71"/>
  <c r="I414" i="71"/>
  <c r="H414" i="71"/>
  <c r="G414" i="71"/>
  <c r="F414" i="71"/>
  <c r="E414" i="71"/>
  <c r="J345" i="71"/>
  <c r="I345" i="71"/>
  <c r="H345" i="71"/>
  <c r="G345" i="71"/>
  <c r="F345" i="71"/>
  <c r="E345" i="71"/>
  <c r="J276" i="71"/>
  <c r="I276" i="71"/>
  <c r="H276" i="71"/>
  <c r="Y269" i="71" s="1"/>
  <c r="G276" i="71"/>
  <c r="F276" i="71"/>
  <c r="E276" i="71"/>
  <c r="Y252" i="71"/>
  <c r="Y250" i="71"/>
  <c r="Y267" i="71"/>
  <c r="Y271" i="71"/>
  <c r="J209" i="71"/>
  <c r="I209" i="71"/>
  <c r="H209" i="71"/>
  <c r="G209" i="71"/>
  <c r="F209" i="71"/>
  <c r="E209" i="71"/>
  <c r="J139" i="71"/>
  <c r="I139" i="71"/>
  <c r="H139" i="71"/>
  <c r="G139" i="71"/>
  <c r="F139" i="71"/>
  <c r="E139" i="71"/>
  <c r="F15" i="59"/>
  <c r="Y1645" i="71"/>
  <c r="Y1643" i="71"/>
  <c r="Y1641" i="71"/>
  <c r="Y1633" i="71"/>
  <c r="Y1631" i="71"/>
  <c r="Y1629" i="71"/>
  <c r="Z1" i="89"/>
  <c r="G11" i="89" s="1"/>
  <c r="W3" i="67"/>
  <c r="W3" i="66"/>
  <c r="W3" i="65"/>
  <c r="W3" i="64"/>
  <c r="W3" i="63"/>
  <c r="W3" i="62"/>
  <c r="W3" i="61"/>
  <c r="W3" i="59"/>
  <c r="Y1789" i="71"/>
  <c r="Y1788" i="71"/>
  <c r="Y1787" i="71"/>
  <c r="Y1786" i="71"/>
  <c r="Y1785" i="71"/>
  <c r="Y1784" i="71"/>
  <c r="Y1783" i="71"/>
  <c r="Y1781" i="71"/>
  <c r="Y1779" i="71"/>
  <c r="Y1777" i="71"/>
  <c r="Y1776" i="71"/>
  <c r="Y1775" i="71"/>
  <c r="Y1774" i="71"/>
  <c r="Y1773" i="71"/>
  <c r="Y1772" i="71"/>
  <c r="Y1771" i="71"/>
  <c r="Y1769" i="71"/>
  <c r="Y1767" i="71"/>
  <c r="Y1720" i="71"/>
  <c r="Y1719" i="71"/>
  <c r="Y1718" i="71"/>
  <c r="Y1717" i="71"/>
  <c r="Y1716" i="71"/>
  <c r="Y1715" i="71"/>
  <c r="Y1714" i="71"/>
  <c r="Y1713" i="71"/>
  <c r="Y1712" i="71"/>
  <c r="Y1711" i="71"/>
  <c r="Y1710" i="71"/>
  <c r="Y1709" i="71"/>
  <c r="Y1708" i="71"/>
  <c r="Y1707" i="71"/>
  <c r="Y1706" i="71"/>
  <c r="Y1705" i="71"/>
  <c r="Y1704" i="71"/>
  <c r="Y1703" i="71"/>
  <c r="Y1702" i="71"/>
  <c r="Y1701" i="71"/>
  <c r="Y1700" i="71"/>
  <c r="Y1699" i="71"/>
  <c r="Y1698" i="71"/>
  <c r="Y1697" i="71"/>
  <c r="Y1651" i="71"/>
  <c r="Y1650" i="71"/>
  <c r="Y1649" i="71"/>
  <c r="Y1648" i="71"/>
  <c r="Y1647" i="71"/>
  <c r="Y1646" i="71"/>
  <c r="Y1644" i="71"/>
  <c r="Y1642" i="71"/>
  <c r="Y1640" i="71"/>
  <c r="Y1639" i="71"/>
  <c r="Y1638" i="71"/>
  <c r="Y1637" i="71"/>
  <c r="Y1636" i="71"/>
  <c r="Y1635" i="71"/>
  <c r="Y1634" i="71"/>
  <c r="Y1632" i="71"/>
  <c r="Y1630" i="71"/>
  <c r="Y1628" i="71"/>
  <c r="Y1582" i="71"/>
  <c r="Y1581" i="71"/>
  <c r="Y1580" i="71"/>
  <c r="Y1579" i="71"/>
  <c r="Y1578" i="71"/>
  <c r="Y1577" i="71"/>
  <c r="Y1576" i="71"/>
  <c r="Y1575" i="71"/>
  <c r="Y1574" i="71"/>
  <c r="Y1573" i="71"/>
  <c r="Y1572" i="71"/>
  <c r="Y1571" i="71"/>
  <c r="Y1570" i="71"/>
  <c r="Y1569" i="71"/>
  <c r="Y1568" i="71"/>
  <c r="Y1567" i="71"/>
  <c r="Y1566" i="71"/>
  <c r="Y1565" i="71"/>
  <c r="Y1564" i="71"/>
  <c r="Y1563" i="71"/>
  <c r="Y1562" i="71"/>
  <c r="Y1561" i="71"/>
  <c r="Y1560" i="71"/>
  <c r="Y1559" i="71"/>
  <c r="Y1513" i="71"/>
  <c r="Y1512" i="71"/>
  <c r="Y1511" i="71"/>
  <c r="Y1510" i="71"/>
  <c r="Y1509" i="71"/>
  <c r="Y1508" i="71"/>
  <c r="Y1507" i="71"/>
  <c r="Y1506" i="71"/>
  <c r="Y1505" i="71"/>
  <c r="Y1504" i="71"/>
  <c r="Y1503" i="71"/>
  <c r="Y1502" i="71"/>
  <c r="Y1501" i="71"/>
  <c r="Y1500" i="71"/>
  <c r="Y1499" i="71"/>
  <c r="Y1498" i="71"/>
  <c r="Y1497" i="71"/>
  <c r="Y1496" i="71"/>
  <c r="Y1495" i="71"/>
  <c r="Y1494" i="71"/>
  <c r="Y1493" i="71"/>
  <c r="Y1492" i="71"/>
  <c r="Y1491" i="71"/>
  <c r="Y1490" i="71"/>
  <c r="Y1444" i="71"/>
  <c r="Y1443" i="71"/>
  <c r="Y1442" i="71"/>
  <c r="Y1441" i="71"/>
  <c r="Y1440" i="71"/>
  <c r="Y1439" i="71"/>
  <c r="Y1438" i="71"/>
  <c r="Y1437" i="71"/>
  <c r="Y1436" i="71"/>
  <c r="Y1435" i="71"/>
  <c r="Y1434" i="71"/>
  <c r="Y1433" i="71"/>
  <c r="Y1432" i="71"/>
  <c r="Y1431" i="71"/>
  <c r="Y1430" i="71"/>
  <c r="Y1429" i="71"/>
  <c r="Y1428" i="71"/>
  <c r="Y1427" i="71"/>
  <c r="Y1426" i="71"/>
  <c r="Y1425" i="71"/>
  <c r="Y1424" i="71"/>
  <c r="Y1423" i="71"/>
  <c r="Y1422" i="71"/>
  <c r="Y1421" i="71"/>
  <c r="Y1375" i="71"/>
  <c r="Y1374" i="71"/>
  <c r="Y1373" i="71"/>
  <c r="Y1372" i="71"/>
  <c r="Y1371" i="71"/>
  <c r="Y1370" i="71"/>
  <c r="Y1369" i="71"/>
  <c r="Y1368" i="71"/>
  <c r="Y1367" i="71"/>
  <c r="Y1366" i="71"/>
  <c r="Y1365" i="71"/>
  <c r="Y1364" i="71"/>
  <c r="Y1363" i="71"/>
  <c r="Y1362" i="71"/>
  <c r="Y1361" i="71"/>
  <c r="Y1360" i="71"/>
  <c r="Y1359" i="71"/>
  <c r="Y1358" i="71"/>
  <c r="Y1357" i="71"/>
  <c r="Y1356" i="71"/>
  <c r="Y1355" i="71"/>
  <c r="Y1354" i="71"/>
  <c r="Y1353" i="71"/>
  <c r="Y1352" i="71"/>
  <c r="Y1306" i="71"/>
  <c r="Y1304" i="71"/>
  <c r="Y1302" i="71"/>
  <c r="Y1300" i="71"/>
  <c r="Y1299" i="71"/>
  <c r="Y1298" i="71"/>
  <c r="Y1297" i="71"/>
  <c r="Y1296" i="71"/>
  <c r="Y1295" i="71"/>
  <c r="Y1294" i="71"/>
  <c r="Y1293" i="71"/>
  <c r="Y1292" i="71"/>
  <c r="Y1291" i="71"/>
  <c r="Y1290" i="71"/>
  <c r="Y1289" i="71"/>
  <c r="Y1288" i="71"/>
  <c r="Y1287" i="71"/>
  <c r="Y1286" i="71"/>
  <c r="Y1285" i="71"/>
  <c r="Y1284" i="71"/>
  <c r="Y1283" i="71"/>
  <c r="Y1237" i="71"/>
  <c r="Y1235" i="71"/>
  <c r="Y1233" i="71"/>
  <c r="Y1231" i="71"/>
  <c r="Y1230" i="71"/>
  <c r="Y1229" i="71"/>
  <c r="Y1228" i="71"/>
  <c r="Y1227" i="71"/>
  <c r="Y1226" i="71"/>
  <c r="Y1225" i="71"/>
  <c r="Y1224" i="71"/>
  <c r="Y1223" i="71"/>
  <c r="Y1222" i="71"/>
  <c r="Y1221" i="71"/>
  <c r="Y1220" i="71"/>
  <c r="Y1219" i="71"/>
  <c r="Y1218" i="71"/>
  <c r="Y1217" i="71"/>
  <c r="Y1216" i="71"/>
  <c r="Y1215" i="71"/>
  <c r="Y1214" i="71"/>
  <c r="Y1168" i="71"/>
  <c r="Y1167" i="71"/>
  <c r="Y1166" i="71"/>
  <c r="Y1165" i="71"/>
  <c r="Y1164" i="71"/>
  <c r="Y1163" i="71"/>
  <c r="Y1162" i="71"/>
  <c r="Y1161" i="71"/>
  <c r="Y1160" i="71"/>
  <c r="Y1159" i="71"/>
  <c r="Y1158" i="71"/>
  <c r="Y1157" i="71"/>
  <c r="Y1156" i="71"/>
  <c r="Y1155" i="71"/>
  <c r="Y1154" i="71"/>
  <c r="Y1153" i="71"/>
  <c r="Y1152" i="71"/>
  <c r="Y1151" i="71"/>
  <c r="Y1150" i="71"/>
  <c r="Y1149" i="71"/>
  <c r="Y1148" i="71"/>
  <c r="Y1147" i="71"/>
  <c r="Y1146" i="71"/>
  <c r="Y1145" i="71"/>
  <c r="Y1099" i="71"/>
  <c r="Y1098" i="71"/>
  <c r="Y1097" i="71"/>
  <c r="Y1096" i="71"/>
  <c r="Y1095" i="71"/>
  <c r="Y1094" i="71"/>
  <c r="Y1093" i="71"/>
  <c r="Y1092" i="71"/>
  <c r="Y1091" i="71"/>
  <c r="Y1090" i="71"/>
  <c r="Y1089" i="71"/>
  <c r="Y1088" i="71"/>
  <c r="Y1087" i="71"/>
  <c r="Y1086" i="71"/>
  <c r="Y1085" i="71"/>
  <c r="Y1084" i="71"/>
  <c r="Y1083" i="71"/>
  <c r="Y1082" i="71"/>
  <c r="Y1081" i="71"/>
  <c r="Y1080" i="71"/>
  <c r="Y1079" i="71"/>
  <c r="Y1078" i="71"/>
  <c r="Y1077" i="71"/>
  <c r="Y1076" i="71"/>
  <c r="Y1030" i="71"/>
  <c r="Y1029" i="71"/>
  <c r="Y1028" i="71"/>
  <c r="Y1027" i="71"/>
  <c r="Y1026" i="71"/>
  <c r="Y1025" i="71"/>
  <c r="Y1024" i="71"/>
  <c r="Y1023" i="71"/>
  <c r="Y1022" i="71"/>
  <c r="Y1021" i="71"/>
  <c r="Y1020" i="71"/>
  <c r="Y1019" i="71"/>
  <c r="Y1018" i="71"/>
  <c r="Y1017" i="71"/>
  <c r="Y1016" i="71"/>
  <c r="Y1015" i="71"/>
  <c r="Y1014" i="71"/>
  <c r="Y1013" i="71"/>
  <c r="Y1012" i="71"/>
  <c r="Y1011" i="71"/>
  <c r="Y1010" i="71"/>
  <c r="Y1009" i="71"/>
  <c r="Y1008" i="71"/>
  <c r="Y1007" i="71"/>
  <c r="Y961" i="71"/>
  <c r="Y960" i="71"/>
  <c r="Y959" i="71"/>
  <c r="Y958" i="71"/>
  <c r="Y957" i="71"/>
  <c r="Y956" i="71"/>
  <c r="Y955" i="71"/>
  <c r="Y954" i="71"/>
  <c r="Y953" i="71"/>
  <c r="Y952" i="71"/>
  <c r="Y951" i="71"/>
  <c r="Y950" i="71"/>
  <c r="Y949" i="71"/>
  <c r="Y948" i="71"/>
  <c r="Y947" i="71"/>
  <c r="Y946" i="71"/>
  <c r="Y945" i="71"/>
  <c r="Y944" i="71"/>
  <c r="Y943" i="71"/>
  <c r="Y942" i="71"/>
  <c r="Y941" i="71"/>
  <c r="Y940" i="71"/>
  <c r="Y939" i="71"/>
  <c r="Y938" i="71"/>
  <c r="Y892" i="71"/>
  <c r="Y891" i="71"/>
  <c r="Y890" i="71"/>
  <c r="Y889" i="71"/>
  <c r="Y888" i="71"/>
  <c r="Y887" i="71"/>
  <c r="Y886" i="71"/>
  <c r="Y885" i="71"/>
  <c r="Y884" i="71"/>
  <c r="Y883" i="71"/>
  <c r="Y882" i="71"/>
  <c r="Y881" i="71"/>
  <c r="Y880" i="71"/>
  <c r="Y879" i="71"/>
  <c r="Y878" i="71"/>
  <c r="Y876" i="71"/>
  <c r="Y874" i="71"/>
  <c r="Y873" i="71"/>
  <c r="Y872" i="71"/>
  <c r="Y871" i="71"/>
  <c r="Y870" i="71"/>
  <c r="Y869" i="71"/>
  <c r="Y823" i="71"/>
  <c r="Y822" i="71"/>
  <c r="Y821" i="71"/>
  <c r="Y820" i="71"/>
  <c r="Y819" i="71"/>
  <c r="Y818" i="71"/>
  <c r="Y817" i="71"/>
  <c r="Y816" i="71"/>
  <c r="Y815" i="71"/>
  <c r="Y814" i="71"/>
  <c r="Y813" i="71"/>
  <c r="Y812" i="71"/>
  <c r="Y811" i="71"/>
  <c r="Y810" i="71"/>
  <c r="Y809" i="71"/>
  <c r="Y808" i="71"/>
  <c r="Y807" i="71"/>
  <c r="Y806" i="71"/>
  <c r="Y805" i="71"/>
  <c r="Y804" i="71"/>
  <c r="Y803" i="71"/>
  <c r="Y802" i="71"/>
  <c r="Y801" i="71"/>
  <c r="Y800" i="71"/>
  <c r="Y754" i="71"/>
  <c r="Y753" i="71"/>
  <c r="Y752" i="71"/>
  <c r="Y751" i="71"/>
  <c r="Y750" i="71"/>
  <c r="Y749" i="71"/>
  <c r="Y748" i="71"/>
  <c r="Y747" i="71"/>
  <c r="Y746" i="71"/>
  <c r="Y745" i="71"/>
  <c r="Y744" i="71"/>
  <c r="Y743" i="71"/>
  <c r="Y742" i="71"/>
  <c r="Y741" i="71"/>
  <c r="Y740" i="71"/>
  <c r="Y739" i="71"/>
  <c r="Y738" i="71"/>
  <c r="Y737" i="71"/>
  <c r="Y736" i="71"/>
  <c r="Y735" i="71"/>
  <c r="Y734" i="71"/>
  <c r="Y733" i="71"/>
  <c r="Y732" i="71"/>
  <c r="Y731" i="71"/>
  <c r="Y685" i="71"/>
  <c r="Y684" i="71"/>
  <c r="Y683" i="71"/>
  <c r="Y682" i="71"/>
  <c r="Y681" i="71"/>
  <c r="Y680" i="71"/>
  <c r="Y679" i="71"/>
  <c r="Y678" i="71"/>
  <c r="Y677" i="71"/>
  <c r="Y676" i="71"/>
  <c r="Y675" i="71"/>
  <c r="Y674" i="71"/>
  <c r="Y673" i="71"/>
  <c r="Y672" i="71"/>
  <c r="Y671" i="71"/>
  <c r="Y670" i="71"/>
  <c r="Y669" i="71"/>
  <c r="Y668" i="71"/>
  <c r="Y667" i="71"/>
  <c r="Y666" i="71"/>
  <c r="Y665" i="71"/>
  <c r="Y664" i="71"/>
  <c r="Y663" i="71"/>
  <c r="Y662" i="71"/>
  <c r="Y616" i="71"/>
  <c r="Y615" i="71"/>
  <c r="Y614" i="71"/>
  <c r="Y613" i="71"/>
  <c r="Y612" i="71"/>
  <c r="Y611" i="71"/>
  <c r="Y610" i="71"/>
  <c r="Y609" i="71"/>
  <c r="Y608" i="71"/>
  <c r="Y607" i="71"/>
  <c r="Y606" i="71"/>
  <c r="Y605" i="71"/>
  <c r="Y604" i="71"/>
  <c r="Y603" i="71"/>
  <c r="Y602" i="71"/>
  <c r="Y601" i="71"/>
  <c r="Y600" i="71"/>
  <c r="Y599" i="71"/>
  <c r="Y598" i="71"/>
  <c r="Y597" i="71"/>
  <c r="Y596" i="71"/>
  <c r="Y595" i="71"/>
  <c r="Y594" i="71"/>
  <c r="Y593" i="71"/>
  <c r="Y547" i="71"/>
  <c r="Y546" i="71"/>
  <c r="Y545" i="71"/>
  <c r="Y544" i="71"/>
  <c r="Y543" i="71"/>
  <c r="Y542" i="71"/>
  <c r="Y541" i="71"/>
  <c r="Y540" i="71"/>
  <c r="Y539" i="71"/>
  <c r="Y538" i="71"/>
  <c r="Y537" i="71"/>
  <c r="Y536" i="71"/>
  <c r="Y535" i="71"/>
  <c r="Y534" i="71"/>
  <c r="Y533" i="71"/>
  <c r="Y532" i="71"/>
  <c r="Y531" i="71"/>
  <c r="Y530" i="71"/>
  <c r="Y529" i="71"/>
  <c r="Y528" i="71"/>
  <c r="Y527" i="71"/>
  <c r="Y526" i="71"/>
  <c r="Y525" i="71"/>
  <c r="Y524" i="71"/>
  <c r="Y478" i="71"/>
  <c r="Y477" i="71"/>
  <c r="Y476" i="71"/>
  <c r="Y475" i="71"/>
  <c r="Y474" i="71"/>
  <c r="Y473" i="71"/>
  <c r="Y472" i="71"/>
  <c r="Y471" i="71"/>
  <c r="Y470" i="71"/>
  <c r="Y469" i="71"/>
  <c r="Y468" i="71"/>
  <c r="Y467" i="71"/>
  <c r="Y466" i="71"/>
  <c r="Y465" i="71"/>
  <c r="Y464" i="71"/>
  <c r="Y463" i="71"/>
  <c r="Y462" i="71"/>
  <c r="Y461" i="71"/>
  <c r="Y460" i="71"/>
  <c r="Y459" i="71"/>
  <c r="Y458" i="71"/>
  <c r="Y457" i="71"/>
  <c r="Y456" i="71"/>
  <c r="Y455" i="71"/>
  <c r="Y409" i="71"/>
  <c r="Y408" i="71"/>
  <c r="Y407" i="71"/>
  <c r="Y406" i="71"/>
  <c r="Y405" i="71"/>
  <c r="Y404" i="71"/>
  <c r="Y403" i="71"/>
  <c r="Y402" i="71"/>
  <c r="Y401" i="71"/>
  <c r="Y400" i="71"/>
  <c r="Y399" i="71"/>
  <c r="Y398" i="71"/>
  <c r="Y397" i="71"/>
  <c r="Y396" i="71"/>
  <c r="Y395" i="71"/>
  <c r="Y394" i="71"/>
  <c r="Y393" i="71"/>
  <c r="Y392" i="71"/>
  <c r="Y391" i="71"/>
  <c r="Y390" i="71"/>
  <c r="Y389" i="71"/>
  <c r="Y388" i="71"/>
  <c r="Y387" i="71"/>
  <c r="Y386" i="71"/>
  <c r="Y340" i="71"/>
  <c r="Y339" i="71"/>
  <c r="Y338" i="71"/>
  <c r="Y337" i="71"/>
  <c r="Y336" i="71"/>
  <c r="Y335" i="71"/>
  <c r="Y334" i="71"/>
  <c r="Y333" i="71"/>
  <c r="Y332" i="71"/>
  <c r="Y331" i="71"/>
  <c r="Y330" i="71"/>
  <c r="Y329" i="71"/>
  <c r="Y328" i="71"/>
  <c r="Y327" i="71"/>
  <c r="Y326" i="71"/>
  <c r="Y325" i="71"/>
  <c r="Y324" i="71"/>
  <c r="Y323" i="71"/>
  <c r="Y322" i="71"/>
  <c r="Y321" i="71"/>
  <c r="Y320" i="71"/>
  <c r="Y319" i="71"/>
  <c r="Y318" i="71"/>
  <c r="Y317" i="71"/>
  <c r="Y258" i="71"/>
  <c r="Y257" i="71"/>
  <c r="Y256" i="71"/>
  <c r="Y255" i="71"/>
  <c r="Y254" i="71"/>
  <c r="Y253" i="71"/>
  <c r="Y251" i="71"/>
  <c r="Y248" i="71"/>
  <c r="Y270" i="71"/>
  <c r="Y268" i="71"/>
  <c r="Y266" i="71"/>
  <c r="Y265" i="71"/>
  <c r="Y264" i="71"/>
  <c r="Y263" i="71"/>
  <c r="Y262" i="71"/>
  <c r="Y261" i="71"/>
  <c r="Y260" i="71"/>
  <c r="Y249" i="71"/>
  <c r="F10" i="72"/>
  <c r="Y204" i="71"/>
  <c r="Y203" i="71"/>
  <c r="Y202" i="71"/>
  <c r="Y201" i="71"/>
  <c r="Y200" i="71"/>
  <c r="Y199" i="71"/>
  <c r="Y198" i="71"/>
  <c r="Y197" i="71"/>
  <c r="Y196" i="71"/>
  <c r="Y195" i="71"/>
  <c r="Y194" i="71"/>
  <c r="Y193" i="71"/>
  <c r="Y192" i="71"/>
  <c r="Y191" i="71"/>
  <c r="Y190" i="71"/>
  <c r="Y189" i="71"/>
  <c r="Y188" i="71"/>
  <c r="Y187" i="71"/>
  <c r="Y186" i="71"/>
  <c r="Y185" i="71"/>
  <c r="Y184" i="71"/>
  <c r="Y183" i="71"/>
  <c r="Y182" i="71"/>
  <c r="Y181" i="71"/>
  <c r="Y128" i="71"/>
  <c r="Y127" i="71"/>
  <c r="Y126" i="71"/>
  <c r="Y125" i="71"/>
  <c r="Y123" i="71"/>
  <c r="Y122" i="71"/>
  <c r="Y121" i="71"/>
  <c r="Y119" i="71"/>
  <c r="Y118" i="71"/>
  <c r="Y117" i="71"/>
  <c r="Y115" i="71"/>
  <c r="Y114" i="71"/>
  <c r="Y113" i="71"/>
  <c r="Y111" i="71"/>
  <c r="Y134" i="71"/>
  <c r="Y133" i="71"/>
  <c r="Y132" i="71"/>
  <c r="Y131" i="71"/>
  <c r="Y130" i="71"/>
  <c r="Y129" i="71"/>
  <c r="Y124" i="71"/>
  <c r="Y120" i="71"/>
  <c r="Y116" i="71"/>
  <c r="Y112" i="71"/>
  <c r="J36" i="71"/>
  <c r="Y31" i="71" s="1"/>
  <c r="I36" i="71"/>
  <c r="Y30" i="71" s="1"/>
  <c r="H36" i="71"/>
  <c r="Y29" i="71" s="1"/>
  <c r="G36" i="71"/>
  <c r="Y28" i="71" s="1"/>
  <c r="F36" i="71"/>
  <c r="Y27" i="71" s="1"/>
  <c r="E36" i="71"/>
  <c r="Y26" i="71" s="1"/>
  <c r="Y25" i="71"/>
  <c r="Y24" i="71"/>
  <c r="Y23" i="71"/>
  <c r="Y22" i="71"/>
  <c r="Y21" i="71"/>
  <c r="Y20" i="71"/>
  <c r="Y19" i="71"/>
  <c r="Y18" i="71"/>
  <c r="Y17" i="71"/>
  <c r="Y16" i="71"/>
  <c r="Y15" i="71"/>
  <c r="Y14" i="71"/>
  <c r="Y13" i="71"/>
  <c r="Y12" i="71"/>
  <c r="Y11" i="71"/>
  <c r="Y10" i="71"/>
  <c r="Y9" i="71"/>
  <c r="Y8" i="71"/>
  <c r="AH18" i="68"/>
  <c r="AH17" i="68"/>
  <c r="AH16" i="68"/>
  <c r="H6" i="62"/>
  <c r="H6" i="61"/>
  <c r="H42" i="61" s="1"/>
  <c r="H8" i="61"/>
  <c r="H44" i="61" s="1"/>
  <c r="F15" i="61"/>
  <c r="J15" i="61"/>
  <c r="O9" i="68"/>
  <c r="AH21" i="68"/>
  <c r="AH20" i="68"/>
  <c r="AH19" i="68"/>
  <c r="AH15" i="68"/>
  <c r="AH14" i="68"/>
  <c r="AH13" i="68"/>
  <c r="J15" i="67"/>
  <c r="F15" i="67"/>
  <c r="B15" i="67"/>
  <c r="H8" i="67"/>
  <c r="H44" i="67" s="1"/>
  <c r="D8" i="67"/>
  <c r="D44" i="67" s="1"/>
  <c r="H6" i="67"/>
  <c r="H42" i="67" s="1"/>
  <c r="D6" i="67"/>
  <c r="D42" i="67" s="1"/>
  <c r="J15" i="66"/>
  <c r="F15" i="66"/>
  <c r="B15" i="66"/>
  <c r="H8" i="66"/>
  <c r="H44" i="66" s="1"/>
  <c r="D8" i="66"/>
  <c r="D44" i="66" s="1"/>
  <c r="H6" i="66"/>
  <c r="H42" i="66" s="1"/>
  <c r="D6" i="66"/>
  <c r="D42" i="66" s="1"/>
  <c r="J15" i="65"/>
  <c r="F15" i="65"/>
  <c r="B15" i="65"/>
  <c r="H8" i="65"/>
  <c r="H44" i="65" s="1"/>
  <c r="D8" i="65"/>
  <c r="D44" i="65" s="1"/>
  <c r="H6" i="65"/>
  <c r="H42" i="65" s="1"/>
  <c r="D6" i="65"/>
  <c r="D42" i="65" s="1"/>
  <c r="J15" i="64"/>
  <c r="F15" i="64"/>
  <c r="B15" i="64"/>
  <c r="H8" i="64"/>
  <c r="H44" i="64" s="1"/>
  <c r="D8" i="64"/>
  <c r="D44" i="64" s="1"/>
  <c r="H6" i="64"/>
  <c r="H42" i="64" s="1"/>
  <c r="D6" i="64"/>
  <c r="D42" i="64" s="1"/>
  <c r="J15" i="63"/>
  <c r="F15" i="63"/>
  <c r="B15" i="63"/>
  <c r="H8" i="63"/>
  <c r="H44" i="63" s="1"/>
  <c r="D8" i="63"/>
  <c r="D44" i="63" s="1"/>
  <c r="H6" i="63"/>
  <c r="H42" i="63" s="1"/>
  <c r="D6" i="63"/>
  <c r="D42" i="63" s="1"/>
  <c r="J15" i="62"/>
  <c r="F15" i="62"/>
  <c r="B15" i="62"/>
  <c r="H8" i="62"/>
  <c r="H44" i="62" s="1"/>
  <c r="D8" i="62"/>
  <c r="D44" i="62" s="1"/>
  <c r="D6" i="62"/>
  <c r="D42" i="62" s="1"/>
  <c r="B15" i="61"/>
  <c r="D8" i="61"/>
  <c r="D44" i="61" s="1"/>
  <c r="D6" i="61"/>
  <c r="D42" i="61" s="1"/>
  <c r="J15" i="60"/>
  <c r="F15" i="60"/>
  <c r="B15" i="60"/>
  <c r="H8" i="60"/>
  <c r="H44" i="60" s="1"/>
  <c r="D8" i="60"/>
  <c r="D44" i="60" s="1"/>
  <c r="H6" i="60"/>
  <c r="H42" i="60" s="1"/>
  <c r="D6" i="60"/>
  <c r="D42" i="60" s="1"/>
  <c r="AS39" i="68"/>
  <c r="AR39" i="68"/>
  <c r="AQ39" i="68"/>
  <c r="AP39" i="68"/>
  <c r="AO39" i="68"/>
  <c r="AN39" i="68"/>
  <c r="K19" i="81" s="1"/>
  <c r="G19" i="81" s="1"/>
  <c r="AS38" i="68"/>
  <c r="AR38" i="68"/>
  <c r="AQ38" i="68"/>
  <c r="AP38" i="68"/>
  <c r="AO38" i="68"/>
  <c r="AN38" i="68"/>
  <c r="K18" i="81" s="1"/>
  <c r="G18" i="81" s="1"/>
  <c r="AS37" i="68"/>
  <c r="AR37" i="68"/>
  <c r="AQ37" i="68"/>
  <c r="AP37" i="68"/>
  <c r="AO37" i="68"/>
  <c r="AN37" i="68"/>
  <c r="K17" i="81" s="1"/>
  <c r="G17" i="81" s="1"/>
  <c r="AS36" i="68"/>
  <c r="AR36" i="68"/>
  <c r="AQ36" i="68"/>
  <c r="AP36" i="68"/>
  <c r="AO36" i="68"/>
  <c r="AN36" i="68"/>
  <c r="K16" i="81" s="1"/>
  <c r="G16" i="81" s="1"/>
  <c r="AS35" i="68"/>
  <c r="AR35" i="68"/>
  <c r="AQ35" i="68"/>
  <c r="AP35" i="68"/>
  <c r="AO35" i="68"/>
  <c r="AN35" i="68"/>
  <c r="K15" i="81" s="1"/>
  <c r="G15" i="81" s="1"/>
  <c r="AP34" i="68"/>
  <c r="AQ34" i="68"/>
  <c r="AR34" i="68"/>
  <c r="AS34" i="68"/>
  <c r="AO34" i="68"/>
  <c r="AN34" i="68"/>
  <c r="K14" i="81" s="1"/>
  <c r="G14" i="81" s="1"/>
  <c r="AS33" i="68"/>
  <c r="AR33" i="68"/>
  <c r="AQ33" i="68"/>
  <c r="AP33" i="68"/>
  <c r="AO33" i="68"/>
  <c r="AN33" i="68"/>
  <c r="K13" i="81" s="1"/>
  <c r="G13" i="81" s="1"/>
  <c r="AS32" i="68"/>
  <c r="AR32" i="68"/>
  <c r="AQ32" i="68"/>
  <c r="AO32" i="68"/>
  <c r="AN32" i="68"/>
  <c r="AS31" i="68"/>
  <c r="AR31" i="68"/>
  <c r="AQ31" i="68"/>
  <c r="AP31" i="68"/>
  <c r="AO31" i="68"/>
  <c r="AN31" i="68"/>
  <c r="AB23" i="66"/>
  <c r="AN16" i="68" s="1"/>
  <c r="AB22" i="66"/>
  <c r="AN15" i="68" s="1"/>
  <c r="AB21" i="66"/>
  <c r="AN14" i="68" s="1"/>
  <c r="AB20" i="66"/>
  <c r="AN13" i="68" s="1"/>
  <c r="AB19" i="66"/>
  <c r="AN12" i="68" s="1"/>
  <c r="AB18" i="66"/>
  <c r="AN11" i="68" s="1"/>
  <c r="AB23" i="67"/>
  <c r="AM16" i="68" s="1"/>
  <c r="AB22" i="67"/>
  <c r="AM15" i="68" s="1"/>
  <c r="AB21" i="67"/>
  <c r="AM14" i="68" s="1"/>
  <c r="AB20" i="67"/>
  <c r="AM13" i="68" s="1"/>
  <c r="AB19" i="67"/>
  <c r="AM12" i="68" s="1"/>
  <c r="AB18" i="67"/>
  <c r="AM11" i="68" s="1"/>
  <c r="J51" i="67"/>
  <c r="F51" i="67"/>
  <c r="B51" i="67"/>
  <c r="F39" i="67"/>
  <c r="J51" i="66"/>
  <c r="F51" i="66"/>
  <c r="B51" i="66"/>
  <c r="F39" i="66"/>
  <c r="J51" i="65"/>
  <c r="F51" i="65"/>
  <c r="B51" i="65"/>
  <c r="F39" i="65"/>
  <c r="J51" i="64"/>
  <c r="F51" i="64"/>
  <c r="B51" i="64"/>
  <c r="F39" i="64"/>
  <c r="J51" i="63"/>
  <c r="F51" i="63"/>
  <c r="B51" i="63"/>
  <c r="F39" i="63"/>
  <c r="J51" i="62"/>
  <c r="F51" i="62"/>
  <c r="B51" i="62"/>
  <c r="F39" i="62"/>
  <c r="H42" i="62"/>
  <c r="J51" i="61"/>
  <c r="F51" i="61"/>
  <c r="B51" i="61"/>
  <c r="F39" i="61"/>
  <c r="F39" i="60"/>
  <c r="J51" i="60"/>
  <c r="F51" i="60"/>
  <c r="B51" i="60"/>
  <c r="H6" i="59"/>
  <c r="H42" i="59" s="1"/>
  <c r="D8" i="59"/>
  <c r="D44" i="59" s="1"/>
  <c r="D6" i="59"/>
  <c r="D42" i="59" s="1"/>
  <c r="H8" i="59"/>
  <c r="H44" i="59" s="1"/>
  <c r="J51" i="59"/>
  <c r="F51" i="59"/>
  <c r="B51" i="59"/>
  <c r="J15" i="59"/>
  <c r="AA2" i="83"/>
  <c r="B1516" i="83"/>
  <c r="B1456" i="83"/>
  <c r="B1396" i="83"/>
  <c r="B1336" i="83"/>
  <c r="B1276" i="83"/>
  <c r="B1216" i="83"/>
  <c r="B1156" i="83"/>
  <c r="B1096" i="83"/>
  <c r="B1036" i="83"/>
  <c r="B976" i="83"/>
  <c r="B916" i="83"/>
  <c r="B856" i="83"/>
  <c r="B796" i="83"/>
  <c r="L4" i="5"/>
  <c r="D3" i="59" s="1"/>
  <c r="B736" i="83"/>
  <c r="B676" i="83"/>
  <c r="B616" i="83"/>
  <c r="B556" i="83"/>
  <c r="B496" i="83"/>
  <c r="B436" i="83"/>
  <c r="B376" i="83"/>
  <c r="B316" i="83"/>
  <c r="B256" i="83"/>
  <c r="B1790" i="71"/>
  <c r="B1782" i="71"/>
  <c r="B1774" i="71"/>
  <c r="B1766" i="71"/>
  <c r="B1721" i="71"/>
  <c r="B1713" i="71"/>
  <c r="B1705" i="71"/>
  <c r="B1697" i="71"/>
  <c r="B1652" i="71"/>
  <c r="B1644" i="71"/>
  <c r="B1636" i="71"/>
  <c r="B1628" i="71"/>
  <c r="B1583" i="71"/>
  <c r="B1575" i="71"/>
  <c r="B1567" i="71"/>
  <c r="B1559" i="71"/>
  <c r="B1514" i="71"/>
  <c r="B1506" i="71"/>
  <c r="B1498" i="71"/>
  <c r="B1490" i="71"/>
  <c r="B1445" i="71"/>
  <c r="B1437" i="71"/>
  <c r="B1429" i="71"/>
  <c r="B1421" i="71"/>
  <c r="B1376" i="71"/>
  <c r="B1368" i="71"/>
  <c r="B1360" i="71"/>
  <c r="B1352" i="71"/>
  <c r="B1307" i="71"/>
  <c r="B1299" i="71"/>
  <c r="B1291" i="71"/>
  <c r="B1283" i="71"/>
  <c r="B1238" i="71"/>
  <c r="B1230" i="71"/>
  <c r="B1222" i="71"/>
  <c r="B1214" i="71"/>
  <c r="B1169" i="71"/>
  <c r="B1161" i="71"/>
  <c r="B1153" i="71"/>
  <c r="B1145" i="71"/>
  <c r="B1100" i="71"/>
  <c r="B1092" i="71"/>
  <c r="B1084" i="71"/>
  <c r="B1076" i="71"/>
  <c r="B1031" i="71"/>
  <c r="B1023" i="71"/>
  <c r="B1015" i="71"/>
  <c r="B1007" i="71"/>
  <c r="B962" i="71"/>
  <c r="B954" i="71"/>
  <c r="B946" i="71"/>
  <c r="B938" i="71"/>
  <c r="B893" i="71"/>
  <c r="B885" i="71"/>
  <c r="B877" i="71"/>
  <c r="B869" i="71"/>
  <c r="B824" i="71"/>
  <c r="B816" i="71"/>
  <c r="B808" i="71"/>
  <c r="B800" i="71"/>
  <c r="B755" i="71"/>
  <c r="B747" i="71"/>
  <c r="B739" i="71"/>
  <c r="B731" i="71"/>
  <c r="B686" i="71"/>
  <c r="B678" i="71"/>
  <c r="B670" i="71"/>
  <c r="B662" i="71"/>
  <c r="B617" i="71"/>
  <c r="B609" i="71"/>
  <c r="B601" i="71"/>
  <c r="B593" i="71"/>
  <c r="B548" i="71"/>
  <c r="B540" i="71"/>
  <c r="B532" i="71"/>
  <c r="B524" i="71"/>
  <c r="B479" i="71"/>
  <c r="B471" i="71"/>
  <c r="B463" i="71"/>
  <c r="B455" i="71"/>
  <c r="B410" i="71"/>
  <c r="B402" i="71"/>
  <c r="B394" i="71"/>
  <c r="B386" i="71"/>
  <c r="B341" i="71"/>
  <c r="B333" i="71"/>
  <c r="B325" i="71"/>
  <c r="B317" i="71"/>
  <c r="G210" i="68"/>
  <c r="G211" i="68"/>
  <c r="G212" i="68"/>
  <c r="G202" i="68"/>
  <c r="G203" i="68"/>
  <c r="G204" i="68"/>
  <c r="G194" i="68"/>
  <c r="G195" i="68"/>
  <c r="G196" i="68"/>
  <c r="G186" i="68"/>
  <c r="G187" i="68"/>
  <c r="G188" i="68"/>
  <c r="G178" i="68"/>
  <c r="G179" i="68"/>
  <c r="G180" i="68"/>
  <c r="G170" i="68"/>
  <c r="G171" i="68"/>
  <c r="G172" i="68"/>
  <c r="G141" i="68"/>
  <c r="G142" i="68"/>
  <c r="G143" i="68"/>
  <c r="G133" i="68"/>
  <c r="G134" i="68"/>
  <c r="G135" i="68"/>
  <c r="G125" i="68"/>
  <c r="G126" i="68"/>
  <c r="G127" i="68"/>
  <c r="G117" i="68"/>
  <c r="G118" i="68"/>
  <c r="G119" i="68"/>
  <c r="G109" i="68"/>
  <c r="G110" i="68"/>
  <c r="G111" i="68"/>
  <c r="G103" i="68"/>
  <c r="G102" i="68"/>
  <c r="G101" i="68"/>
  <c r="B8" i="71"/>
  <c r="B16" i="71" s="1"/>
  <c r="L192" i="71"/>
  <c r="K192" i="71"/>
  <c r="L191" i="71"/>
  <c r="K191" i="71"/>
  <c r="L190" i="71"/>
  <c r="K190" i="71"/>
  <c r="L122" i="71"/>
  <c r="K122" i="71"/>
  <c r="L121" i="71"/>
  <c r="K121" i="71"/>
  <c r="L120" i="71"/>
  <c r="K120" i="71"/>
  <c r="K123" i="71"/>
  <c r="T112" i="71" s="1"/>
  <c r="I13" i="76" s="1"/>
  <c r="E73" i="83" s="1"/>
  <c r="B5" i="71"/>
  <c r="B797" i="71" s="1"/>
  <c r="B196" i="83"/>
  <c r="B136" i="83"/>
  <c r="B76" i="83"/>
  <c r="B16" i="83"/>
  <c r="K136" i="76"/>
  <c r="K131" i="76"/>
  <c r="K126" i="76"/>
  <c r="K121" i="76"/>
  <c r="K116" i="76"/>
  <c r="K111" i="76"/>
  <c r="K106" i="76"/>
  <c r="K101" i="76"/>
  <c r="K96" i="76"/>
  <c r="K91" i="76"/>
  <c r="K86" i="76"/>
  <c r="K81" i="76"/>
  <c r="K76" i="76"/>
  <c r="K71" i="76"/>
  <c r="K66" i="76"/>
  <c r="K61" i="76"/>
  <c r="K56" i="76"/>
  <c r="K51" i="76"/>
  <c r="K46" i="76"/>
  <c r="K41" i="76"/>
  <c r="K36" i="76"/>
  <c r="K31" i="76"/>
  <c r="K26" i="76"/>
  <c r="K21" i="76"/>
  <c r="K16" i="76"/>
  <c r="K11" i="76"/>
  <c r="K193" i="71"/>
  <c r="T182" i="71" s="1"/>
  <c r="I18" i="76" s="1"/>
  <c r="E133" i="83" s="1"/>
  <c r="B314" i="71"/>
  <c r="Y259" i="71"/>
  <c r="O74" i="68"/>
  <c r="O73" i="68"/>
  <c r="O72" i="68"/>
  <c r="G2" i="76"/>
  <c r="F2" i="76"/>
  <c r="E2" i="76"/>
  <c r="I7" i="57"/>
  <c r="C7" i="57"/>
  <c r="H4" i="57"/>
  <c r="D42" i="69"/>
  <c r="D41" i="69"/>
  <c r="D40" i="69"/>
  <c r="D39" i="69"/>
  <c r="D38" i="69"/>
  <c r="D37" i="69"/>
  <c r="D36" i="69"/>
  <c r="D35" i="69"/>
  <c r="D34" i="69"/>
  <c r="D33" i="69"/>
  <c r="D32" i="69"/>
  <c r="D31" i="69"/>
  <c r="D30" i="69"/>
  <c r="D29" i="69"/>
  <c r="D28" i="69"/>
  <c r="D27" i="69"/>
  <c r="D26" i="69"/>
  <c r="D25" i="69"/>
  <c r="D24" i="69"/>
  <c r="D23" i="69"/>
  <c r="D22" i="69"/>
  <c r="D21" i="69"/>
  <c r="D20" i="69"/>
  <c r="D19" i="69"/>
  <c r="D18" i="69"/>
  <c r="D17" i="69"/>
  <c r="L1793" i="71"/>
  <c r="K1793" i="71"/>
  <c r="L1792" i="71"/>
  <c r="K1792" i="71"/>
  <c r="L1791" i="71"/>
  <c r="K1791" i="71"/>
  <c r="K1794" i="71"/>
  <c r="T1769" i="71" s="1"/>
  <c r="I135" i="76" s="1"/>
  <c r="E1515" i="83" s="1"/>
  <c r="L1785" i="71"/>
  <c r="K1785" i="71"/>
  <c r="L1784" i="71"/>
  <c r="K1784" i="71"/>
  <c r="L1783" i="71"/>
  <c r="K1783" i="71"/>
  <c r="K1786" i="71" s="1"/>
  <c r="L1777" i="71"/>
  <c r="K1777" i="71"/>
  <c r="L1776" i="71"/>
  <c r="K1776" i="71"/>
  <c r="L1775" i="71"/>
  <c r="K1775" i="71"/>
  <c r="K1778" i="71" s="1"/>
  <c r="L1769" i="71"/>
  <c r="K1769" i="71"/>
  <c r="L1768" i="71"/>
  <c r="K1768" i="71"/>
  <c r="L1767" i="71"/>
  <c r="K1767" i="71"/>
  <c r="K1770" i="71" s="1"/>
  <c r="K1765" i="71"/>
  <c r="L1724" i="71"/>
  <c r="K1724" i="71"/>
  <c r="L1723" i="71"/>
  <c r="K1723" i="71"/>
  <c r="L1722" i="71"/>
  <c r="K1722" i="71"/>
  <c r="K1725" i="71"/>
  <c r="T1700" i="71" s="1"/>
  <c r="I130" i="76" s="1"/>
  <c r="E1455" i="83" s="1"/>
  <c r="L1716" i="71"/>
  <c r="K1716" i="71"/>
  <c r="L1715" i="71"/>
  <c r="K1715" i="71"/>
  <c r="L1714" i="71"/>
  <c r="K1714" i="71"/>
  <c r="K1717" i="71" s="1"/>
  <c r="L1708" i="71"/>
  <c r="K1708" i="71"/>
  <c r="L1707" i="71"/>
  <c r="K1707" i="71"/>
  <c r="L1706" i="71"/>
  <c r="K1706" i="71"/>
  <c r="K1709" i="71" s="1"/>
  <c r="L1700" i="71"/>
  <c r="K1700" i="71"/>
  <c r="L1699" i="71"/>
  <c r="K1699" i="71"/>
  <c r="L1698" i="71"/>
  <c r="K1698" i="71"/>
  <c r="K1701" i="71" s="1"/>
  <c r="K1696" i="71"/>
  <c r="L1655" i="71"/>
  <c r="K1655" i="71"/>
  <c r="L1654" i="71"/>
  <c r="K1654" i="71"/>
  <c r="L1653" i="71"/>
  <c r="K1653" i="71"/>
  <c r="K1656" i="71"/>
  <c r="T1631" i="71" s="1"/>
  <c r="I125" i="76" s="1"/>
  <c r="E1395" i="83" s="1"/>
  <c r="L1647" i="71"/>
  <c r="K1647" i="71"/>
  <c r="L1646" i="71"/>
  <c r="K1646" i="71"/>
  <c r="L1645" i="71"/>
  <c r="K1645" i="71"/>
  <c r="K1648" i="71" s="1"/>
  <c r="L1639" i="71"/>
  <c r="K1639" i="71"/>
  <c r="L1638" i="71"/>
  <c r="K1638" i="71"/>
  <c r="L1637" i="71"/>
  <c r="K1637" i="71"/>
  <c r="K1640" i="71" s="1"/>
  <c r="L1631" i="71"/>
  <c r="K1631" i="71"/>
  <c r="L1630" i="71"/>
  <c r="K1630" i="71"/>
  <c r="L1629" i="71"/>
  <c r="K1629" i="71"/>
  <c r="K1632" i="71" s="1"/>
  <c r="K1627" i="71"/>
  <c r="L1586" i="71"/>
  <c r="K1586" i="71"/>
  <c r="L1585" i="71"/>
  <c r="K1585" i="71"/>
  <c r="L1584" i="71"/>
  <c r="K1584" i="71"/>
  <c r="K1587" i="71"/>
  <c r="T1562" i="71" s="1"/>
  <c r="I120" i="76" s="1"/>
  <c r="E1335" i="83" s="1"/>
  <c r="L1578" i="71"/>
  <c r="K1578" i="71"/>
  <c r="L1577" i="71"/>
  <c r="K1577" i="71"/>
  <c r="L1576" i="71"/>
  <c r="K1576" i="71"/>
  <c r="K1579" i="71" s="1"/>
  <c r="L1570" i="71"/>
  <c r="K1570" i="71"/>
  <c r="L1569" i="71"/>
  <c r="K1569" i="71"/>
  <c r="L1568" i="71"/>
  <c r="K1568" i="71"/>
  <c r="K1571" i="71" s="1"/>
  <c r="L1562" i="71"/>
  <c r="K1562" i="71"/>
  <c r="L1561" i="71"/>
  <c r="K1561" i="71"/>
  <c r="L1560" i="71"/>
  <c r="K1560" i="71"/>
  <c r="K1558" i="71"/>
  <c r="L1517" i="71"/>
  <c r="K1517" i="71"/>
  <c r="L1516" i="71"/>
  <c r="K1516" i="71"/>
  <c r="L1515" i="71"/>
  <c r="K1515" i="71"/>
  <c r="K1518" i="71"/>
  <c r="T1493" i="71" s="1"/>
  <c r="I115" i="76" s="1"/>
  <c r="E1275" i="83" s="1"/>
  <c r="L1509" i="71"/>
  <c r="K1509" i="71"/>
  <c r="L1508" i="71"/>
  <c r="K1508" i="71"/>
  <c r="L1507" i="71"/>
  <c r="K1507" i="71"/>
  <c r="K1510" i="71" s="1"/>
  <c r="L1501" i="71"/>
  <c r="K1501" i="71"/>
  <c r="L1500" i="71"/>
  <c r="K1500" i="71"/>
  <c r="L1499" i="71"/>
  <c r="K1499" i="71"/>
  <c r="K1502" i="71" s="1"/>
  <c r="L1493" i="71"/>
  <c r="K1493" i="71"/>
  <c r="L1492" i="71"/>
  <c r="K1492" i="71"/>
  <c r="L1491" i="71"/>
  <c r="K1491" i="71"/>
  <c r="K1494" i="71" s="1"/>
  <c r="K1489" i="71"/>
  <c r="L1448" i="71"/>
  <c r="K1448" i="71"/>
  <c r="L1447" i="71"/>
  <c r="K1447" i="71"/>
  <c r="L1446" i="71"/>
  <c r="K1446" i="71"/>
  <c r="K1449" i="71"/>
  <c r="T1424" i="71" s="1"/>
  <c r="I110" i="76" s="1"/>
  <c r="E1215" i="83" s="1"/>
  <c r="L1440" i="71"/>
  <c r="K1440" i="71"/>
  <c r="L1439" i="71"/>
  <c r="K1439" i="71"/>
  <c r="L1438" i="71"/>
  <c r="K1438" i="71"/>
  <c r="K1441" i="71" s="1"/>
  <c r="L1432" i="71"/>
  <c r="K1432" i="71"/>
  <c r="L1431" i="71"/>
  <c r="K1431" i="71"/>
  <c r="L1430" i="71"/>
  <c r="K1430" i="71"/>
  <c r="K1433" i="71" s="1"/>
  <c r="L1424" i="71"/>
  <c r="K1424" i="71"/>
  <c r="L1423" i="71"/>
  <c r="K1423" i="71"/>
  <c r="L1422" i="71"/>
  <c r="K1422" i="71"/>
  <c r="K1425" i="71" s="1"/>
  <c r="K1420" i="71"/>
  <c r="L1379" i="71"/>
  <c r="K1379" i="71"/>
  <c r="L1378" i="71"/>
  <c r="K1378" i="71"/>
  <c r="L1377" i="71"/>
  <c r="K1377" i="71"/>
  <c r="K1380" i="71"/>
  <c r="T1355" i="71" s="1"/>
  <c r="I105" i="76" s="1"/>
  <c r="E1155" i="83" s="1"/>
  <c r="L1371" i="71"/>
  <c r="K1371" i="71"/>
  <c r="L1370" i="71"/>
  <c r="K1370" i="71"/>
  <c r="L1369" i="71"/>
  <c r="K1369" i="71"/>
  <c r="K1372" i="71" s="1"/>
  <c r="L1363" i="71"/>
  <c r="K1363" i="71"/>
  <c r="L1362" i="71"/>
  <c r="K1362" i="71"/>
  <c r="L1361" i="71"/>
  <c r="K1361" i="71"/>
  <c r="K1364" i="71" s="1"/>
  <c r="L1355" i="71"/>
  <c r="K1355" i="71"/>
  <c r="L1354" i="71"/>
  <c r="K1354" i="71"/>
  <c r="L1353" i="71"/>
  <c r="K1353" i="71"/>
  <c r="K1356" i="71" s="1"/>
  <c r="K1351" i="71"/>
  <c r="L1310" i="71"/>
  <c r="K1310" i="71"/>
  <c r="L1309" i="71"/>
  <c r="K1309" i="71"/>
  <c r="L1308" i="71"/>
  <c r="K1308" i="71"/>
  <c r="K1311" i="71" s="1"/>
  <c r="L1302" i="71"/>
  <c r="K1302" i="71"/>
  <c r="L1301" i="71"/>
  <c r="K1301" i="71"/>
  <c r="L1300" i="71"/>
  <c r="K1300" i="71"/>
  <c r="K1303" i="71"/>
  <c r="T1285" i="71" s="1"/>
  <c r="I99" i="76" s="1"/>
  <c r="E1094" i="83" s="1"/>
  <c r="L1294" i="71"/>
  <c r="K1294" i="71"/>
  <c r="L1293" i="71"/>
  <c r="K1293" i="71"/>
  <c r="L1292" i="71"/>
  <c r="K1292" i="71"/>
  <c r="K1295" i="71" s="1"/>
  <c r="L1286" i="71"/>
  <c r="K1286" i="71"/>
  <c r="L1285" i="71"/>
  <c r="K1285" i="71"/>
  <c r="L1284" i="71"/>
  <c r="K1284" i="71"/>
  <c r="K1287" i="71" s="1"/>
  <c r="K1282" i="71"/>
  <c r="L1241" i="71"/>
  <c r="K1241" i="71"/>
  <c r="L1240" i="71"/>
  <c r="K1240" i="71"/>
  <c r="L1239" i="71"/>
  <c r="K1239" i="71"/>
  <c r="K1242" i="71" s="1"/>
  <c r="L1233" i="71"/>
  <c r="K1233" i="71"/>
  <c r="L1232" i="71"/>
  <c r="K1232" i="71"/>
  <c r="L1231" i="71"/>
  <c r="K1231" i="71"/>
  <c r="K1234" i="71"/>
  <c r="T1216" i="71" s="1"/>
  <c r="I94" i="76" s="1"/>
  <c r="E1034" i="83" s="1"/>
  <c r="L1225" i="71"/>
  <c r="K1225" i="71"/>
  <c r="L1224" i="71"/>
  <c r="K1224" i="71"/>
  <c r="L1223" i="71"/>
  <c r="K1223" i="71"/>
  <c r="K1226" i="71" s="1"/>
  <c r="L1217" i="71"/>
  <c r="K1217" i="71"/>
  <c r="L1216" i="71"/>
  <c r="K1216" i="71"/>
  <c r="L1215" i="71"/>
  <c r="K1215" i="71"/>
  <c r="K1218" i="71" s="1"/>
  <c r="T1214" i="71" s="1"/>
  <c r="I92" i="76" s="1"/>
  <c r="K1213" i="71"/>
  <c r="L1172" i="71"/>
  <c r="K1172" i="71"/>
  <c r="L1171" i="71"/>
  <c r="K1171" i="71"/>
  <c r="L1170" i="71"/>
  <c r="K1170" i="71"/>
  <c r="K1173" i="71"/>
  <c r="T1148" i="71" s="1"/>
  <c r="I90" i="76" s="1"/>
  <c r="E975" i="83" s="1"/>
  <c r="L1164" i="71"/>
  <c r="K1164" i="71"/>
  <c r="L1163" i="71"/>
  <c r="K1163" i="71"/>
  <c r="L1162" i="71"/>
  <c r="K1162" i="71"/>
  <c r="K1165" i="71" s="1"/>
  <c r="L1156" i="71"/>
  <c r="K1156" i="71"/>
  <c r="L1155" i="71"/>
  <c r="K1155" i="71"/>
  <c r="L1154" i="71"/>
  <c r="K1154" i="71"/>
  <c r="K1157" i="71" s="1"/>
  <c r="L1148" i="71"/>
  <c r="K1148" i="71"/>
  <c r="L1147" i="71"/>
  <c r="K1147" i="71"/>
  <c r="L1146" i="71"/>
  <c r="K1146" i="71"/>
  <c r="K1149" i="71" s="1"/>
  <c r="K1144" i="71"/>
  <c r="L1103" i="71"/>
  <c r="K1103" i="71"/>
  <c r="L1102" i="71"/>
  <c r="K1102" i="71"/>
  <c r="L1101" i="71"/>
  <c r="K1101" i="71"/>
  <c r="K1104" i="71" s="1"/>
  <c r="L1095" i="71"/>
  <c r="K1095" i="71"/>
  <c r="L1094" i="71"/>
  <c r="K1094" i="71"/>
  <c r="L1093" i="71"/>
  <c r="K1093" i="71"/>
  <c r="K1096" i="71" s="1"/>
  <c r="L1087" i="71"/>
  <c r="K1087" i="71"/>
  <c r="L1086" i="71"/>
  <c r="K1086" i="71"/>
  <c r="L1085" i="71"/>
  <c r="K1085" i="71"/>
  <c r="K1088" i="71" s="1"/>
  <c r="L1079" i="71"/>
  <c r="K1079" i="71"/>
  <c r="L1078" i="71"/>
  <c r="K1078" i="71"/>
  <c r="L1077" i="71"/>
  <c r="K1077" i="71"/>
  <c r="K1080" i="71" s="1"/>
  <c r="K1075" i="71"/>
  <c r="L1034" i="71"/>
  <c r="K1034" i="71"/>
  <c r="L1033" i="71"/>
  <c r="K1033" i="71"/>
  <c r="L1032" i="71"/>
  <c r="K1032" i="71"/>
  <c r="K1035" i="71" s="1"/>
  <c r="L1026" i="71"/>
  <c r="K1026" i="71"/>
  <c r="L1025" i="71"/>
  <c r="K1025" i="71"/>
  <c r="L1024" i="71"/>
  <c r="K1024" i="71"/>
  <c r="K1027" i="71" s="1"/>
  <c r="L1018" i="71"/>
  <c r="K1018" i="71"/>
  <c r="L1017" i="71"/>
  <c r="K1017" i="71"/>
  <c r="L1016" i="71"/>
  <c r="K1016" i="71"/>
  <c r="K1019" i="71" s="1"/>
  <c r="L1010" i="71"/>
  <c r="K1010" i="71"/>
  <c r="L1009" i="71"/>
  <c r="K1009" i="71"/>
  <c r="L1008" i="71"/>
  <c r="K1008" i="71"/>
  <c r="K1011" i="71" s="1"/>
  <c r="K1006" i="71"/>
  <c r="L965" i="71"/>
  <c r="K965" i="71"/>
  <c r="L964" i="71"/>
  <c r="K964" i="71"/>
  <c r="L963" i="71"/>
  <c r="K963" i="71"/>
  <c r="K966" i="71" s="1"/>
  <c r="L957" i="71"/>
  <c r="K957" i="71"/>
  <c r="L956" i="71"/>
  <c r="K956" i="71"/>
  <c r="L955" i="71"/>
  <c r="K955" i="71"/>
  <c r="K958" i="71" s="1"/>
  <c r="L949" i="71"/>
  <c r="K949" i="71"/>
  <c r="L948" i="71"/>
  <c r="K948" i="71"/>
  <c r="L947" i="71"/>
  <c r="K947" i="71"/>
  <c r="K950" i="71" s="1"/>
  <c r="L941" i="71"/>
  <c r="K941" i="71"/>
  <c r="L940" i="71"/>
  <c r="K940" i="71"/>
  <c r="L939" i="71"/>
  <c r="K939" i="71"/>
  <c r="K942" i="71" s="1"/>
  <c r="K937" i="71"/>
  <c r="L896" i="71"/>
  <c r="K896" i="71"/>
  <c r="L895" i="71"/>
  <c r="K895" i="71"/>
  <c r="L894" i="71"/>
  <c r="K894" i="71"/>
  <c r="K897" i="71" s="1"/>
  <c r="L888" i="71"/>
  <c r="K888" i="71"/>
  <c r="L887" i="71"/>
  <c r="K887" i="71"/>
  <c r="L886" i="71"/>
  <c r="K886" i="71"/>
  <c r="K889" i="71" s="1"/>
  <c r="L880" i="71"/>
  <c r="K880" i="71"/>
  <c r="L879" i="71"/>
  <c r="K879" i="71"/>
  <c r="L878" i="71"/>
  <c r="K878" i="71"/>
  <c r="L872" i="71"/>
  <c r="K872" i="71"/>
  <c r="L871" i="71"/>
  <c r="K871" i="71"/>
  <c r="L870" i="71"/>
  <c r="K870" i="71"/>
  <c r="K873" i="71" s="1"/>
  <c r="K868" i="71"/>
  <c r="L827" i="71"/>
  <c r="K827" i="71"/>
  <c r="L826" i="71"/>
  <c r="K826" i="71"/>
  <c r="L825" i="71"/>
  <c r="K825" i="71"/>
  <c r="K828" i="71" s="1"/>
  <c r="L819" i="71"/>
  <c r="K819" i="71"/>
  <c r="L818" i="71"/>
  <c r="K818" i="71"/>
  <c r="L817" i="71"/>
  <c r="K817" i="71"/>
  <c r="L811" i="71"/>
  <c r="K811" i="71"/>
  <c r="L810" i="71"/>
  <c r="K810" i="71"/>
  <c r="L809" i="71"/>
  <c r="K809" i="71"/>
  <c r="K812" i="71" s="1"/>
  <c r="L803" i="71"/>
  <c r="K803" i="71"/>
  <c r="L802" i="71"/>
  <c r="K802" i="71"/>
  <c r="L801" i="71"/>
  <c r="K801" i="71"/>
  <c r="K804" i="71" s="1"/>
  <c r="K799" i="71"/>
  <c r="L758" i="71"/>
  <c r="K758" i="71"/>
  <c r="L757" i="71"/>
  <c r="K757" i="71"/>
  <c r="L756" i="71"/>
  <c r="K756" i="71"/>
  <c r="K759" i="71" s="1"/>
  <c r="L750" i="71"/>
  <c r="K750" i="71"/>
  <c r="L749" i="71"/>
  <c r="K749" i="71"/>
  <c r="L748" i="71"/>
  <c r="K748" i="71"/>
  <c r="K751" i="71" s="1"/>
  <c r="L742" i="71"/>
  <c r="K742" i="71"/>
  <c r="L741" i="71"/>
  <c r="K741" i="71"/>
  <c r="L740" i="71"/>
  <c r="K740" i="71"/>
  <c r="K743" i="71" s="1"/>
  <c r="L734" i="71"/>
  <c r="K734" i="71"/>
  <c r="L733" i="71"/>
  <c r="K733" i="71"/>
  <c r="L732" i="71"/>
  <c r="K732" i="71"/>
  <c r="K735" i="71" s="1"/>
  <c r="K730" i="71"/>
  <c r="L689" i="71"/>
  <c r="K689" i="71"/>
  <c r="L688" i="71"/>
  <c r="K688" i="71"/>
  <c r="L687" i="71"/>
  <c r="K687" i="71"/>
  <c r="K690" i="71" s="1"/>
  <c r="L681" i="71"/>
  <c r="K681" i="71"/>
  <c r="L680" i="71"/>
  <c r="K680" i="71"/>
  <c r="L679" i="71"/>
  <c r="K679" i="71"/>
  <c r="K682" i="71" s="1"/>
  <c r="L673" i="71"/>
  <c r="K673" i="71"/>
  <c r="L672" i="71"/>
  <c r="K672" i="71"/>
  <c r="L671" i="71"/>
  <c r="K671" i="71"/>
  <c r="K674" i="71" s="1"/>
  <c r="L665" i="71"/>
  <c r="K665" i="71"/>
  <c r="L664" i="71"/>
  <c r="K664" i="71"/>
  <c r="L663" i="71"/>
  <c r="K663" i="71"/>
  <c r="K666" i="71" s="1"/>
  <c r="K661" i="71"/>
  <c r="L620" i="71"/>
  <c r="K620" i="71"/>
  <c r="L619" i="71"/>
  <c r="K619" i="71"/>
  <c r="L618" i="71"/>
  <c r="K618" i="71"/>
  <c r="K621" i="71" s="1"/>
  <c r="L612" i="71"/>
  <c r="K612" i="71"/>
  <c r="L611" i="71"/>
  <c r="K611" i="71"/>
  <c r="L610" i="71"/>
  <c r="K610" i="71"/>
  <c r="K613" i="71" s="1"/>
  <c r="L604" i="71"/>
  <c r="K604" i="71"/>
  <c r="L603" i="71"/>
  <c r="K603" i="71"/>
  <c r="L602" i="71"/>
  <c r="K602" i="71"/>
  <c r="K605" i="71" s="1"/>
  <c r="L596" i="71"/>
  <c r="K596" i="71"/>
  <c r="L595" i="71"/>
  <c r="K595" i="71"/>
  <c r="L594" i="71"/>
  <c r="K594" i="71"/>
  <c r="K597" i="71" s="1"/>
  <c r="K592" i="71"/>
  <c r="L551" i="71"/>
  <c r="K551" i="71"/>
  <c r="L550" i="71"/>
  <c r="K550" i="71"/>
  <c r="L549" i="71"/>
  <c r="K549" i="71"/>
  <c r="K552" i="71" s="1"/>
  <c r="L543" i="71"/>
  <c r="K543" i="71"/>
  <c r="L542" i="71"/>
  <c r="K542" i="71"/>
  <c r="L541" i="71"/>
  <c r="K541" i="71"/>
  <c r="K544" i="71" s="1"/>
  <c r="L535" i="71"/>
  <c r="K535" i="71"/>
  <c r="L534" i="71"/>
  <c r="K534" i="71"/>
  <c r="L533" i="71"/>
  <c r="K533" i="71"/>
  <c r="K536" i="71" s="1"/>
  <c r="L527" i="71"/>
  <c r="K527" i="71"/>
  <c r="L526" i="71"/>
  <c r="K526" i="71"/>
  <c r="L525" i="71"/>
  <c r="K525" i="71"/>
  <c r="K528" i="71" s="1"/>
  <c r="K523" i="71"/>
  <c r="L482" i="71"/>
  <c r="K482" i="71"/>
  <c r="L481" i="71"/>
  <c r="K481" i="71"/>
  <c r="L480" i="71"/>
  <c r="K480" i="71"/>
  <c r="K483" i="71" s="1"/>
  <c r="L474" i="71"/>
  <c r="K474" i="71"/>
  <c r="L473" i="71"/>
  <c r="K473" i="71"/>
  <c r="L472" i="71"/>
  <c r="K472" i="71"/>
  <c r="K475" i="71" s="1"/>
  <c r="L466" i="71"/>
  <c r="K466" i="71"/>
  <c r="L465" i="71"/>
  <c r="K465" i="71"/>
  <c r="L464" i="71"/>
  <c r="K464" i="71"/>
  <c r="K467" i="71" s="1"/>
  <c r="L458" i="71"/>
  <c r="K458" i="71"/>
  <c r="L457" i="71"/>
  <c r="K457" i="71"/>
  <c r="L456" i="71"/>
  <c r="K456" i="71"/>
  <c r="K459" i="71" s="1"/>
  <c r="K454" i="71"/>
  <c r="L413" i="71"/>
  <c r="K413" i="71"/>
  <c r="L412" i="71"/>
  <c r="K412" i="71"/>
  <c r="L411" i="71"/>
  <c r="K411" i="71"/>
  <c r="K414" i="71" s="1"/>
  <c r="L405" i="71"/>
  <c r="K405" i="71"/>
  <c r="L404" i="71"/>
  <c r="K404" i="71"/>
  <c r="L403" i="71"/>
  <c r="K403" i="71"/>
  <c r="K406" i="71" s="1"/>
  <c r="L397" i="71"/>
  <c r="K397" i="71"/>
  <c r="L396" i="71"/>
  <c r="K396" i="71"/>
  <c r="L395" i="71"/>
  <c r="K395" i="71"/>
  <c r="K398" i="71" s="1"/>
  <c r="L389" i="71"/>
  <c r="K389" i="71"/>
  <c r="L388" i="71"/>
  <c r="K388" i="71"/>
  <c r="L387" i="71"/>
  <c r="K387" i="71"/>
  <c r="K390" i="71" s="1"/>
  <c r="K385" i="71"/>
  <c r="L344" i="71"/>
  <c r="K344" i="71"/>
  <c r="L343" i="71"/>
  <c r="K343" i="71"/>
  <c r="L342" i="71"/>
  <c r="K342" i="71"/>
  <c r="K345" i="71" s="1"/>
  <c r="L336" i="71"/>
  <c r="K336" i="71"/>
  <c r="L335" i="71"/>
  <c r="K335" i="71"/>
  <c r="L334" i="71"/>
  <c r="K334" i="71"/>
  <c r="K337" i="71" s="1"/>
  <c r="L328" i="71"/>
  <c r="K328" i="71"/>
  <c r="L327" i="71"/>
  <c r="K327" i="71"/>
  <c r="L326" i="71"/>
  <c r="K326" i="71"/>
  <c r="K329" i="71" s="1"/>
  <c r="L320" i="71"/>
  <c r="K320" i="71"/>
  <c r="L319" i="71"/>
  <c r="K319" i="71"/>
  <c r="L318" i="71"/>
  <c r="K318" i="71"/>
  <c r="K321" i="71" s="1"/>
  <c r="K316" i="71"/>
  <c r="L275" i="71"/>
  <c r="K275" i="71"/>
  <c r="L274" i="71"/>
  <c r="K274" i="71"/>
  <c r="L273" i="71"/>
  <c r="K273" i="71"/>
  <c r="K276" i="71" s="1"/>
  <c r="L267" i="71"/>
  <c r="K267" i="71"/>
  <c r="L266" i="71"/>
  <c r="K266" i="71"/>
  <c r="L265" i="71"/>
  <c r="K265" i="71"/>
  <c r="K268" i="71" s="1"/>
  <c r="L259" i="71"/>
  <c r="K259" i="71"/>
  <c r="L258" i="71"/>
  <c r="K258" i="71"/>
  <c r="L257" i="71"/>
  <c r="K257" i="71"/>
  <c r="K260" i="71" s="1"/>
  <c r="L251" i="71"/>
  <c r="K251" i="71"/>
  <c r="L250" i="71"/>
  <c r="K250" i="71"/>
  <c r="L249" i="71"/>
  <c r="K249" i="71"/>
  <c r="K252" i="71" s="1"/>
  <c r="K247" i="71"/>
  <c r="L208" i="71"/>
  <c r="K208" i="71"/>
  <c r="L207" i="71"/>
  <c r="K207" i="71"/>
  <c r="L206" i="71"/>
  <c r="K206" i="71"/>
  <c r="K209" i="71" s="1"/>
  <c r="L200" i="71"/>
  <c r="K200" i="71"/>
  <c r="L199" i="71"/>
  <c r="K199" i="71"/>
  <c r="L198" i="71"/>
  <c r="K198" i="71"/>
  <c r="L184" i="71"/>
  <c r="K184" i="71"/>
  <c r="L183" i="71"/>
  <c r="K183" i="71"/>
  <c r="L182" i="71"/>
  <c r="K182" i="71"/>
  <c r="K185" i="71" s="1"/>
  <c r="K180" i="71"/>
  <c r="L138" i="71"/>
  <c r="K138" i="71"/>
  <c r="L137" i="71"/>
  <c r="K137" i="71"/>
  <c r="L136" i="71"/>
  <c r="K136" i="71"/>
  <c r="K139" i="71" s="1"/>
  <c r="L130" i="71"/>
  <c r="K130" i="71"/>
  <c r="L129" i="71"/>
  <c r="K129" i="71"/>
  <c r="L128" i="71"/>
  <c r="K128" i="71"/>
  <c r="K131" i="71" s="1"/>
  <c r="L114" i="71"/>
  <c r="K114" i="71"/>
  <c r="L113" i="71"/>
  <c r="K113" i="71"/>
  <c r="L112" i="71"/>
  <c r="K112" i="71"/>
  <c r="K115" i="71" s="1"/>
  <c r="K110" i="71"/>
  <c r="C101" i="68"/>
  <c r="O64" i="68"/>
  <c r="O65" i="68"/>
  <c r="O66" i="68"/>
  <c r="O56" i="68"/>
  <c r="O57" i="68"/>
  <c r="O58" i="68"/>
  <c r="O48" i="68"/>
  <c r="O49" i="68"/>
  <c r="O50" i="68"/>
  <c r="O40" i="68"/>
  <c r="O41" i="68"/>
  <c r="O42" i="68"/>
  <c r="O32" i="68"/>
  <c r="O33" i="68"/>
  <c r="O34" i="68"/>
  <c r="K72" i="68"/>
  <c r="K73" i="68"/>
  <c r="K74" i="68"/>
  <c r="K64" i="68"/>
  <c r="K65" i="68"/>
  <c r="K66" i="68"/>
  <c r="K56" i="68"/>
  <c r="K57" i="68"/>
  <c r="K58" i="68"/>
  <c r="K48" i="68"/>
  <c r="K49" i="68"/>
  <c r="K50" i="68"/>
  <c r="K40" i="68"/>
  <c r="K41" i="68"/>
  <c r="K42" i="68"/>
  <c r="K32" i="68"/>
  <c r="K33" i="68"/>
  <c r="K34" i="68"/>
  <c r="G72" i="68"/>
  <c r="G73" i="68"/>
  <c r="G74" i="68"/>
  <c r="G64" i="68"/>
  <c r="G65" i="68"/>
  <c r="G66" i="68"/>
  <c r="G56" i="68"/>
  <c r="G57" i="68"/>
  <c r="G58" i="68"/>
  <c r="G48" i="68"/>
  <c r="G49" i="68"/>
  <c r="G50" i="68"/>
  <c r="G40" i="68"/>
  <c r="G41" i="68"/>
  <c r="G42" i="68"/>
  <c r="G32" i="68"/>
  <c r="G33" i="68"/>
  <c r="G34" i="68"/>
  <c r="C72" i="68"/>
  <c r="C73" i="68"/>
  <c r="C74" i="68"/>
  <c r="C64" i="68"/>
  <c r="C65" i="68"/>
  <c r="C66" i="68"/>
  <c r="C56" i="68"/>
  <c r="C57" i="68"/>
  <c r="C58" i="68"/>
  <c r="C48" i="68"/>
  <c r="C49" i="68"/>
  <c r="C50" i="68"/>
  <c r="C40" i="68"/>
  <c r="C41" i="68"/>
  <c r="C42" i="68"/>
  <c r="C32" i="68"/>
  <c r="C35" i="68" s="1"/>
  <c r="W44" i="68" s="1"/>
  <c r="C33" i="68"/>
  <c r="C34" i="68"/>
  <c r="AD5" i="76"/>
  <c r="AC5" i="76"/>
  <c r="AB5" i="76"/>
  <c r="Z30" i="1"/>
  <c r="F42" i="72" s="1"/>
  <c r="Z28" i="1"/>
  <c r="F41" i="72" s="1"/>
  <c r="Z26" i="1"/>
  <c r="F40" i="72" s="1"/>
  <c r="B8" i="69"/>
  <c r="B10" i="69"/>
  <c r="B7" i="69"/>
  <c r="D14" i="72"/>
  <c r="D1268" i="83" s="1"/>
  <c r="F12" i="72"/>
  <c r="D1147" i="83" s="1"/>
  <c r="J1763" i="71"/>
  <c r="J1694" i="71"/>
  <c r="J1625" i="71"/>
  <c r="J1556" i="71"/>
  <c r="J1487" i="71"/>
  <c r="J1418" i="71"/>
  <c r="J1349" i="71"/>
  <c r="J1280" i="71"/>
  <c r="J1211" i="71"/>
  <c r="J1142" i="71"/>
  <c r="J1073" i="71"/>
  <c r="J1004" i="71"/>
  <c r="J935" i="71"/>
  <c r="J866" i="71"/>
  <c r="J797" i="71"/>
  <c r="J728" i="71"/>
  <c r="J659" i="71"/>
  <c r="J590" i="71"/>
  <c r="J521" i="71"/>
  <c r="J452" i="71"/>
  <c r="J383" i="71"/>
  <c r="J314" i="71"/>
  <c r="J245" i="71"/>
  <c r="J178" i="71"/>
  <c r="J108" i="71"/>
  <c r="K7" i="71"/>
  <c r="J5" i="71"/>
  <c r="O1807" i="68"/>
  <c r="O1738" i="68"/>
  <c r="O1669" i="68"/>
  <c r="O1600" i="68"/>
  <c r="O1531" i="68"/>
  <c r="O1462" i="68"/>
  <c r="O1393" i="68"/>
  <c r="O1324" i="68"/>
  <c r="O1255" i="68"/>
  <c r="O1186" i="68"/>
  <c r="O1117" i="68"/>
  <c r="O1048" i="68"/>
  <c r="O979" i="68"/>
  <c r="O910" i="68"/>
  <c r="O841" i="68"/>
  <c r="O772" i="68"/>
  <c r="O703" i="68"/>
  <c r="O634" i="68"/>
  <c r="O565" i="68"/>
  <c r="O496" i="68"/>
  <c r="O427" i="68"/>
  <c r="O358" i="68"/>
  <c r="O289" i="68"/>
  <c r="O220" i="68"/>
  <c r="O151" i="68"/>
  <c r="O82" i="68"/>
  <c r="N25" i="68"/>
  <c r="C26" i="68"/>
  <c r="C25" i="68"/>
  <c r="C11" i="68"/>
  <c r="C10" i="68"/>
  <c r="C1792" i="71" s="1"/>
  <c r="C9" i="68"/>
  <c r="K1563" i="71"/>
  <c r="T1559" i="71" s="1"/>
  <c r="I117" i="76" s="1"/>
  <c r="D1326" i="83"/>
  <c r="K201" i="71"/>
  <c r="K881" i="71"/>
  <c r="T870" i="71" s="1"/>
  <c r="I68" i="76" s="1"/>
  <c r="K820" i="71"/>
  <c r="T802" i="71" s="1"/>
  <c r="I64" i="76" s="1"/>
  <c r="E674" i="83" s="1"/>
  <c r="F38" i="77"/>
  <c r="F37" i="77"/>
  <c r="F36" i="77"/>
  <c r="C35" i="77"/>
  <c r="F35" i="77"/>
  <c r="F34" i="77"/>
  <c r="F33" i="77"/>
  <c r="F32" i="77"/>
  <c r="E31" i="77"/>
  <c r="F29" i="77"/>
  <c r="D25" i="77"/>
  <c r="E24" i="77"/>
  <c r="D15" i="77"/>
  <c r="D14" i="77"/>
  <c r="O350" i="68"/>
  <c r="K350" i="68"/>
  <c r="G350" i="68"/>
  <c r="C350" i="68"/>
  <c r="O348" i="68"/>
  <c r="K348" i="68"/>
  <c r="G348" i="68"/>
  <c r="C348" i="68"/>
  <c r="O342" i="68"/>
  <c r="K342" i="68"/>
  <c r="G342" i="68"/>
  <c r="C342" i="68"/>
  <c r="O340" i="68"/>
  <c r="K340" i="68"/>
  <c r="G340" i="68"/>
  <c r="C340" i="68"/>
  <c r="O334" i="68"/>
  <c r="K334" i="68"/>
  <c r="G334" i="68"/>
  <c r="C334" i="68"/>
  <c r="O332" i="68"/>
  <c r="K332" i="68"/>
  <c r="G332" i="68"/>
  <c r="C332" i="68"/>
  <c r="O326" i="68"/>
  <c r="K326" i="68"/>
  <c r="G326" i="68"/>
  <c r="C326" i="68"/>
  <c r="O324" i="68"/>
  <c r="K324" i="68"/>
  <c r="G324" i="68"/>
  <c r="C324" i="68"/>
  <c r="O318" i="68"/>
  <c r="K318" i="68"/>
  <c r="G318" i="68"/>
  <c r="C318" i="68"/>
  <c r="O316" i="68"/>
  <c r="K316" i="68"/>
  <c r="G316" i="68"/>
  <c r="C316" i="68"/>
  <c r="O310" i="68"/>
  <c r="K310" i="68"/>
  <c r="G310" i="68"/>
  <c r="C310" i="68"/>
  <c r="N309" i="68"/>
  <c r="O308" i="68"/>
  <c r="K308" i="68"/>
  <c r="G308" i="68"/>
  <c r="C308" i="68"/>
  <c r="C302" i="68"/>
  <c r="N301" i="68"/>
  <c r="D301" i="68"/>
  <c r="O1799" i="68"/>
  <c r="K1799" i="68"/>
  <c r="G1799" i="68"/>
  <c r="C1799" i="68"/>
  <c r="O1798" i="68"/>
  <c r="K1798" i="68"/>
  <c r="G1798" i="68"/>
  <c r="C1798" i="68"/>
  <c r="O1797" i="68"/>
  <c r="O1800" i="68" s="1"/>
  <c r="K1797" i="68"/>
  <c r="G1797" i="68"/>
  <c r="C1797" i="68"/>
  <c r="O1791" i="68"/>
  <c r="K1791" i="68"/>
  <c r="G1791" i="68"/>
  <c r="C1791" i="68"/>
  <c r="O1790" i="68"/>
  <c r="K1790" i="68"/>
  <c r="G1790" i="68"/>
  <c r="C1790" i="68"/>
  <c r="O1789" i="68"/>
  <c r="O1792" i="68" s="1"/>
  <c r="K1789" i="68"/>
  <c r="G1789" i="68"/>
  <c r="C1789" i="68"/>
  <c r="O1783" i="68"/>
  <c r="K1783" i="68"/>
  <c r="G1783" i="68"/>
  <c r="C1783" i="68"/>
  <c r="O1782" i="68"/>
  <c r="K1782" i="68"/>
  <c r="G1782" i="68"/>
  <c r="C1782" i="68"/>
  <c r="O1781" i="68"/>
  <c r="O1784" i="68" s="1"/>
  <c r="K1781" i="68"/>
  <c r="G1781" i="68"/>
  <c r="C1781" i="68"/>
  <c r="O1775" i="68"/>
  <c r="K1775" i="68"/>
  <c r="G1775" i="68"/>
  <c r="C1775" i="68"/>
  <c r="O1774" i="68"/>
  <c r="K1774" i="68"/>
  <c r="G1774" i="68"/>
  <c r="C1774" i="68"/>
  <c r="O1773" i="68"/>
  <c r="O1776" i="68" s="1"/>
  <c r="K1773" i="68"/>
  <c r="G1773" i="68"/>
  <c r="C1773" i="68"/>
  <c r="O1767" i="68"/>
  <c r="K1767" i="68"/>
  <c r="G1767" i="68"/>
  <c r="C1767" i="68"/>
  <c r="O1766" i="68"/>
  <c r="K1766" i="68"/>
  <c r="G1766" i="68"/>
  <c r="C1766" i="68"/>
  <c r="O1765" i="68"/>
  <c r="O1768" i="68" s="1"/>
  <c r="K1765" i="68"/>
  <c r="G1765" i="68"/>
  <c r="C1765" i="68"/>
  <c r="O1759" i="68"/>
  <c r="K1759" i="68"/>
  <c r="G1759" i="68"/>
  <c r="C1759" i="68"/>
  <c r="O1758" i="68"/>
  <c r="K1758" i="68"/>
  <c r="G1758" i="68"/>
  <c r="C1758" i="68"/>
  <c r="O1757" i="68"/>
  <c r="O1760" i="68" s="1"/>
  <c r="K1757" i="68"/>
  <c r="G1757" i="68"/>
  <c r="C1757" i="68"/>
  <c r="C1751" i="68"/>
  <c r="N1750" i="68"/>
  <c r="D1750" i="68"/>
  <c r="O1730" i="68"/>
  <c r="K1730" i="68"/>
  <c r="G1730" i="68"/>
  <c r="C1730" i="68"/>
  <c r="O1729" i="68"/>
  <c r="N1729" i="68"/>
  <c r="K1729" i="68"/>
  <c r="J1729" i="68"/>
  <c r="G1729" i="68"/>
  <c r="F1729" i="68"/>
  <c r="C1729" i="68"/>
  <c r="B1729" i="68"/>
  <c r="O1728" i="68"/>
  <c r="O1731" i="68" s="1"/>
  <c r="K1728" i="68"/>
  <c r="G1728" i="68"/>
  <c r="C1728" i="68"/>
  <c r="O1722" i="68"/>
  <c r="K1722" i="68"/>
  <c r="G1722" i="68"/>
  <c r="C1722" i="68"/>
  <c r="O1721" i="68"/>
  <c r="N1721" i="68"/>
  <c r="K1721" i="68"/>
  <c r="J1721" i="68"/>
  <c r="G1721" i="68"/>
  <c r="F1721" i="68"/>
  <c r="C1721" i="68"/>
  <c r="B1721" i="68"/>
  <c r="O1720" i="68"/>
  <c r="O1723" i="68" s="1"/>
  <c r="K1720" i="68"/>
  <c r="G1720" i="68"/>
  <c r="C1720" i="68"/>
  <c r="O1714" i="68"/>
  <c r="K1714" i="68"/>
  <c r="G1714" i="68"/>
  <c r="C1714" i="68"/>
  <c r="O1713" i="68"/>
  <c r="K1713" i="68"/>
  <c r="G1713" i="68"/>
  <c r="C1713" i="68"/>
  <c r="O1712" i="68"/>
  <c r="O1715" i="68" s="1"/>
  <c r="K1712" i="68"/>
  <c r="G1712" i="68"/>
  <c r="C1712" i="68"/>
  <c r="O1706" i="68"/>
  <c r="K1706" i="68"/>
  <c r="G1706" i="68"/>
  <c r="C1706" i="68"/>
  <c r="O1705" i="68"/>
  <c r="K1705" i="68"/>
  <c r="G1705" i="68"/>
  <c r="C1705" i="68"/>
  <c r="O1704" i="68"/>
  <c r="O1707" i="68" s="1"/>
  <c r="K1704" i="68"/>
  <c r="G1704" i="68"/>
  <c r="C1704" i="68"/>
  <c r="O1698" i="68"/>
  <c r="K1698" i="68"/>
  <c r="G1698" i="68"/>
  <c r="C1698" i="68"/>
  <c r="O1697" i="68"/>
  <c r="N1697" i="68"/>
  <c r="K1697" i="68"/>
  <c r="J1697" i="68"/>
  <c r="G1697" i="68"/>
  <c r="F1697" i="68"/>
  <c r="C1697" i="68"/>
  <c r="B1697" i="68"/>
  <c r="O1696" i="68"/>
  <c r="O1699" i="68" s="1"/>
  <c r="K1696" i="68"/>
  <c r="G1696" i="68"/>
  <c r="C1696" i="68"/>
  <c r="O1690" i="68"/>
  <c r="K1690" i="68"/>
  <c r="G1690" i="68"/>
  <c r="C1690" i="68"/>
  <c r="O1689" i="68"/>
  <c r="N1689" i="68"/>
  <c r="K1689" i="68"/>
  <c r="J1689" i="68"/>
  <c r="G1689" i="68"/>
  <c r="F1689" i="68"/>
  <c r="C1689" i="68"/>
  <c r="B1689" i="68"/>
  <c r="O1688" i="68"/>
  <c r="O1691" i="68" s="1"/>
  <c r="K1688" i="68"/>
  <c r="G1688" i="68"/>
  <c r="C1688" i="68"/>
  <c r="C1682" i="68"/>
  <c r="N1681" i="68"/>
  <c r="D1681" i="68"/>
  <c r="O1661" i="68"/>
  <c r="K1661" i="68"/>
  <c r="G1661" i="68"/>
  <c r="C1661" i="68"/>
  <c r="O1660" i="68"/>
  <c r="K1660" i="68"/>
  <c r="G1660" i="68"/>
  <c r="C1660" i="68"/>
  <c r="O1659" i="68"/>
  <c r="K1659" i="68"/>
  <c r="G1659" i="68"/>
  <c r="C1659" i="68"/>
  <c r="O1653" i="68"/>
  <c r="K1653" i="68"/>
  <c r="G1653" i="68"/>
  <c r="C1653" i="68"/>
  <c r="O1652" i="68"/>
  <c r="K1652" i="68"/>
  <c r="G1652" i="68"/>
  <c r="C1652" i="68"/>
  <c r="O1651" i="68"/>
  <c r="O1654" i="68" s="1"/>
  <c r="W1650" i="68" s="1"/>
  <c r="K1651" i="68"/>
  <c r="G1651" i="68"/>
  <c r="C1651" i="68"/>
  <c r="O1645" i="68"/>
  <c r="K1645" i="68"/>
  <c r="G1645" i="68"/>
  <c r="C1645" i="68"/>
  <c r="O1644" i="68"/>
  <c r="K1644" i="68"/>
  <c r="G1644" i="68"/>
  <c r="C1644" i="68"/>
  <c r="O1643" i="68"/>
  <c r="O1646" i="68" s="1"/>
  <c r="K1643" i="68"/>
  <c r="G1643" i="68"/>
  <c r="C1643" i="68"/>
  <c r="O1637" i="68"/>
  <c r="K1637" i="68"/>
  <c r="G1637" i="68"/>
  <c r="C1637" i="68"/>
  <c r="O1636" i="68"/>
  <c r="K1636" i="68"/>
  <c r="G1636" i="68"/>
  <c r="C1636" i="68"/>
  <c r="O1635" i="68"/>
  <c r="O1638" i="68" s="1"/>
  <c r="K1635" i="68"/>
  <c r="G1635" i="68"/>
  <c r="C1635" i="68"/>
  <c r="O1629" i="68"/>
  <c r="K1629" i="68"/>
  <c r="G1629" i="68"/>
  <c r="C1629" i="68"/>
  <c r="O1628" i="68"/>
  <c r="K1628" i="68"/>
  <c r="G1628" i="68"/>
  <c r="C1628" i="68"/>
  <c r="O1627" i="68"/>
  <c r="O1630" i="68" s="1"/>
  <c r="K1627" i="68"/>
  <c r="G1627" i="68"/>
  <c r="C1627" i="68"/>
  <c r="O1621" i="68"/>
  <c r="K1621" i="68"/>
  <c r="G1621" i="68"/>
  <c r="C1621" i="68"/>
  <c r="O1620" i="68"/>
  <c r="K1620" i="68"/>
  <c r="G1620" i="68"/>
  <c r="C1620" i="68"/>
  <c r="O1619" i="68"/>
  <c r="O1622" i="68" s="1"/>
  <c r="K1619" i="68"/>
  <c r="G1619" i="68"/>
  <c r="C1619" i="68"/>
  <c r="C1613" i="68"/>
  <c r="N1612" i="68"/>
  <c r="D1612" i="68"/>
  <c r="O1592" i="68"/>
  <c r="K1592" i="68"/>
  <c r="G1592" i="68"/>
  <c r="C1592" i="68"/>
  <c r="O1591" i="68"/>
  <c r="N1591" i="68"/>
  <c r="K1591" i="68"/>
  <c r="J1591" i="68"/>
  <c r="G1591" i="68"/>
  <c r="F1591" i="68"/>
  <c r="C1591" i="68"/>
  <c r="B1591" i="68"/>
  <c r="O1590" i="68"/>
  <c r="O1593" i="68" s="1"/>
  <c r="K1590" i="68"/>
  <c r="G1590" i="68"/>
  <c r="C1590" i="68"/>
  <c r="O1584" i="68"/>
  <c r="K1584" i="68"/>
  <c r="G1584" i="68"/>
  <c r="C1584" i="68"/>
  <c r="O1583" i="68"/>
  <c r="K1583" i="68"/>
  <c r="G1583" i="68"/>
  <c r="C1583" i="68"/>
  <c r="O1582" i="68"/>
  <c r="O1585" i="68" s="1"/>
  <c r="K1582" i="68"/>
  <c r="G1582" i="68"/>
  <c r="C1582" i="68"/>
  <c r="O1576" i="68"/>
  <c r="K1576" i="68"/>
  <c r="G1576" i="68"/>
  <c r="C1576" i="68"/>
  <c r="O1575" i="68"/>
  <c r="N1575" i="68"/>
  <c r="K1575" i="68"/>
  <c r="J1575" i="68"/>
  <c r="G1575" i="68"/>
  <c r="F1575" i="68"/>
  <c r="C1575" i="68"/>
  <c r="B1575" i="68"/>
  <c r="O1574" i="68"/>
  <c r="O1577" i="68" s="1"/>
  <c r="K1574" i="68"/>
  <c r="G1574" i="68"/>
  <c r="C1574" i="68"/>
  <c r="O1568" i="68"/>
  <c r="K1568" i="68"/>
  <c r="G1568" i="68"/>
  <c r="C1568" i="68"/>
  <c r="O1567" i="68"/>
  <c r="K1567" i="68"/>
  <c r="G1567" i="68"/>
  <c r="C1567" i="68"/>
  <c r="O1566" i="68"/>
  <c r="O1569" i="68" s="1"/>
  <c r="K1566" i="68"/>
  <c r="G1566" i="68"/>
  <c r="C1566" i="68"/>
  <c r="O1560" i="68"/>
  <c r="K1560" i="68"/>
  <c r="G1560" i="68"/>
  <c r="C1560" i="68"/>
  <c r="O1559" i="68"/>
  <c r="K1559" i="68"/>
  <c r="G1559" i="68"/>
  <c r="C1559" i="68"/>
  <c r="O1558" i="68"/>
  <c r="O1561" i="68" s="1"/>
  <c r="K1558" i="68"/>
  <c r="G1558" i="68"/>
  <c r="C1558" i="68"/>
  <c r="O1552" i="68"/>
  <c r="K1552" i="68"/>
  <c r="G1552" i="68"/>
  <c r="C1552" i="68"/>
  <c r="O1551" i="68"/>
  <c r="N1551" i="68"/>
  <c r="K1551" i="68"/>
  <c r="J1551" i="68"/>
  <c r="G1551" i="68"/>
  <c r="F1551" i="68"/>
  <c r="C1551" i="68"/>
  <c r="B1551" i="68"/>
  <c r="O1550" i="68"/>
  <c r="O1553" i="68" s="1"/>
  <c r="K1550" i="68"/>
  <c r="G1550" i="68"/>
  <c r="G1553" i="68" s="1"/>
  <c r="C1550" i="68"/>
  <c r="C1544" i="68"/>
  <c r="N1543" i="68"/>
  <c r="D1543" i="68"/>
  <c r="O1523" i="68"/>
  <c r="K1523" i="68"/>
  <c r="G1523" i="68"/>
  <c r="C1523" i="68"/>
  <c r="O1522" i="68"/>
  <c r="K1522" i="68"/>
  <c r="G1522" i="68"/>
  <c r="C1522" i="68"/>
  <c r="O1521" i="68"/>
  <c r="O1524" i="68" s="1"/>
  <c r="K1521" i="68"/>
  <c r="G1521" i="68"/>
  <c r="C1521" i="68"/>
  <c r="O1515" i="68"/>
  <c r="K1515" i="68"/>
  <c r="G1515" i="68"/>
  <c r="C1515" i="68"/>
  <c r="O1514" i="68"/>
  <c r="K1514" i="68"/>
  <c r="G1514" i="68"/>
  <c r="C1514" i="68"/>
  <c r="O1513" i="68"/>
  <c r="O1516" i="68" s="1"/>
  <c r="K1513" i="68"/>
  <c r="G1513" i="68"/>
  <c r="C1513" i="68"/>
  <c r="O1507" i="68"/>
  <c r="K1507" i="68"/>
  <c r="G1507" i="68"/>
  <c r="C1507" i="68"/>
  <c r="O1506" i="68"/>
  <c r="K1506" i="68"/>
  <c r="G1506" i="68"/>
  <c r="C1506" i="68"/>
  <c r="O1505" i="68"/>
  <c r="O1508" i="68" s="1"/>
  <c r="K1505" i="68"/>
  <c r="G1505" i="68"/>
  <c r="C1505" i="68"/>
  <c r="O1499" i="68"/>
  <c r="K1499" i="68"/>
  <c r="G1499" i="68"/>
  <c r="C1499" i="68"/>
  <c r="O1498" i="68"/>
  <c r="K1498" i="68"/>
  <c r="G1498" i="68"/>
  <c r="C1498" i="68"/>
  <c r="O1497" i="68"/>
  <c r="O1500" i="68" s="1"/>
  <c r="K1497" i="68"/>
  <c r="G1497" i="68"/>
  <c r="C1497" i="68"/>
  <c r="O1491" i="68"/>
  <c r="K1491" i="68"/>
  <c r="G1491" i="68"/>
  <c r="C1491" i="68"/>
  <c r="O1490" i="68"/>
  <c r="K1490" i="68"/>
  <c r="G1490" i="68"/>
  <c r="C1490" i="68"/>
  <c r="O1489" i="68"/>
  <c r="O1492" i="68" s="1"/>
  <c r="K1489" i="68"/>
  <c r="G1489" i="68"/>
  <c r="C1489" i="68"/>
  <c r="O1483" i="68"/>
  <c r="K1483" i="68"/>
  <c r="G1483" i="68"/>
  <c r="C1483" i="68"/>
  <c r="O1482" i="68"/>
  <c r="N1482" i="68"/>
  <c r="K1482" i="68"/>
  <c r="J1482" i="68"/>
  <c r="G1482" i="68"/>
  <c r="F1482" i="68"/>
  <c r="C1482" i="68"/>
  <c r="B1482" i="68"/>
  <c r="O1481" i="68"/>
  <c r="O1484" i="68" s="1"/>
  <c r="O1485" i="68" s="1"/>
  <c r="K1481" i="68"/>
  <c r="G1481" i="68"/>
  <c r="G1484" i="68" s="1"/>
  <c r="C1481" i="68"/>
  <c r="C1475" i="68"/>
  <c r="N1474" i="68"/>
  <c r="D1474" i="68"/>
  <c r="O1454" i="68"/>
  <c r="K1454" i="68"/>
  <c r="G1454" i="68"/>
  <c r="C1454" i="68"/>
  <c r="O1453" i="68"/>
  <c r="N1453" i="68"/>
  <c r="K1453" i="68"/>
  <c r="J1453" i="68"/>
  <c r="G1453" i="68"/>
  <c r="F1453" i="68"/>
  <c r="C1453" i="68"/>
  <c r="B1453" i="68"/>
  <c r="O1452" i="68"/>
  <c r="O1455" i="68" s="1"/>
  <c r="K1452" i="68"/>
  <c r="K1455" i="68" s="1"/>
  <c r="G1452" i="68"/>
  <c r="G1455" i="68" s="1"/>
  <c r="C1452" i="68"/>
  <c r="O1446" i="68"/>
  <c r="K1446" i="68"/>
  <c r="G1446" i="68"/>
  <c r="C1446" i="68"/>
  <c r="O1445" i="68"/>
  <c r="N1445" i="68"/>
  <c r="K1445" i="68"/>
  <c r="J1445" i="68"/>
  <c r="G1445" i="68"/>
  <c r="F1445" i="68"/>
  <c r="C1445" i="68"/>
  <c r="B1445" i="68"/>
  <c r="O1444" i="68"/>
  <c r="O1447" i="68" s="1"/>
  <c r="K1444" i="68"/>
  <c r="G1444" i="68"/>
  <c r="C1444" i="68"/>
  <c r="O1438" i="68"/>
  <c r="K1438" i="68"/>
  <c r="G1438" i="68"/>
  <c r="C1438" i="68"/>
  <c r="O1437" i="68"/>
  <c r="N1437" i="68"/>
  <c r="K1437" i="68"/>
  <c r="J1437" i="68"/>
  <c r="G1437" i="68"/>
  <c r="F1437" i="68"/>
  <c r="C1437" i="68"/>
  <c r="B1437" i="68"/>
  <c r="O1436" i="68"/>
  <c r="O1439" i="68" s="1"/>
  <c r="K1436" i="68"/>
  <c r="G1436" i="68"/>
  <c r="G1439" i="68" s="1"/>
  <c r="C1436" i="68"/>
  <c r="O1430" i="68"/>
  <c r="K1430" i="68"/>
  <c r="G1430" i="68"/>
  <c r="C1430" i="68"/>
  <c r="O1429" i="68"/>
  <c r="N1429" i="68"/>
  <c r="K1429" i="68"/>
  <c r="J1429" i="68"/>
  <c r="G1429" i="68"/>
  <c r="F1429" i="68"/>
  <c r="C1429" i="68"/>
  <c r="B1429" i="68"/>
  <c r="O1428" i="68"/>
  <c r="O1431" i="68" s="1"/>
  <c r="K1428" i="68"/>
  <c r="G1428" i="68"/>
  <c r="C1428" i="68"/>
  <c r="C1431" i="68" s="1"/>
  <c r="O1422" i="68"/>
  <c r="K1422" i="68"/>
  <c r="G1422" i="68"/>
  <c r="C1422" i="68"/>
  <c r="O1421" i="68"/>
  <c r="N1421" i="68"/>
  <c r="K1421" i="68"/>
  <c r="J1421" i="68"/>
  <c r="G1421" i="68"/>
  <c r="F1421" i="68"/>
  <c r="C1421" i="68"/>
  <c r="B1421" i="68"/>
  <c r="O1420" i="68"/>
  <c r="O1423" i="68" s="1"/>
  <c r="K1420" i="68"/>
  <c r="G1420" i="68"/>
  <c r="C1420" i="68"/>
  <c r="C1423" i="68" s="1"/>
  <c r="O1414" i="68"/>
  <c r="K1414" i="68"/>
  <c r="G1414" i="68"/>
  <c r="C1414" i="68"/>
  <c r="O1413" i="68"/>
  <c r="N1413" i="68"/>
  <c r="K1413" i="68"/>
  <c r="J1413" i="68"/>
  <c r="G1413" i="68"/>
  <c r="F1413" i="68"/>
  <c r="C1413" i="68"/>
  <c r="B1413" i="68"/>
  <c r="O1412" i="68"/>
  <c r="O1415" i="68" s="1"/>
  <c r="K1412" i="68"/>
  <c r="G1412" i="68"/>
  <c r="C1412" i="68"/>
  <c r="C1415" i="68" s="1"/>
  <c r="C1406" i="68"/>
  <c r="N1405" i="68"/>
  <c r="D1405" i="68"/>
  <c r="O1385" i="68"/>
  <c r="K1385" i="68"/>
  <c r="G1385" i="68"/>
  <c r="C1385" i="68"/>
  <c r="O1384" i="68"/>
  <c r="N1384" i="68"/>
  <c r="K1384" i="68"/>
  <c r="J1384" i="68"/>
  <c r="G1384" i="68"/>
  <c r="F1384" i="68"/>
  <c r="C1384" i="68"/>
  <c r="B1384" i="68"/>
  <c r="O1383" i="68"/>
  <c r="O1386" i="68" s="1"/>
  <c r="K1383" i="68"/>
  <c r="G1383" i="68"/>
  <c r="C1383" i="68"/>
  <c r="O1377" i="68"/>
  <c r="K1377" i="68"/>
  <c r="G1377" i="68"/>
  <c r="C1377" i="68"/>
  <c r="O1376" i="68"/>
  <c r="N1376" i="68"/>
  <c r="K1376" i="68"/>
  <c r="J1376" i="68"/>
  <c r="G1376" i="68"/>
  <c r="F1376" i="68"/>
  <c r="C1376" i="68"/>
  <c r="B1376" i="68"/>
  <c r="O1375" i="68"/>
  <c r="O1378" i="68" s="1"/>
  <c r="K1375" i="68"/>
  <c r="G1375" i="68"/>
  <c r="C1375" i="68"/>
  <c r="O1369" i="68"/>
  <c r="K1369" i="68"/>
  <c r="G1369" i="68"/>
  <c r="C1369" i="68"/>
  <c r="O1368" i="68"/>
  <c r="N1368" i="68"/>
  <c r="K1368" i="68"/>
  <c r="J1368" i="68"/>
  <c r="G1368" i="68"/>
  <c r="F1368" i="68"/>
  <c r="C1368" i="68"/>
  <c r="B1368" i="68"/>
  <c r="O1367" i="68"/>
  <c r="O1370" i="68" s="1"/>
  <c r="K1367" i="68"/>
  <c r="G1367" i="68"/>
  <c r="G1370" i="68" s="1"/>
  <c r="C1367" i="68"/>
  <c r="O1361" i="68"/>
  <c r="K1361" i="68"/>
  <c r="G1361" i="68"/>
  <c r="C1361" i="68"/>
  <c r="O1360" i="68"/>
  <c r="N1360" i="68"/>
  <c r="K1360" i="68"/>
  <c r="J1360" i="68"/>
  <c r="G1360" i="68"/>
  <c r="F1360" i="68"/>
  <c r="C1360" i="68"/>
  <c r="B1360" i="68"/>
  <c r="O1359" i="68"/>
  <c r="O1362" i="68" s="1"/>
  <c r="O1363" i="68" s="1"/>
  <c r="K1359" i="68"/>
  <c r="G1359" i="68"/>
  <c r="G1362" i="68" s="1"/>
  <c r="C1359" i="68"/>
  <c r="O1353" i="68"/>
  <c r="K1353" i="68"/>
  <c r="G1353" i="68"/>
  <c r="C1353" i="68"/>
  <c r="O1352" i="68"/>
  <c r="N1352" i="68"/>
  <c r="K1352" i="68"/>
  <c r="J1352" i="68"/>
  <c r="G1352" i="68"/>
  <c r="F1352" i="68"/>
  <c r="C1352" i="68"/>
  <c r="B1352" i="68"/>
  <c r="O1351" i="68"/>
  <c r="O1354" i="68" s="1"/>
  <c r="K1351" i="68"/>
  <c r="G1351" i="68"/>
  <c r="C1351" i="68"/>
  <c r="O1345" i="68"/>
  <c r="K1345" i="68"/>
  <c r="G1345" i="68"/>
  <c r="C1345" i="68"/>
  <c r="O1344" i="68"/>
  <c r="N1344" i="68"/>
  <c r="K1344" i="68"/>
  <c r="J1344" i="68"/>
  <c r="G1344" i="68"/>
  <c r="F1344" i="68"/>
  <c r="C1344" i="68"/>
  <c r="B1344" i="68"/>
  <c r="O1343" i="68"/>
  <c r="O1346" i="68" s="1"/>
  <c r="K1343" i="68"/>
  <c r="G1343" i="68"/>
  <c r="C1343" i="68"/>
  <c r="C1337" i="68"/>
  <c r="N1336" i="68"/>
  <c r="D1336" i="68"/>
  <c r="O1316" i="68"/>
  <c r="K1316" i="68"/>
  <c r="G1316" i="68"/>
  <c r="C1316" i="68"/>
  <c r="O1315" i="68"/>
  <c r="N1315" i="68"/>
  <c r="K1315" i="68"/>
  <c r="J1315" i="68"/>
  <c r="G1315" i="68"/>
  <c r="F1315" i="68"/>
  <c r="C1315" i="68"/>
  <c r="B1315" i="68"/>
  <c r="O1314" i="68"/>
  <c r="O1317" i="68" s="1"/>
  <c r="K1314" i="68"/>
  <c r="G1314" i="68"/>
  <c r="C1314" i="68"/>
  <c r="O1308" i="68"/>
  <c r="K1308" i="68"/>
  <c r="G1308" i="68"/>
  <c r="C1308" i="68"/>
  <c r="O1307" i="68"/>
  <c r="N1307" i="68"/>
  <c r="K1307" i="68"/>
  <c r="J1307" i="68"/>
  <c r="G1307" i="68"/>
  <c r="F1307" i="68"/>
  <c r="C1307" i="68"/>
  <c r="B1307" i="68"/>
  <c r="O1306" i="68"/>
  <c r="O1309" i="68" s="1"/>
  <c r="K1306" i="68"/>
  <c r="G1306" i="68"/>
  <c r="C1306" i="68"/>
  <c r="O1300" i="68"/>
  <c r="K1300" i="68"/>
  <c r="G1300" i="68"/>
  <c r="C1300" i="68"/>
  <c r="O1299" i="68"/>
  <c r="N1299" i="68"/>
  <c r="K1299" i="68"/>
  <c r="J1299" i="68"/>
  <c r="G1299" i="68"/>
  <c r="F1299" i="68"/>
  <c r="C1299" i="68"/>
  <c r="B1299" i="68"/>
  <c r="O1298" i="68"/>
  <c r="O1301" i="68" s="1"/>
  <c r="K1298" i="68"/>
  <c r="G1298" i="68"/>
  <c r="C1298" i="68"/>
  <c r="O1292" i="68"/>
  <c r="K1292" i="68"/>
  <c r="G1292" i="68"/>
  <c r="C1292" i="68"/>
  <c r="O1291" i="68"/>
  <c r="N1291" i="68"/>
  <c r="K1291" i="68"/>
  <c r="J1291" i="68"/>
  <c r="G1291" i="68"/>
  <c r="F1291" i="68"/>
  <c r="C1291" i="68"/>
  <c r="B1291" i="68"/>
  <c r="O1290" i="68"/>
  <c r="O1293" i="68" s="1"/>
  <c r="K1290" i="68"/>
  <c r="G1290" i="68"/>
  <c r="C1290" i="68"/>
  <c r="O1284" i="68"/>
  <c r="K1284" i="68"/>
  <c r="G1284" i="68"/>
  <c r="C1284" i="68"/>
  <c r="O1283" i="68"/>
  <c r="N1283" i="68"/>
  <c r="K1283" i="68"/>
  <c r="J1283" i="68"/>
  <c r="G1283" i="68"/>
  <c r="F1283" i="68"/>
  <c r="C1283" i="68"/>
  <c r="B1283" i="68"/>
  <c r="O1282" i="68"/>
  <c r="O1285" i="68" s="1"/>
  <c r="K1282" i="68"/>
  <c r="G1282" i="68"/>
  <c r="C1282" i="68"/>
  <c r="O1276" i="68"/>
  <c r="K1276" i="68"/>
  <c r="G1276" i="68"/>
  <c r="C1276" i="68"/>
  <c r="O1275" i="68"/>
  <c r="N1275" i="68"/>
  <c r="K1275" i="68"/>
  <c r="J1275" i="68"/>
  <c r="G1275" i="68"/>
  <c r="F1275" i="68"/>
  <c r="C1275" i="68"/>
  <c r="B1275" i="68"/>
  <c r="O1274" i="68"/>
  <c r="O1277" i="68" s="1"/>
  <c r="K1274" i="68"/>
  <c r="G1274" i="68"/>
  <c r="C1274" i="68"/>
  <c r="C1268" i="68"/>
  <c r="N1267" i="68"/>
  <c r="D1267" i="68"/>
  <c r="O1247" i="68"/>
  <c r="K1247" i="68"/>
  <c r="G1247" i="68"/>
  <c r="C1247" i="68"/>
  <c r="O1246" i="68"/>
  <c r="N1246" i="68"/>
  <c r="K1246" i="68"/>
  <c r="J1246" i="68"/>
  <c r="G1246" i="68"/>
  <c r="F1246" i="68"/>
  <c r="C1246" i="68"/>
  <c r="B1246" i="68"/>
  <c r="O1245" i="68"/>
  <c r="O1248" i="68" s="1"/>
  <c r="W1240" i="68" s="1"/>
  <c r="K1245" i="68"/>
  <c r="K1248" i="68" s="1"/>
  <c r="G1245" i="68"/>
  <c r="C1245" i="68"/>
  <c r="O1239" i="68"/>
  <c r="K1239" i="68"/>
  <c r="G1239" i="68"/>
  <c r="C1239" i="68"/>
  <c r="O1238" i="68"/>
  <c r="N1238" i="68"/>
  <c r="K1238" i="68"/>
  <c r="J1238" i="68"/>
  <c r="G1238" i="68"/>
  <c r="F1238" i="68"/>
  <c r="C1238" i="68"/>
  <c r="B1238" i="68"/>
  <c r="O1237" i="68"/>
  <c r="O1240" i="68" s="1"/>
  <c r="K1237" i="68"/>
  <c r="K1240" i="68" s="1"/>
  <c r="G1237" i="68"/>
  <c r="C1237" i="68"/>
  <c r="O1231" i="68"/>
  <c r="K1231" i="68"/>
  <c r="G1231" i="68"/>
  <c r="C1231" i="68"/>
  <c r="O1230" i="68"/>
  <c r="N1230" i="68"/>
  <c r="K1230" i="68"/>
  <c r="J1230" i="68"/>
  <c r="G1230" i="68"/>
  <c r="F1230" i="68"/>
  <c r="C1230" i="68"/>
  <c r="B1230" i="68"/>
  <c r="O1229" i="68"/>
  <c r="O1232" i="68" s="1"/>
  <c r="K1229" i="68"/>
  <c r="K1232" i="68" s="1"/>
  <c r="G1229" i="68"/>
  <c r="C1229" i="68"/>
  <c r="O1223" i="68"/>
  <c r="K1223" i="68"/>
  <c r="G1223" i="68"/>
  <c r="C1223" i="68"/>
  <c r="O1222" i="68"/>
  <c r="N1222" i="68"/>
  <c r="K1222" i="68"/>
  <c r="J1222" i="68"/>
  <c r="G1222" i="68"/>
  <c r="F1222" i="68"/>
  <c r="C1222" i="68"/>
  <c r="B1222" i="68"/>
  <c r="O1221" i="68"/>
  <c r="O1224" i="68" s="1"/>
  <c r="K1221" i="68"/>
  <c r="G1221" i="68"/>
  <c r="G1224" i="68" s="1"/>
  <c r="C1221" i="68"/>
  <c r="O1215" i="68"/>
  <c r="K1215" i="68"/>
  <c r="G1215" i="68"/>
  <c r="C1215" i="68"/>
  <c r="O1214" i="68"/>
  <c r="N1214" i="68"/>
  <c r="K1214" i="68"/>
  <c r="J1214" i="68"/>
  <c r="G1214" i="68"/>
  <c r="F1214" i="68"/>
  <c r="C1214" i="68"/>
  <c r="B1214" i="68"/>
  <c r="O1213" i="68"/>
  <c r="O1216" i="68" s="1"/>
  <c r="K1213" i="68"/>
  <c r="K1216" i="68" s="1"/>
  <c r="W1223" i="68" s="1"/>
  <c r="G1213" i="68"/>
  <c r="C1213" i="68"/>
  <c r="C1216" i="68" s="1"/>
  <c r="O1207" i="68"/>
  <c r="K1207" i="68"/>
  <c r="G1207" i="68"/>
  <c r="C1207" i="68"/>
  <c r="O1206" i="68"/>
  <c r="N1206" i="68"/>
  <c r="K1206" i="68"/>
  <c r="J1206" i="68"/>
  <c r="G1206" i="68"/>
  <c r="F1206" i="68"/>
  <c r="C1206" i="68"/>
  <c r="B1206" i="68"/>
  <c r="O1205" i="68"/>
  <c r="O1208" i="68" s="1"/>
  <c r="O1209" i="68" s="1"/>
  <c r="K1205" i="68"/>
  <c r="K1208" i="68" s="1"/>
  <c r="G1205" i="68"/>
  <c r="C1205" i="68"/>
  <c r="C1199" i="68"/>
  <c r="N1198" i="68"/>
  <c r="D1198" i="68"/>
  <c r="O1178" i="68"/>
  <c r="K1178" i="68"/>
  <c r="G1178" i="68"/>
  <c r="C1178" i="68"/>
  <c r="O1177" i="68"/>
  <c r="N1177" i="68"/>
  <c r="K1177" i="68"/>
  <c r="J1177" i="68"/>
  <c r="G1177" i="68"/>
  <c r="F1177" i="68"/>
  <c r="C1177" i="68"/>
  <c r="B1177" i="68"/>
  <c r="O1176" i="68"/>
  <c r="O1179" i="68" s="1"/>
  <c r="K1176" i="68"/>
  <c r="G1176" i="68"/>
  <c r="C1176" i="68"/>
  <c r="O1170" i="68"/>
  <c r="K1170" i="68"/>
  <c r="G1170" i="68"/>
  <c r="C1170" i="68"/>
  <c r="O1169" i="68"/>
  <c r="N1169" i="68"/>
  <c r="K1169" i="68"/>
  <c r="J1169" i="68"/>
  <c r="G1169" i="68"/>
  <c r="F1169" i="68"/>
  <c r="C1169" i="68"/>
  <c r="B1169" i="68"/>
  <c r="O1168" i="68"/>
  <c r="O1171" i="68" s="1"/>
  <c r="K1168" i="68"/>
  <c r="G1168" i="68"/>
  <c r="G1171" i="68" s="1"/>
  <c r="C1168" i="68"/>
  <c r="O1162" i="68"/>
  <c r="K1162" i="68"/>
  <c r="G1162" i="68"/>
  <c r="C1162" i="68"/>
  <c r="O1161" i="68"/>
  <c r="N1161" i="68"/>
  <c r="K1161" i="68"/>
  <c r="J1161" i="68"/>
  <c r="G1161" i="68"/>
  <c r="F1161" i="68"/>
  <c r="C1161" i="68"/>
  <c r="B1161" i="68"/>
  <c r="O1160" i="68"/>
  <c r="O1163" i="68" s="1"/>
  <c r="K1160" i="68"/>
  <c r="G1160" i="68"/>
  <c r="G1163" i="68" s="1"/>
  <c r="C1160" i="68"/>
  <c r="O1154" i="68"/>
  <c r="K1154" i="68"/>
  <c r="G1154" i="68"/>
  <c r="C1154" i="68"/>
  <c r="O1153" i="68"/>
  <c r="N1153" i="68"/>
  <c r="K1153" i="68"/>
  <c r="J1153" i="68"/>
  <c r="G1153" i="68"/>
  <c r="F1153" i="68"/>
  <c r="C1153" i="68"/>
  <c r="B1153" i="68"/>
  <c r="O1152" i="68"/>
  <c r="O1155" i="68" s="1"/>
  <c r="K1152" i="68"/>
  <c r="G1152" i="68"/>
  <c r="C1152" i="68"/>
  <c r="O1146" i="68"/>
  <c r="K1146" i="68"/>
  <c r="G1146" i="68"/>
  <c r="C1146" i="68"/>
  <c r="O1145" i="68"/>
  <c r="N1145" i="68"/>
  <c r="K1145" i="68"/>
  <c r="J1145" i="68"/>
  <c r="G1145" i="68"/>
  <c r="F1145" i="68"/>
  <c r="C1145" i="68"/>
  <c r="B1145" i="68"/>
  <c r="O1144" i="68"/>
  <c r="O1147" i="68" s="1"/>
  <c r="K1144" i="68"/>
  <c r="K1147" i="68" s="1"/>
  <c r="G1144" i="68"/>
  <c r="G1147" i="68" s="1"/>
  <c r="C1144" i="68"/>
  <c r="O1138" i="68"/>
  <c r="K1138" i="68"/>
  <c r="G1138" i="68"/>
  <c r="C1138" i="68"/>
  <c r="O1137" i="68"/>
  <c r="N1137" i="68"/>
  <c r="K1137" i="68"/>
  <c r="J1137" i="68"/>
  <c r="G1137" i="68"/>
  <c r="F1137" i="68"/>
  <c r="C1137" i="68"/>
  <c r="B1137" i="68"/>
  <c r="O1136" i="68"/>
  <c r="O1139" i="68" s="1"/>
  <c r="K1136" i="68"/>
  <c r="G1136" i="68"/>
  <c r="C1136" i="68"/>
  <c r="C1130" i="68"/>
  <c r="N1129" i="68"/>
  <c r="D1129" i="68"/>
  <c r="O1109" i="68"/>
  <c r="K1109" i="68"/>
  <c r="G1109" i="68"/>
  <c r="C1109" i="68"/>
  <c r="O1108" i="68"/>
  <c r="N1108" i="68"/>
  <c r="K1108" i="68"/>
  <c r="J1108" i="68"/>
  <c r="G1108" i="68"/>
  <c r="F1108" i="68"/>
  <c r="C1108" i="68"/>
  <c r="B1108" i="68"/>
  <c r="O1107" i="68"/>
  <c r="O1110" i="68" s="1"/>
  <c r="K1107" i="68"/>
  <c r="G1107" i="68"/>
  <c r="G1110" i="68" s="1"/>
  <c r="C1107" i="68"/>
  <c r="O1101" i="68"/>
  <c r="K1101" i="68"/>
  <c r="G1101" i="68"/>
  <c r="C1101" i="68"/>
  <c r="O1100" i="68"/>
  <c r="N1100" i="68"/>
  <c r="K1100" i="68"/>
  <c r="J1100" i="68"/>
  <c r="G1100" i="68"/>
  <c r="F1100" i="68"/>
  <c r="C1100" i="68"/>
  <c r="B1100" i="68"/>
  <c r="O1099" i="68"/>
  <c r="O1102" i="68" s="1"/>
  <c r="K1099" i="68"/>
  <c r="G1099" i="68"/>
  <c r="C1099" i="68"/>
  <c r="C1102" i="68" s="1"/>
  <c r="O1093" i="68"/>
  <c r="K1093" i="68"/>
  <c r="G1093" i="68"/>
  <c r="C1093" i="68"/>
  <c r="O1092" i="68"/>
  <c r="N1092" i="68"/>
  <c r="K1092" i="68"/>
  <c r="J1092" i="68"/>
  <c r="G1092" i="68"/>
  <c r="F1092" i="68"/>
  <c r="C1092" i="68"/>
  <c r="B1092" i="68"/>
  <c r="O1091" i="68"/>
  <c r="O1094" i="68" s="1"/>
  <c r="K1091" i="68"/>
  <c r="K1094" i="68" s="1"/>
  <c r="G1091" i="68"/>
  <c r="C1091" i="68"/>
  <c r="O1085" i="68"/>
  <c r="K1085" i="68"/>
  <c r="G1085" i="68"/>
  <c r="C1085" i="68"/>
  <c r="O1084" i="68"/>
  <c r="N1084" i="68"/>
  <c r="K1084" i="68"/>
  <c r="J1084" i="68"/>
  <c r="G1084" i="68"/>
  <c r="F1084" i="68"/>
  <c r="C1084" i="68"/>
  <c r="B1084" i="68"/>
  <c r="O1083" i="68"/>
  <c r="O1086" i="68" s="1"/>
  <c r="K1083" i="68"/>
  <c r="G1083" i="68"/>
  <c r="C1083" i="68"/>
  <c r="O1077" i="68"/>
  <c r="K1077" i="68"/>
  <c r="G1077" i="68"/>
  <c r="C1077" i="68"/>
  <c r="O1076" i="68"/>
  <c r="N1076" i="68"/>
  <c r="K1076" i="68"/>
  <c r="J1076" i="68"/>
  <c r="G1076" i="68"/>
  <c r="F1076" i="68"/>
  <c r="C1076" i="68"/>
  <c r="B1076" i="68"/>
  <c r="O1075" i="68"/>
  <c r="O1078" i="68" s="1"/>
  <c r="K1075" i="68"/>
  <c r="G1075" i="68"/>
  <c r="C1075" i="68"/>
  <c r="C1078" i="68" s="1"/>
  <c r="O1069" i="68"/>
  <c r="K1069" i="68"/>
  <c r="G1069" i="68"/>
  <c r="C1069" i="68"/>
  <c r="O1068" i="68"/>
  <c r="N1068" i="68"/>
  <c r="K1068" i="68"/>
  <c r="J1068" i="68"/>
  <c r="G1068" i="68"/>
  <c r="F1068" i="68"/>
  <c r="C1068" i="68"/>
  <c r="B1068" i="68"/>
  <c r="O1067" i="68"/>
  <c r="O1070" i="68" s="1"/>
  <c r="K1067" i="68"/>
  <c r="G1067" i="68"/>
  <c r="C1067" i="68"/>
  <c r="C1070" i="68" s="1"/>
  <c r="C1061" i="68"/>
  <c r="N1060" i="68"/>
  <c r="D1060" i="68"/>
  <c r="O1040" i="68"/>
  <c r="K1040" i="68"/>
  <c r="G1040" i="68"/>
  <c r="C1040" i="68"/>
  <c r="O1039" i="68"/>
  <c r="N1039" i="68"/>
  <c r="K1039" i="68"/>
  <c r="J1039" i="68"/>
  <c r="G1039" i="68"/>
  <c r="F1039" i="68"/>
  <c r="C1039" i="68"/>
  <c r="B1039" i="68"/>
  <c r="O1038" i="68"/>
  <c r="O1041" i="68" s="1"/>
  <c r="K1038" i="68"/>
  <c r="G1038" i="68"/>
  <c r="C1038" i="68"/>
  <c r="O1032" i="68"/>
  <c r="K1032" i="68"/>
  <c r="G1032" i="68"/>
  <c r="C1032" i="68"/>
  <c r="O1031" i="68"/>
  <c r="N1031" i="68"/>
  <c r="K1031" i="68"/>
  <c r="J1031" i="68"/>
  <c r="G1031" i="68"/>
  <c r="F1031" i="68"/>
  <c r="C1031" i="68"/>
  <c r="B1031" i="68"/>
  <c r="O1030" i="68"/>
  <c r="O1033" i="68" s="1"/>
  <c r="K1030" i="68"/>
  <c r="G1030" i="68"/>
  <c r="C1030" i="68"/>
  <c r="O1024" i="68"/>
  <c r="K1024" i="68"/>
  <c r="G1024" i="68"/>
  <c r="C1024" i="68"/>
  <c r="O1023" i="68"/>
  <c r="N1023" i="68"/>
  <c r="K1023" i="68"/>
  <c r="J1023" i="68"/>
  <c r="G1023" i="68"/>
  <c r="F1023" i="68"/>
  <c r="C1023" i="68"/>
  <c r="B1023" i="68"/>
  <c r="O1022" i="68"/>
  <c r="O1025" i="68" s="1"/>
  <c r="K1022" i="68"/>
  <c r="G1022" i="68"/>
  <c r="C1022" i="68"/>
  <c r="O1016" i="68"/>
  <c r="K1016" i="68"/>
  <c r="G1016" i="68"/>
  <c r="C1016" i="68"/>
  <c r="O1015" i="68"/>
  <c r="N1015" i="68"/>
  <c r="K1015" i="68"/>
  <c r="J1015" i="68"/>
  <c r="G1015" i="68"/>
  <c r="F1015" i="68"/>
  <c r="C1015" i="68"/>
  <c r="B1015" i="68"/>
  <c r="O1014" i="68"/>
  <c r="O1017" i="68" s="1"/>
  <c r="K1014" i="68"/>
  <c r="G1014" i="68"/>
  <c r="C1014" i="68"/>
  <c r="O1008" i="68"/>
  <c r="K1008" i="68"/>
  <c r="G1008" i="68"/>
  <c r="C1008" i="68"/>
  <c r="O1007" i="68"/>
  <c r="N1007" i="68"/>
  <c r="K1007" i="68"/>
  <c r="J1007" i="68"/>
  <c r="G1007" i="68"/>
  <c r="F1007" i="68"/>
  <c r="C1007" i="68"/>
  <c r="B1007" i="68"/>
  <c r="O1006" i="68"/>
  <c r="O1009" i="68" s="1"/>
  <c r="K1006" i="68"/>
  <c r="G1006" i="68"/>
  <c r="G1009" i="68" s="1"/>
  <c r="C1006" i="68"/>
  <c r="O1000" i="68"/>
  <c r="K1000" i="68"/>
  <c r="G1000" i="68"/>
  <c r="C1000" i="68"/>
  <c r="O999" i="68"/>
  <c r="N999" i="68"/>
  <c r="K999" i="68"/>
  <c r="J999" i="68"/>
  <c r="G999" i="68"/>
  <c r="F999" i="68"/>
  <c r="C999" i="68"/>
  <c r="B999" i="68"/>
  <c r="O998" i="68"/>
  <c r="O1001" i="68" s="1"/>
  <c r="K998" i="68"/>
  <c r="K1001" i="68" s="1"/>
  <c r="K1002" i="68" s="1"/>
  <c r="G998" i="68"/>
  <c r="C998" i="68"/>
  <c r="C992" i="68"/>
  <c r="N991" i="68"/>
  <c r="D991" i="68"/>
  <c r="O971" i="68"/>
  <c r="K971" i="68"/>
  <c r="G971" i="68"/>
  <c r="C971" i="68"/>
  <c r="O970" i="68"/>
  <c r="N970" i="68"/>
  <c r="K970" i="68"/>
  <c r="J970" i="68"/>
  <c r="G970" i="68"/>
  <c r="F970" i="68"/>
  <c r="C970" i="68"/>
  <c r="B970" i="68"/>
  <c r="O969" i="68"/>
  <c r="O972" i="68" s="1"/>
  <c r="K969" i="68"/>
  <c r="G969" i="68"/>
  <c r="C969" i="68"/>
  <c r="C972" i="68" s="1"/>
  <c r="O963" i="68"/>
  <c r="K963" i="68"/>
  <c r="G963" i="68"/>
  <c r="C963" i="68"/>
  <c r="O962" i="68"/>
  <c r="N962" i="68"/>
  <c r="K962" i="68"/>
  <c r="J962" i="68"/>
  <c r="G962" i="68"/>
  <c r="F962" i="68"/>
  <c r="C962" i="68"/>
  <c r="B962" i="68"/>
  <c r="O961" i="68"/>
  <c r="O964" i="68" s="1"/>
  <c r="K961" i="68"/>
  <c r="G961" i="68"/>
  <c r="C961" i="68"/>
  <c r="O955" i="68"/>
  <c r="K955" i="68"/>
  <c r="G955" i="68"/>
  <c r="C955" i="68"/>
  <c r="O954" i="68"/>
  <c r="N954" i="68"/>
  <c r="K954" i="68"/>
  <c r="J954" i="68"/>
  <c r="G954" i="68"/>
  <c r="F954" i="68"/>
  <c r="C954" i="68"/>
  <c r="B954" i="68"/>
  <c r="O953" i="68"/>
  <c r="O956" i="68" s="1"/>
  <c r="K953" i="68"/>
  <c r="G953" i="68"/>
  <c r="C953" i="68"/>
  <c r="O947" i="68"/>
  <c r="K947" i="68"/>
  <c r="G947" i="68"/>
  <c r="C947" i="68"/>
  <c r="O946" i="68"/>
  <c r="N946" i="68"/>
  <c r="K946" i="68"/>
  <c r="J946" i="68"/>
  <c r="G946" i="68"/>
  <c r="F946" i="68"/>
  <c r="C946" i="68"/>
  <c r="B946" i="68"/>
  <c r="O945" i="68"/>
  <c r="O948" i="68" s="1"/>
  <c r="K945" i="68"/>
  <c r="K948" i="68" s="1"/>
  <c r="G945" i="68"/>
  <c r="C945" i="68"/>
  <c r="O939" i="68"/>
  <c r="K939" i="68"/>
  <c r="G939" i="68"/>
  <c r="C939" i="68"/>
  <c r="O938" i="68"/>
  <c r="N938" i="68"/>
  <c r="K938" i="68"/>
  <c r="J938" i="68"/>
  <c r="G938" i="68"/>
  <c r="F938" i="68"/>
  <c r="C938" i="68"/>
  <c r="B938" i="68"/>
  <c r="O937" i="68"/>
  <c r="O940" i="68" s="1"/>
  <c r="K937" i="68"/>
  <c r="G937" i="68"/>
  <c r="C937" i="68"/>
  <c r="C940" i="68" s="1"/>
  <c r="O931" i="68"/>
  <c r="K931" i="68"/>
  <c r="G931" i="68"/>
  <c r="C931" i="68"/>
  <c r="O930" i="68"/>
  <c r="N930" i="68"/>
  <c r="K930" i="68"/>
  <c r="J930" i="68"/>
  <c r="G930" i="68"/>
  <c r="F930" i="68"/>
  <c r="C930" i="68"/>
  <c r="B930" i="68"/>
  <c r="O929" i="68"/>
  <c r="O932" i="68" s="1"/>
  <c r="K929" i="68"/>
  <c r="G929" i="68"/>
  <c r="G932" i="68" s="1"/>
  <c r="C929" i="68"/>
  <c r="C923" i="68"/>
  <c r="N922" i="68"/>
  <c r="D922" i="68"/>
  <c r="O902" i="68"/>
  <c r="K902" i="68"/>
  <c r="G902" i="68"/>
  <c r="C902" i="68"/>
  <c r="O901" i="68"/>
  <c r="N901" i="68"/>
  <c r="K901" i="68"/>
  <c r="J901" i="68"/>
  <c r="G901" i="68"/>
  <c r="F901" i="68"/>
  <c r="C901" i="68"/>
  <c r="B901" i="68"/>
  <c r="O900" i="68"/>
  <c r="O903" i="68" s="1"/>
  <c r="K900" i="68"/>
  <c r="G900" i="68"/>
  <c r="G903" i="68" s="1"/>
  <c r="C900" i="68"/>
  <c r="O894" i="68"/>
  <c r="K894" i="68"/>
  <c r="G894" i="68"/>
  <c r="C894" i="68"/>
  <c r="O893" i="68"/>
  <c r="N893" i="68"/>
  <c r="K893" i="68"/>
  <c r="J893" i="68"/>
  <c r="G893" i="68"/>
  <c r="F893" i="68"/>
  <c r="C893" i="68"/>
  <c r="B893" i="68"/>
  <c r="O892" i="68"/>
  <c r="O895" i="68" s="1"/>
  <c r="K892" i="68"/>
  <c r="K895" i="68" s="1"/>
  <c r="W890" i="68" s="1"/>
  <c r="G892" i="68"/>
  <c r="C892" i="68"/>
  <c r="C895" i="68" s="1"/>
  <c r="O886" i="68"/>
  <c r="K886" i="68"/>
  <c r="G886" i="68"/>
  <c r="C886" i="68"/>
  <c r="O885" i="68"/>
  <c r="N885" i="68"/>
  <c r="K885" i="68"/>
  <c r="J885" i="68"/>
  <c r="G885" i="68"/>
  <c r="F885" i="68"/>
  <c r="C885" i="68"/>
  <c r="B885" i="68"/>
  <c r="O884" i="68"/>
  <c r="O887" i="68" s="1"/>
  <c r="K884" i="68"/>
  <c r="K887" i="68" s="1"/>
  <c r="G884" i="68"/>
  <c r="C884" i="68"/>
  <c r="O878" i="68"/>
  <c r="K878" i="68"/>
  <c r="G878" i="68"/>
  <c r="C878" i="68"/>
  <c r="O877" i="68"/>
  <c r="N877" i="68"/>
  <c r="K877" i="68"/>
  <c r="J877" i="68"/>
  <c r="G877" i="68"/>
  <c r="F877" i="68"/>
  <c r="C877" i="68"/>
  <c r="B877" i="68"/>
  <c r="O876" i="68"/>
  <c r="O879" i="68" s="1"/>
  <c r="K876" i="68"/>
  <c r="G876" i="68"/>
  <c r="C876" i="68"/>
  <c r="O870" i="68"/>
  <c r="K870" i="68"/>
  <c r="G870" i="68"/>
  <c r="C870" i="68"/>
  <c r="O869" i="68"/>
  <c r="N869" i="68"/>
  <c r="K869" i="68"/>
  <c r="J869" i="68"/>
  <c r="G869" i="68"/>
  <c r="F869" i="68"/>
  <c r="C869" i="68"/>
  <c r="B869" i="68"/>
  <c r="O868" i="68"/>
  <c r="O871" i="68" s="1"/>
  <c r="K868" i="68"/>
  <c r="G868" i="68"/>
  <c r="C868" i="68"/>
  <c r="O862" i="68"/>
  <c r="K862" i="68"/>
  <c r="G862" i="68"/>
  <c r="C862" i="68"/>
  <c r="O861" i="68"/>
  <c r="N861" i="68"/>
  <c r="K861" i="68"/>
  <c r="J861" i="68"/>
  <c r="G861" i="68"/>
  <c r="F861" i="68"/>
  <c r="C861" i="68"/>
  <c r="B861" i="68"/>
  <c r="O860" i="68"/>
  <c r="O863" i="68" s="1"/>
  <c r="K860" i="68"/>
  <c r="G860" i="68"/>
  <c r="C860" i="68"/>
  <c r="C854" i="68"/>
  <c r="N853" i="68"/>
  <c r="D853" i="68"/>
  <c r="O833" i="68"/>
  <c r="K833" i="68"/>
  <c r="G833" i="68"/>
  <c r="C833" i="68"/>
  <c r="O832" i="68"/>
  <c r="N832" i="68"/>
  <c r="K832" i="68"/>
  <c r="J832" i="68"/>
  <c r="G832" i="68"/>
  <c r="F832" i="68"/>
  <c r="C832" i="68"/>
  <c r="B832" i="68"/>
  <c r="O831" i="68"/>
  <c r="O834" i="68" s="1"/>
  <c r="K831" i="68"/>
  <c r="G831" i="68"/>
  <c r="C831" i="68"/>
  <c r="C834" i="68" s="1"/>
  <c r="O825" i="68"/>
  <c r="K825" i="68"/>
  <c r="G825" i="68"/>
  <c r="C825" i="68"/>
  <c r="O824" i="68"/>
  <c r="N824" i="68"/>
  <c r="K824" i="68"/>
  <c r="J824" i="68"/>
  <c r="G824" i="68"/>
  <c r="F824" i="68"/>
  <c r="C824" i="68"/>
  <c r="B824" i="68"/>
  <c r="O823" i="68"/>
  <c r="O826" i="68" s="1"/>
  <c r="K823" i="68"/>
  <c r="G823" i="68"/>
  <c r="C823" i="68"/>
  <c r="O817" i="68"/>
  <c r="K817" i="68"/>
  <c r="G817" i="68"/>
  <c r="C817" i="68"/>
  <c r="O816" i="68"/>
  <c r="N816" i="68"/>
  <c r="K816" i="68"/>
  <c r="J816" i="68"/>
  <c r="G816" i="68"/>
  <c r="F816" i="68"/>
  <c r="C816" i="68"/>
  <c r="B816" i="68"/>
  <c r="O815" i="68"/>
  <c r="O818" i="68" s="1"/>
  <c r="K815" i="68"/>
  <c r="G815" i="68"/>
  <c r="C815" i="68"/>
  <c r="C818" i="68" s="1"/>
  <c r="O809" i="68"/>
  <c r="K809" i="68"/>
  <c r="G809" i="68"/>
  <c r="C809" i="68"/>
  <c r="O808" i="68"/>
  <c r="N808" i="68"/>
  <c r="K808" i="68"/>
  <c r="J808" i="68"/>
  <c r="G808" i="68"/>
  <c r="F808" i="68"/>
  <c r="C808" i="68"/>
  <c r="B808" i="68"/>
  <c r="O807" i="68"/>
  <c r="O810" i="68" s="1"/>
  <c r="K807" i="68"/>
  <c r="K810" i="68" s="1"/>
  <c r="G807" i="68"/>
  <c r="C807" i="68"/>
  <c r="O801" i="68"/>
  <c r="K801" i="68"/>
  <c r="G801" i="68"/>
  <c r="C801" i="68"/>
  <c r="O800" i="68"/>
  <c r="N800" i="68"/>
  <c r="K800" i="68"/>
  <c r="J800" i="68"/>
  <c r="G800" i="68"/>
  <c r="F800" i="68"/>
  <c r="C800" i="68"/>
  <c r="B800" i="68"/>
  <c r="O799" i="68"/>
  <c r="O802" i="68" s="1"/>
  <c r="K799" i="68"/>
  <c r="G799" i="68"/>
  <c r="C799" i="68"/>
  <c r="O793" i="68"/>
  <c r="K793" i="68"/>
  <c r="G793" i="68"/>
  <c r="C793" i="68"/>
  <c r="O792" i="68"/>
  <c r="N792" i="68"/>
  <c r="K792" i="68"/>
  <c r="J792" i="68"/>
  <c r="G792" i="68"/>
  <c r="F792" i="68"/>
  <c r="C792" i="68"/>
  <c r="B792" i="68"/>
  <c r="O791" i="68"/>
  <c r="O794" i="68" s="1"/>
  <c r="K791" i="68"/>
  <c r="G791" i="68"/>
  <c r="C791" i="68"/>
  <c r="C785" i="68"/>
  <c r="N784" i="68"/>
  <c r="D784" i="68"/>
  <c r="O764" i="68"/>
  <c r="K764" i="68"/>
  <c r="G764" i="68"/>
  <c r="C764" i="68"/>
  <c r="O763" i="68"/>
  <c r="N763" i="68"/>
  <c r="K763" i="68"/>
  <c r="J763" i="68"/>
  <c r="G763" i="68"/>
  <c r="F763" i="68"/>
  <c r="C763" i="68"/>
  <c r="B763" i="68"/>
  <c r="O762" i="68"/>
  <c r="O765" i="68" s="1"/>
  <c r="K762" i="68"/>
  <c r="G762" i="68"/>
  <c r="G765" i="68" s="1"/>
  <c r="C762" i="68"/>
  <c r="O756" i="68"/>
  <c r="K756" i="68"/>
  <c r="G756" i="68"/>
  <c r="C756" i="68"/>
  <c r="O755" i="68"/>
  <c r="N755" i="68"/>
  <c r="K755" i="68"/>
  <c r="J755" i="68"/>
  <c r="G755" i="68"/>
  <c r="F755" i="68"/>
  <c r="C755" i="68"/>
  <c r="B755" i="68"/>
  <c r="O754" i="68"/>
  <c r="O757" i="68" s="1"/>
  <c r="K754" i="68"/>
  <c r="G754" i="68"/>
  <c r="G757" i="68" s="1"/>
  <c r="C754" i="68"/>
  <c r="O748" i="68"/>
  <c r="K748" i="68"/>
  <c r="G748" i="68"/>
  <c r="C748" i="68"/>
  <c r="O747" i="68"/>
  <c r="N747" i="68"/>
  <c r="K747" i="68"/>
  <c r="J747" i="68"/>
  <c r="G747" i="68"/>
  <c r="F747" i="68"/>
  <c r="C747" i="68"/>
  <c r="B747" i="68"/>
  <c r="O746" i="68"/>
  <c r="O749" i="68" s="1"/>
  <c r="K746" i="68"/>
  <c r="K749" i="68" s="1"/>
  <c r="G746" i="68"/>
  <c r="C746" i="68"/>
  <c r="O740" i="68"/>
  <c r="K740" i="68"/>
  <c r="G740" i="68"/>
  <c r="C740" i="68"/>
  <c r="O739" i="68"/>
  <c r="N739" i="68"/>
  <c r="K739" i="68"/>
  <c r="J739" i="68"/>
  <c r="G739" i="68"/>
  <c r="F739" i="68"/>
  <c r="C739" i="68"/>
  <c r="B739" i="68"/>
  <c r="O738" i="68"/>
  <c r="O741" i="68" s="1"/>
  <c r="K738" i="68"/>
  <c r="G738" i="68"/>
  <c r="C738" i="68"/>
  <c r="O732" i="68"/>
  <c r="K732" i="68"/>
  <c r="G732" i="68"/>
  <c r="C732" i="68"/>
  <c r="O731" i="68"/>
  <c r="N731" i="68"/>
  <c r="K731" i="68"/>
  <c r="J731" i="68"/>
  <c r="G731" i="68"/>
  <c r="F731" i="68"/>
  <c r="C731" i="68"/>
  <c r="B731" i="68"/>
  <c r="O730" i="68"/>
  <c r="O733" i="68" s="1"/>
  <c r="K730" i="68"/>
  <c r="G730" i="68"/>
  <c r="G733" i="68" s="1"/>
  <c r="C730" i="68"/>
  <c r="O724" i="68"/>
  <c r="K724" i="68"/>
  <c r="G724" i="68"/>
  <c r="C724" i="68"/>
  <c r="O723" i="68"/>
  <c r="N723" i="68"/>
  <c r="K723" i="68"/>
  <c r="J723" i="68"/>
  <c r="G723" i="68"/>
  <c r="F723" i="68"/>
  <c r="C723" i="68"/>
  <c r="B723" i="68"/>
  <c r="O722" i="68"/>
  <c r="O725" i="68" s="1"/>
  <c r="K722" i="68"/>
  <c r="K725" i="68" s="1"/>
  <c r="G722" i="68"/>
  <c r="C722" i="68"/>
  <c r="C716" i="68"/>
  <c r="N715" i="68"/>
  <c r="D715" i="68"/>
  <c r="O695" i="68"/>
  <c r="K695" i="68"/>
  <c r="G695" i="68"/>
  <c r="C695" i="68"/>
  <c r="O694" i="68"/>
  <c r="N694" i="68"/>
  <c r="K694" i="68"/>
  <c r="J694" i="68"/>
  <c r="G694" i="68"/>
  <c r="F694" i="68"/>
  <c r="C694" i="68"/>
  <c r="B694" i="68"/>
  <c r="O693" i="68"/>
  <c r="O696" i="68" s="1"/>
  <c r="K693" i="68"/>
  <c r="G693" i="68"/>
  <c r="C693" i="68"/>
  <c r="C696" i="68" s="1"/>
  <c r="O687" i="68"/>
  <c r="K687" i="68"/>
  <c r="G687" i="68"/>
  <c r="C687" i="68"/>
  <c r="O686" i="68"/>
  <c r="N686" i="68"/>
  <c r="K686" i="68"/>
  <c r="J686" i="68"/>
  <c r="G686" i="68"/>
  <c r="F686" i="68"/>
  <c r="C686" i="68"/>
  <c r="B686" i="68"/>
  <c r="O685" i="68"/>
  <c r="O688" i="68" s="1"/>
  <c r="K685" i="68"/>
  <c r="G685" i="68"/>
  <c r="G688" i="68" s="1"/>
  <c r="C685" i="68"/>
  <c r="O679" i="68"/>
  <c r="K679" i="68"/>
  <c r="G679" i="68"/>
  <c r="C679" i="68"/>
  <c r="O678" i="68"/>
  <c r="N678" i="68"/>
  <c r="K678" i="68"/>
  <c r="J678" i="68"/>
  <c r="G678" i="68"/>
  <c r="F678" i="68"/>
  <c r="C678" i="68"/>
  <c r="B678" i="68"/>
  <c r="O677" i="68"/>
  <c r="O680" i="68" s="1"/>
  <c r="K677" i="68"/>
  <c r="G677" i="68"/>
  <c r="C677" i="68"/>
  <c r="O671" i="68"/>
  <c r="K671" i="68"/>
  <c r="G671" i="68"/>
  <c r="C671" i="68"/>
  <c r="O670" i="68"/>
  <c r="N670" i="68"/>
  <c r="K670" i="68"/>
  <c r="J670" i="68"/>
  <c r="G670" i="68"/>
  <c r="F670" i="68"/>
  <c r="C670" i="68"/>
  <c r="B670" i="68"/>
  <c r="O669" i="68"/>
  <c r="O672" i="68" s="1"/>
  <c r="K669" i="68"/>
  <c r="G669" i="68"/>
  <c r="C669" i="68"/>
  <c r="O663" i="68"/>
  <c r="K663" i="68"/>
  <c r="G663" i="68"/>
  <c r="C663" i="68"/>
  <c r="O662" i="68"/>
  <c r="N662" i="68"/>
  <c r="K662" i="68"/>
  <c r="J662" i="68"/>
  <c r="G662" i="68"/>
  <c r="F662" i="68"/>
  <c r="C662" i="68"/>
  <c r="B662" i="68"/>
  <c r="O661" i="68"/>
  <c r="O664" i="68" s="1"/>
  <c r="K661" i="68"/>
  <c r="G661" i="68"/>
  <c r="C661" i="68"/>
  <c r="O655" i="68"/>
  <c r="K655" i="68"/>
  <c r="G655" i="68"/>
  <c r="C655" i="68"/>
  <c r="O654" i="68"/>
  <c r="N654" i="68"/>
  <c r="K654" i="68"/>
  <c r="J654" i="68"/>
  <c r="G654" i="68"/>
  <c r="F654" i="68"/>
  <c r="C654" i="68"/>
  <c r="B654" i="68"/>
  <c r="O653" i="68"/>
  <c r="O656" i="68" s="1"/>
  <c r="K653" i="68"/>
  <c r="G653" i="68"/>
  <c r="C653" i="68"/>
  <c r="C647" i="68"/>
  <c r="N646" i="68"/>
  <c r="D646" i="68"/>
  <c r="O626" i="68"/>
  <c r="K626" i="68"/>
  <c r="G626" i="68"/>
  <c r="C626" i="68"/>
  <c r="O625" i="68"/>
  <c r="N625" i="68"/>
  <c r="K625" i="68"/>
  <c r="J625" i="68"/>
  <c r="G625" i="68"/>
  <c r="F625" i="68"/>
  <c r="C625" i="68"/>
  <c r="B625" i="68"/>
  <c r="O624" i="68"/>
  <c r="O627" i="68" s="1"/>
  <c r="K624" i="68"/>
  <c r="G624" i="68"/>
  <c r="C624" i="68"/>
  <c r="O618" i="68"/>
  <c r="K618" i="68"/>
  <c r="G618" i="68"/>
  <c r="C618" i="68"/>
  <c r="O617" i="68"/>
  <c r="N617" i="68"/>
  <c r="K617" i="68"/>
  <c r="J617" i="68"/>
  <c r="G617" i="68"/>
  <c r="F617" i="68"/>
  <c r="C617" i="68"/>
  <c r="B617" i="68"/>
  <c r="O616" i="68"/>
  <c r="O619" i="68" s="1"/>
  <c r="K616" i="68"/>
  <c r="G616" i="68"/>
  <c r="C616" i="68"/>
  <c r="O610" i="68"/>
  <c r="K610" i="68"/>
  <c r="G610" i="68"/>
  <c r="C610" i="68"/>
  <c r="O609" i="68"/>
  <c r="N609" i="68"/>
  <c r="K609" i="68"/>
  <c r="J609" i="68"/>
  <c r="G609" i="68"/>
  <c r="F609" i="68"/>
  <c r="C609" i="68"/>
  <c r="B609" i="68"/>
  <c r="O608" i="68"/>
  <c r="O611" i="68" s="1"/>
  <c r="K608" i="68"/>
  <c r="G608" i="68"/>
  <c r="G611" i="68" s="1"/>
  <c r="C608" i="68"/>
  <c r="O602" i="68"/>
  <c r="K602" i="68"/>
  <c r="G602" i="68"/>
  <c r="C602" i="68"/>
  <c r="O601" i="68"/>
  <c r="N601" i="68"/>
  <c r="K601" i="68"/>
  <c r="J601" i="68"/>
  <c r="G601" i="68"/>
  <c r="F601" i="68"/>
  <c r="C601" i="68"/>
  <c r="B601" i="68"/>
  <c r="O600" i="68"/>
  <c r="O603" i="68" s="1"/>
  <c r="K600" i="68"/>
  <c r="G600" i="68"/>
  <c r="C600" i="68"/>
  <c r="C603" i="68" s="1"/>
  <c r="O594" i="68"/>
  <c r="K594" i="68"/>
  <c r="G594" i="68"/>
  <c r="C594" i="68"/>
  <c r="O593" i="68"/>
  <c r="N593" i="68"/>
  <c r="K593" i="68"/>
  <c r="J593" i="68"/>
  <c r="G593" i="68"/>
  <c r="F593" i="68"/>
  <c r="C593" i="68"/>
  <c r="B593" i="68"/>
  <c r="O592" i="68"/>
  <c r="O595" i="68" s="1"/>
  <c r="K592" i="68"/>
  <c r="G592" i="68"/>
  <c r="C592" i="68"/>
  <c r="C595" i="68" s="1"/>
  <c r="O586" i="68"/>
  <c r="K586" i="68"/>
  <c r="G586" i="68"/>
  <c r="C586" i="68"/>
  <c r="O585" i="68"/>
  <c r="N585" i="68"/>
  <c r="K585" i="68"/>
  <c r="J585" i="68"/>
  <c r="G585" i="68"/>
  <c r="F585" i="68"/>
  <c r="C585" i="68"/>
  <c r="B585" i="68"/>
  <c r="O584" i="68"/>
  <c r="O587" i="68" s="1"/>
  <c r="K584" i="68"/>
  <c r="G584" i="68"/>
  <c r="C584" i="68"/>
  <c r="C587" i="68" s="1"/>
  <c r="C578" i="68"/>
  <c r="N577" i="68"/>
  <c r="D577" i="68"/>
  <c r="O557" i="68"/>
  <c r="K557" i="68"/>
  <c r="G557" i="68"/>
  <c r="C557" i="68"/>
  <c r="O556" i="68"/>
  <c r="N556" i="68"/>
  <c r="K556" i="68"/>
  <c r="J556" i="68"/>
  <c r="G556" i="68"/>
  <c r="F556" i="68"/>
  <c r="C556" i="68"/>
  <c r="B556" i="68"/>
  <c r="O555" i="68"/>
  <c r="O558" i="68" s="1"/>
  <c r="K555" i="68"/>
  <c r="G555" i="68"/>
  <c r="C555" i="68"/>
  <c r="C558" i="68" s="1"/>
  <c r="O549" i="68"/>
  <c r="K549" i="68"/>
  <c r="G549" i="68"/>
  <c r="C549" i="68"/>
  <c r="O548" i="68"/>
  <c r="N548" i="68"/>
  <c r="K548" i="68"/>
  <c r="J548" i="68"/>
  <c r="G548" i="68"/>
  <c r="F548" i="68"/>
  <c r="C548" i="68"/>
  <c r="B548" i="68"/>
  <c r="O547" i="68"/>
  <c r="O550" i="68" s="1"/>
  <c r="K547" i="68"/>
  <c r="G547" i="68"/>
  <c r="C547" i="68"/>
  <c r="C550" i="68" s="1"/>
  <c r="O541" i="68"/>
  <c r="K541" i="68"/>
  <c r="G541" i="68"/>
  <c r="C541" i="68"/>
  <c r="O540" i="68"/>
  <c r="N540" i="68"/>
  <c r="K540" i="68"/>
  <c r="J540" i="68"/>
  <c r="G540" i="68"/>
  <c r="F540" i="68"/>
  <c r="C540" i="68"/>
  <c r="B540" i="68"/>
  <c r="O539" i="68"/>
  <c r="O542" i="68" s="1"/>
  <c r="K539" i="68"/>
  <c r="G539" i="68"/>
  <c r="C539" i="68"/>
  <c r="C542" i="68" s="1"/>
  <c r="O533" i="68"/>
  <c r="K533" i="68"/>
  <c r="G533" i="68"/>
  <c r="C533" i="68"/>
  <c r="O532" i="68"/>
  <c r="N532" i="68"/>
  <c r="K532" i="68"/>
  <c r="J532" i="68"/>
  <c r="G532" i="68"/>
  <c r="F532" i="68"/>
  <c r="C532" i="68"/>
  <c r="B532" i="68"/>
  <c r="O531" i="68"/>
  <c r="O534" i="68" s="1"/>
  <c r="K531" i="68"/>
  <c r="G531" i="68"/>
  <c r="C531" i="68"/>
  <c r="O525" i="68"/>
  <c r="K525" i="68"/>
  <c r="G525" i="68"/>
  <c r="C525" i="68"/>
  <c r="O524" i="68"/>
  <c r="N524" i="68"/>
  <c r="K524" i="68"/>
  <c r="J524" i="68"/>
  <c r="G524" i="68"/>
  <c r="F524" i="68"/>
  <c r="C524" i="68"/>
  <c r="B524" i="68"/>
  <c r="O523" i="68"/>
  <c r="O526" i="68" s="1"/>
  <c r="K523" i="68"/>
  <c r="G523" i="68"/>
  <c r="C523" i="68"/>
  <c r="O517" i="68"/>
  <c r="K517" i="68"/>
  <c r="G517" i="68"/>
  <c r="C517" i="68"/>
  <c r="O516" i="68"/>
  <c r="N516" i="68"/>
  <c r="K516" i="68"/>
  <c r="J516" i="68"/>
  <c r="G516" i="68"/>
  <c r="F516" i="68"/>
  <c r="C516" i="68"/>
  <c r="B516" i="68"/>
  <c r="O515" i="68"/>
  <c r="O518" i="68" s="1"/>
  <c r="K515" i="68"/>
  <c r="G515" i="68"/>
  <c r="C515" i="68"/>
  <c r="C509" i="68"/>
  <c r="N508" i="68"/>
  <c r="D508" i="68"/>
  <c r="O488" i="68"/>
  <c r="K488" i="68"/>
  <c r="G488" i="68"/>
  <c r="C488" i="68"/>
  <c r="O487" i="68"/>
  <c r="N487" i="68"/>
  <c r="K487" i="68"/>
  <c r="J487" i="68"/>
  <c r="G487" i="68"/>
  <c r="F487" i="68"/>
  <c r="C487" i="68"/>
  <c r="B487" i="68"/>
  <c r="O486" i="68"/>
  <c r="O489" i="68" s="1"/>
  <c r="K486" i="68"/>
  <c r="G486" i="68"/>
  <c r="C486" i="68"/>
  <c r="O480" i="68"/>
  <c r="K480" i="68"/>
  <c r="G480" i="68"/>
  <c r="C480" i="68"/>
  <c r="O479" i="68"/>
  <c r="N479" i="68"/>
  <c r="K479" i="68"/>
  <c r="J479" i="68"/>
  <c r="G479" i="68"/>
  <c r="F479" i="68"/>
  <c r="C479" i="68"/>
  <c r="B479" i="68"/>
  <c r="O478" i="68"/>
  <c r="O481" i="68" s="1"/>
  <c r="K478" i="68"/>
  <c r="G478" i="68"/>
  <c r="C478" i="68"/>
  <c r="O472" i="68"/>
  <c r="K472" i="68"/>
  <c r="G472" i="68"/>
  <c r="C472" i="68"/>
  <c r="O471" i="68"/>
  <c r="N471" i="68"/>
  <c r="K471" i="68"/>
  <c r="J471" i="68"/>
  <c r="G471" i="68"/>
  <c r="F471" i="68"/>
  <c r="C471" i="68"/>
  <c r="B471" i="68"/>
  <c r="O470" i="68"/>
  <c r="O473" i="68" s="1"/>
  <c r="K470" i="68"/>
  <c r="G470" i="68"/>
  <c r="C470" i="68"/>
  <c r="O464" i="68"/>
  <c r="K464" i="68"/>
  <c r="G464" i="68"/>
  <c r="C464" i="68"/>
  <c r="O463" i="68"/>
  <c r="N463" i="68"/>
  <c r="K463" i="68"/>
  <c r="J463" i="68"/>
  <c r="G463" i="68"/>
  <c r="F463" i="68"/>
  <c r="C463" i="68"/>
  <c r="B463" i="68"/>
  <c r="O462" i="68"/>
  <c r="O465" i="68" s="1"/>
  <c r="K462" i="68"/>
  <c r="K465" i="68" s="1"/>
  <c r="G462" i="68"/>
  <c r="C462" i="68"/>
  <c r="O456" i="68"/>
  <c r="K456" i="68"/>
  <c r="G456" i="68"/>
  <c r="C456" i="68"/>
  <c r="O455" i="68"/>
  <c r="N455" i="68"/>
  <c r="K455" i="68"/>
  <c r="J455" i="68"/>
  <c r="G455" i="68"/>
  <c r="F455" i="68"/>
  <c r="C455" i="68"/>
  <c r="B455" i="68"/>
  <c r="O454" i="68"/>
  <c r="O457" i="68" s="1"/>
  <c r="K454" i="68"/>
  <c r="G454" i="68"/>
  <c r="C454" i="68"/>
  <c r="O448" i="68"/>
  <c r="K448" i="68"/>
  <c r="G448" i="68"/>
  <c r="C448" i="68"/>
  <c r="O447" i="68"/>
  <c r="N447" i="68"/>
  <c r="K447" i="68"/>
  <c r="J447" i="68"/>
  <c r="G447" i="68"/>
  <c r="F447" i="68"/>
  <c r="C447" i="68"/>
  <c r="B447" i="68"/>
  <c r="O446" i="68"/>
  <c r="O449" i="68" s="1"/>
  <c r="K446" i="68"/>
  <c r="K449" i="68" s="1"/>
  <c r="G446" i="68"/>
  <c r="C446" i="68"/>
  <c r="C440" i="68"/>
  <c r="N439" i="68"/>
  <c r="D439" i="68"/>
  <c r="J419" i="68"/>
  <c r="O418" i="68"/>
  <c r="N418" i="68"/>
  <c r="K418" i="68"/>
  <c r="J418" i="68"/>
  <c r="G418" i="68"/>
  <c r="F418" i="68"/>
  <c r="C418" i="68"/>
  <c r="B418" i="68"/>
  <c r="O417" i="68"/>
  <c r="K417" i="68"/>
  <c r="G417" i="68"/>
  <c r="C417" i="68"/>
  <c r="J411" i="68"/>
  <c r="O410" i="68"/>
  <c r="N410" i="68"/>
  <c r="K410" i="68"/>
  <c r="J410" i="68"/>
  <c r="G410" i="68"/>
  <c r="F410" i="68"/>
  <c r="C410" i="68"/>
  <c r="B410" i="68"/>
  <c r="O409" i="68"/>
  <c r="K409" i="68"/>
  <c r="G409" i="68"/>
  <c r="C409" i="68"/>
  <c r="J403" i="68"/>
  <c r="O402" i="68"/>
  <c r="N402" i="68"/>
  <c r="K402" i="68"/>
  <c r="J402" i="68"/>
  <c r="G402" i="68"/>
  <c r="F402" i="68"/>
  <c r="C402" i="68"/>
  <c r="B402" i="68"/>
  <c r="O401" i="68"/>
  <c r="K401" i="68"/>
  <c r="G401" i="68"/>
  <c r="C401" i="68"/>
  <c r="J395" i="68"/>
  <c r="O394" i="68"/>
  <c r="N394" i="68"/>
  <c r="K394" i="68"/>
  <c r="J394" i="68"/>
  <c r="G394" i="68"/>
  <c r="F394" i="68"/>
  <c r="C394" i="68"/>
  <c r="B394" i="68"/>
  <c r="O393" i="68"/>
  <c r="K393" i="68"/>
  <c r="G393" i="68"/>
  <c r="C393" i="68"/>
  <c r="J387" i="68"/>
  <c r="O386" i="68"/>
  <c r="N386" i="68"/>
  <c r="K386" i="68"/>
  <c r="J386" i="68"/>
  <c r="G386" i="68"/>
  <c r="F386" i="68"/>
  <c r="C386" i="68"/>
  <c r="B386" i="68"/>
  <c r="O385" i="68"/>
  <c r="K385" i="68"/>
  <c r="G385" i="68"/>
  <c r="C385" i="68"/>
  <c r="J379" i="68"/>
  <c r="O378" i="68"/>
  <c r="N378" i="68"/>
  <c r="K378" i="68"/>
  <c r="J378" i="68"/>
  <c r="G378" i="68"/>
  <c r="F378" i="68"/>
  <c r="C378" i="68"/>
  <c r="B378" i="68"/>
  <c r="O377" i="68"/>
  <c r="K377" i="68"/>
  <c r="G377" i="68"/>
  <c r="C377" i="68"/>
  <c r="C371" i="68"/>
  <c r="N370" i="68"/>
  <c r="D370" i="68"/>
  <c r="O281" i="68"/>
  <c r="K281" i="68"/>
  <c r="G281" i="68"/>
  <c r="C281" i="68"/>
  <c r="O280" i="68"/>
  <c r="N280" i="68"/>
  <c r="K280" i="68"/>
  <c r="J280" i="68"/>
  <c r="G280" i="68"/>
  <c r="F280" i="68"/>
  <c r="C280" i="68"/>
  <c r="B280" i="68"/>
  <c r="O279" i="68"/>
  <c r="O282" i="68" s="1"/>
  <c r="K279" i="68"/>
  <c r="K282" i="68" s="1"/>
  <c r="G279" i="68"/>
  <c r="C279" i="68"/>
  <c r="C282" i="68" s="1"/>
  <c r="O273" i="68"/>
  <c r="K273" i="68"/>
  <c r="G273" i="68"/>
  <c r="C273" i="68"/>
  <c r="O272" i="68"/>
  <c r="N272" i="68"/>
  <c r="K272" i="68"/>
  <c r="J272" i="68"/>
  <c r="G272" i="68"/>
  <c r="F272" i="68"/>
  <c r="C272" i="68"/>
  <c r="B272" i="68"/>
  <c r="O271" i="68"/>
  <c r="O274" i="68" s="1"/>
  <c r="K271" i="68"/>
  <c r="K274" i="68" s="1"/>
  <c r="G271" i="68"/>
  <c r="C271" i="68"/>
  <c r="O265" i="68"/>
  <c r="K265" i="68"/>
  <c r="G265" i="68"/>
  <c r="C265" i="68"/>
  <c r="O264" i="68"/>
  <c r="N264" i="68"/>
  <c r="K264" i="68"/>
  <c r="J264" i="68"/>
  <c r="G264" i="68"/>
  <c r="F264" i="68"/>
  <c r="C264" i="68"/>
  <c r="B264" i="68"/>
  <c r="O263" i="68"/>
  <c r="O266" i="68" s="1"/>
  <c r="K263" i="68"/>
  <c r="G263" i="68"/>
  <c r="C263" i="68"/>
  <c r="O257" i="68"/>
  <c r="K257" i="68"/>
  <c r="G257" i="68"/>
  <c r="C257" i="68"/>
  <c r="O256" i="68"/>
  <c r="N256" i="68"/>
  <c r="K256" i="68"/>
  <c r="J256" i="68"/>
  <c r="G256" i="68"/>
  <c r="F256" i="68"/>
  <c r="C256" i="68"/>
  <c r="B256" i="68"/>
  <c r="O255" i="68"/>
  <c r="O258" i="68" s="1"/>
  <c r="K255" i="68"/>
  <c r="G255" i="68"/>
  <c r="C255" i="68"/>
  <c r="O249" i="68"/>
  <c r="K249" i="68"/>
  <c r="G249" i="68"/>
  <c r="C249" i="68"/>
  <c r="O248" i="68"/>
  <c r="N248" i="68"/>
  <c r="K248" i="68"/>
  <c r="J248" i="68"/>
  <c r="G248" i="68"/>
  <c r="F248" i="68"/>
  <c r="C248" i="68"/>
  <c r="B248" i="68"/>
  <c r="O247" i="68"/>
  <c r="O250" i="68" s="1"/>
  <c r="K247" i="68"/>
  <c r="G247" i="68"/>
  <c r="C247" i="68"/>
  <c r="O241" i="68"/>
  <c r="K241" i="68"/>
  <c r="G241" i="68"/>
  <c r="C241" i="68"/>
  <c r="O240" i="68"/>
  <c r="N240" i="68"/>
  <c r="K240" i="68"/>
  <c r="J240" i="68"/>
  <c r="G240" i="68"/>
  <c r="F240" i="68"/>
  <c r="C240" i="68"/>
  <c r="B240" i="68"/>
  <c r="O239" i="68"/>
  <c r="O242" i="68" s="1"/>
  <c r="N239" i="68"/>
  <c r="K239" i="68"/>
  <c r="J239" i="68"/>
  <c r="G239" i="68"/>
  <c r="F239" i="68"/>
  <c r="C239" i="68"/>
  <c r="B239" i="68"/>
  <c r="C233" i="68"/>
  <c r="N232" i="68"/>
  <c r="D232" i="68"/>
  <c r="O212" i="68"/>
  <c r="K212" i="68"/>
  <c r="F212" i="68"/>
  <c r="C212" i="68"/>
  <c r="B212" i="68"/>
  <c r="O211" i="68"/>
  <c r="N211" i="68"/>
  <c r="K211" i="68"/>
  <c r="J211" i="68"/>
  <c r="F211" i="68"/>
  <c r="C211" i="68"/>
  <c r="B211" i="68"/>
  <c r="N210" i="68"/>
  <c r="F210" i="68"/>
  <c r="O204" i="68"/>
  <c r="K204" i="68"/>
  <c r="F204" i="68"/>
  <c r="C204" i="68"/>
  <c r="B204" i="68"/>
  <c r="O203" i="68"/>
  <c r="N203" i="68"/>
  <c r="K203" i="68"/>
  <c r="J203" i="68"/>
  <c r="F203" i="68"/>
  <c r="C203" i="68"/>
  <c r="B203" i="68"/>
  <c r="N202" i="68"/>
  <c r="F202" i="68"/>
  <c r="O196" i="68"/>
  <c r="K196" i="68"/>
  <c r="F196" i="68"/>
  <c r="C196" i="68"/>
  <c r="B196" i="68"/>
  <c r="O195" i="68"/>
  <c r="N195" i="68"/>
  <c r="K195" i="68"/>
  <c r="J195" i="68"/>
  <c r="F195" i="68"/>
  <c r="C195" i="68"/>
  <c r="B195" i="68"/>
  <c r="N194" i="68"/>
  <c r="F194" i="68"/>
  <c r="O188" i="68"/>
  <c r="K188" i="68"/>
  <c r="F188" i="68"/>
  <c r="C188" i="68"/>
  <c r="B188" i="68"/>
  <c r="O187" i="68"/>
  <c r="N187" i="68"/>
  <c r="K187" i="68"/>
  <c r="J187" i="68"/>
  <c r="F187" i="68"/>
  <c r="C187" i="68"/>
  <c r="B187" i="68"/>
  <c r="N186" i="68"/>
  <c r="F186" i="68"/>
  <c r="O180" i="68"/>
  <c r="K180" i="68"/>
  <c r="F180" i="68"/>
  <c r="C180" i="68"/>
  <c r="B180" i="68"/>
  <c r="O179" i="68"/>
  <c r="N179" i="68"/>
  <c r="K179" i="68"/>
  <c r="J179" i="68"/>
  <c r="F179" i="68"/>
  <c r="C179" i="68"/>
  <c r="B179" i="68"/>
  <c r="N178" i="68"/>
  <c r="F178" i="68"/>
  <c r="O172" i="68"/>
  <c r="K172" i="68"/>
  <c r="F172" i="68"/>
  <c r="C172" i="68"/>
  <c r="B172" i="68"/>
  <c r="O171" i="68"/>
  <c r="N171" i="68"/>
  <c r="K171" i="68"/>
  <c r="J171" i="68"/>
  <c r="F171" i="68"/>
  <c r="C171" i="68"/>
  <c r="B171" i="68"/>
  <c r="N170" i="68"/>
  <c r="F170" i="68"/>
  <c r="C164" i="68"/>
  <c r="N163" i="68"/>
  <c r="D163" i="68"/>
  <c r="O419" i="68"/>
  <c r="O411" i="68"/>
  <c r="O412" i="68" s="1"/>
  <c r="O403" i="68"/>
  <c r="O395" i="68"/>
  <c r="O396" i="68" s="1"/>
  <c r="O387" i="68"/>
  <c r="O379" i="68"/>
  <c r="K419" i="68"/>
  <c r="K411" i="68"/>
  <c r="K412" i="68" s="1"/>
  <c r="K403" i="68"/>
  <c r="K395" i="68"/>
  <c r="K387" i="68"/>
  <c r="K379" i="68"/>
  <c r="G419" i="68"/>
  <c r="G411" i="68"/>
  <c r="G403" i="68"/>
  <c r="G395" i="68"/>
  <c r="G396" i="68" s="1"/>
  <c r="G387" i="68"/>
  <c r="G379" i="68"/>
  <c r="C419" i="68"/>
  <c r="C411" i="68"/>
  <c r="C403" i="68"/>
  <c r="C395" i="68"/>
  <c r="C396" i="68" s="1"/>
  <c r="C387" i="68"/>
  <c r="C379" i="68"/>
  <c r="C380" i="68" s="1"/>
  <c r="O349" i="68"/>
  <c r="O351" i="68" s="1"/>
  <c r="O341" i="68"/>
  <c r="O343" i="68" s="1"/>
  <c r="O333" i="68"/>
  <c r="O335" i="68" s="1"/>
  <c r="O325" i="68"/>
  <c r="O317" i="68"/>
  <c r="O319" i="68" s="1"/>
  <c r="O309" i="68"/>
  <c r="O311" i="68" s="1"/>
  <c r="K349" i="68"/>
  <c r="K351" i="68" s="1"/>
  <c r="K341" i="68"/>
  <c r="K333" i="68"/>
  <c r="K335" i="68" s="1"/>
  <c r="K325" i="68"/>
  <c r="K327" i="68" s="1"/>
  <c r="K317" i="68"/>
  <c r="K319" i="68" s="1"/>
  <c r="K309" i="68"/>
  <c r="G349" i="68"/>
  <c r="G351" i="68" s="1"/>
  <c r="G341" i="68"/>
  <c r="G343" i="68" s="1"/>
  <c r="G333" i="68"/>
  <c r="G335" i="68" s="1"/>
  <c r="G325" i="68"/>
  <c r="G317" i="68"/>
  <c r="G319" i="68" s="1"/>
  <c r="G309" i="68"/>
  <c r="G311" i="68" s="1"/>
  <c r="C349" i="68"/>
  <c r="C351" i="68" s="1"/>
  <c r="C341" i="68"/>
  <c r="C333" i="68"/>
  <c r="C335" i="68" s="1"/>
  <c r="C325" i="68"/>
  <c r="C327" i="68" s="1"/>
  <c r="W328" i="68" s="1"/>
  <c r="C317" i="68"/>
  <c r="C319" i="68" s="1"/>
  <c r="C309" i="68"/>
  <c r="O143" i="68"/>
  <c r="N143" i="68"/>
  <c r="K143" i="68"/>
  <c r="J143" i="68"/>
  <c r="C143" i="68"/>
  <c r="O142" i="68"/>
  <c r="O144" i="68" s="1"/>
  <c r="N142" i="68"/>
  <c r="K142" i="68"/>
  <c r="K144" i="68" s="1"/>
  <c r="J142" i="68"/>
  <c r="F142" i="68"/>
  <c r="C142" i="68"/>
  <c r="B142" i="68"/>
  <c r="O141" i="68"/>
  <c r="N141" i="68"/>
  <c r="K141" i="68"/>
  <c r="J141" i="68"/>
  <c r="G144" i="68"/>
  <c r="G145" i="68" s="1"/>
  <c r="F141" i="68"/>
  <c r="C141" i="68"/>
  <c r="B141" i="68"/>
  <c r="O135" i="68"/>
  <c r="N135" i="68"/>
  <c r="K135" i="68"/>
  <c r="J135" i="68"/>
  <c r="C135" i="68"/>
  <c r="O134" i="68"/>
  <c r="N134" i="68"/>
  <c r="K134" i="68"/>
  <c r="J134" i="68"/>
  <c r="F134" i="68"/>
  <c r="C134" i="68"/>
  <c r="B134" i="68"/>
  <c r="O133" i="68"/>
  <c r="N133" i="68"/>
  <c r="K133" i="68"/>
  <c r="J133" i="68"/>
  <c r="G136" i="68"/>
  <c r="G137" i="68" s="1"/>
  <c r="F133" i="68"/>
  <c r="C133" i="68"/>
  <c r="B133" i="68"/>
  <c r="O127" i="68"/>
  <c r="N127" i="68"/>
  <c r="K127" i="68"/>
  <c r="J127" i="68"/>
  <c r="C127" i="68"/>
  <c r="O126" i="68"/>
  <c r="N126" i="68"/>
  <c r="K126" i="68"/>
  <c r="J126" i="68"/>
  <c r="F126" i="68"/>
  <c r="C126" i="68"/>
  <c r="B126" i="68"/>
  <c r="O125" i="68"/>
  <c r="N125" i="68"/>
  <c r="K125" i="68"/>
  <c r="J125" i="68"/>
  <c r="G128" i="68"/>
  <c r="G129" i="68" s="1"/>
  <c r="F125" i="68"/>
  <c r="C125" i="68"/>
  <c r="B125" i="68"/>
  <c r="O119" i="68"/>
  <c r="N119" i="68"/>
  <c r="K119" i="68"/>
  <c r="J119" i="68"/>
  <c r="C119" i="68"/>
  <c r="O118" i="68"/>
  <c r="N118" i="68"/>
  <c r="K118" i="68"/>
  <c r="J118" i="68"/>
  <c r="F118" i="68"/>
  <c r="C118" i="68"/>
  <c r="B118" i="68"/>
  <c r="O117" i="68"/>
  <c r="N117" i="68"/>
  <c r="K117" i="68"/>
  <c r="J117" i="68"/>
  <c r="G120" i="68"/>
  <c r="G121" i="68" s="1"/>
  <c r="F117" i="68"/>
  <c r="C117" i="68"/>
  <c r="B117" i="68"/>
  <c r="O111" i="68"/>
  <c r="N111" i="68"/>
  <c r="K111" i="68"/>
  <c r="J111" i="68"/>
  <c r="C111" i="68"/>
  <c r="O110" i="68"/>
  <c r="N110" i="68"/>
  <c r="K110" i="68"/>
  <c r="J110" i="68"/>
  <c r="F110" i="68"/>
  <c r="C110" i="68"/>
  <c r="B110" i="68"/>
  <c r="O109" i="68"/>
  <c r="N109" i="68"/>
  <c r="K109" i="68"/>
  <c r="J109" i="68"/>
  <c r="G112" i="68"/>
  <c r="G113" i="68" s="1"/>
  <c r="F109" i="68"/>
  <c r="C109" i="68"/>
  <c r="B109" i="68"/>
  <c r="O103" i="68"/>
  <c r="N103" i="68"/>
  <c r="K103" i="68"/>
  <c r="J103" i="68"/>
  <c r="C103" i="68"/>
  <c r="O102" i="68"/>
  <c r="N102" i="68"/>
  <c r="K102" i="68"/>
  <c r="J102" i="68"/>
  <c r="F102" i="68"/>
  <c r="C102" i="68"/>
  <c r="B102" i="68"/>
  <c r="O101" i="68"/>
  <c r="N101" i="68"/>
  <c r="K101" i="68"/>
  <c r="J101" i="68"/>
  <c r="G104" i="68"/>
  <c r="G105" i="68" s="1"/>
  <c r="F101" i="68"/>
  <c r="C95" i="68"/>
  <c r="N94" i="68"/>
  <c r="D94" i="68"/>
  <c r="O210" i="68"/>
  <c r="O202" i="68"/>
  <c r="O194" i="68"/>
  <c r="O186" i="68"/>
  <c r="O189" i="68" s="1"/>
  <c r="O178" i="68"/>
  <c r="O170" i="68"/>
  <c r="K210" i="68"/>
  <c r="K202" i="68"/>
  <c r="K205" i="68" s="1"/>
  <c r="K194" i="68"/>
  <c r="K186" i="68"/>
  <c r="K178" i="68"/>
  <c r="K170" i="68"/>
  <c r="K173" i="68" s="1"/>
  <c r="G213" i="68"/>
  <c r="G214" i="68" s="1"/>
  <c r="G197" i="68"/>
  <c r="W195" i="68" s="1"/>
  <c r="G181" i="68"/>
  <c r="W187" i="68" s="1"/>
  <c r="C210" i="68"/>
  <c r="C202" i="68"/>
  <c r="C194" i="68"/>
  <c r="C197" i="68" s="1"/>
  <c r="C186" i="68"/>
  <c r="C178" i="68"/>
  <c r="C170" i="68"/>
  <c r="L35" i="71"/>
  <c r="K35" i="71"/>
  <c r="L34" i="71"/>
  <c r="K34" i="71"/>
  <c r="L33" i="71"/>
  <c r="K33" i="71"/>
  <c r="K36" i="71" s="1"/>
  <c r="L27" i="71"/>
  <c r="K27" i="71"/>
  <c r="L26" i="71"/>
  <c r="K26" i="71"/>
  <c r="L25" i="71"/>
  <c r="K25" i="71"/>
  <c r="L19" i="71"/>
  <c r="K19" i="71"/>
  <c r="L18" i="71"/>
  <c r="K18" i="71"/>
  <c r="L17" i="71"/>
  <c r="K17" i="71"/>
  <c r="K20" i="71"/>
  <c r="T9" i="71" s="1"/>
  <c r="I8" i="76" s="1"/>
  <c r="C34" i="71"/>
  <c r="C27" i="71"/>
  <c r="C26" i="71"/>
  <c r="C25" i="71"/>
  <c r="C18" i="71"/>
  <c r="C10" i="71"/>
  <c r="C9" i="71"/>
  <c r="L11" i="71"/>
  <c r="L10" i="71"/>
  <c r="L9" i="71"/>
  <c r="K11" i="71"/>
  <c r="K10" i="71"/>
  <c r="K9" i="71"/>
  <c r="K12" i="71" s="1"/>
  <c r="J74" i="68"/>
  <c r="B74" i="68"/>
  <c r="N73" i="68"/>
  <c r="J73" i="68"/>
  <c r="F73" i="68"/>
  <c r="B73" i="68"/>
  <c r="J72" i="68"/>
  <c r="B72" i="68"/>
  <c r="J66" i="68"/>
  <c r="B66" i="68"/>
  <c r="N65" i="68"/>
  <c r="J65" i="68"/>
  <c r="F65" i="68"/>
  <c r="B65" i="68"/>
  <c r="J64" i="68"/>
  <c r="B64" i="68"/>
  <c r="J58" i="68"/>
  <c r="B58" i="68"/>
  <c r="N57" i="68"/>
  <c r="J57" i="68"/>
  <c r="F57" i="68"/>
  <c r="B57" i="68"/>
  <c r="J56" i="68"/>
  <c r="B56" i="68"/>
  <c r="J50" i="68"/>
  <c r="B50" i="68"/>
  <c r="N49" i="68"/>
  <c r="J49" i="68"/>
  <c r="F49" i="68"/>
  <c r="B49" i="68"/>
  <c r="J48" i="68"/>
  <c r="B48" i="68"/>
  <c r="J42" i="68"/>
  <c r="B42" i="68"/>
  <c r="N41" i="68"/>
  <c r="J41" i="68"/>
  <c r="F41" i="68"/>
  <c r="B41" i="68"/>
  <c r="J40" i="68"/>
  <c r="B40" i="68"/>
  <c r="F33" i="68"/>
  <c r="N34" i="68"/>
  <c r="N33" i="68"/>
  <c r="N32" i="68"/>
  <c r="J33" i="68"/>
  <c r="B33" i="68"/>
  <c r="G75" i="68"/>
  <c r="G76" i="68" s="1"/>
  <c r="K51" i="68"/>
  <c r="K52" i="68" s="1"/>
  <c r="C51" i="68"/>
  <c r="C52" i="68" s="1"/>
  <c r="C67" i="68"/>
  <c r="W60" i="68" s="1"/>
  <c r="G35" i="68"/>
  <c r="W45" i="68" s="1"/>
  <c r="G51" i="68"/>
  <c r="G52" i="68" s="1"/>
  <c r="G67" i="68"/>
  <c r="G68" i="68" s="1"/>
  <c r="K35" i="68"/>
  <c r="W46" i="68" s="1"/>
  <c r="K67" i="68"/>
  <c r="W62" i="68" s="1"/>
  <c r="O51" i="68"/>
  <c r="W55" i="68" s="1"/>
  <c r="O67" i="68"/>
  <c r="O68" i="68" s="1"/>
  <c r="G59" i="68"/>
  <c r="W57" i="68" s="1"/>
  <c r="C43" i="68"/>
  <c r="C44" i="68" s="1"/>
  <c r="C59" i="68"/>
  <c r="C60" i="68" s="1"/>
  <c r="K43" i="68"/>
  <c r="K44" i="68" s="1"/>
  <c r="K59" i="68"/>
  <c r="W58" i="68" s="1"/>
  <c r="O75" i="68"/>
  <c r="O76" i="68" s="1"/>
  <c r="C75" i="68"/>
  <c r="C76" i="68" s="1"/>
  <c r="O43" i="68"/>
  <c r="W51" i="68" s="1"/>
  <c r="K75" i="68"/>
  <c r="W66" i="68" s="1"/>
  <c r="C425" i="68"/>
  <c r="G149" i="68"/>
  <c r="O35" i="68"/>
  <c r="O36" i="68" s="1"/>
  <c r="G558" i="68"/>
  <c r="G559" i="68" s="1"/>
  <c r="G794" i="68"/>
  <c r="G795" i="68" s="1"/>
  <c r="G826" i="68"/>
  <c r="W820" i="68" s="1"/>
  <c r="K903" i="68"/>
  <c r="W894" i="68" s="1"/>
  <c r="K940" i="68"/>
  <c r="W947" i="68" s="1"/>
  <c r="G1094" i="68"/>
  <c r="G1095" i="68" s="1"/>
  <c r="K1163" i="68"/>
  <c r="K1164" i="68" s="1"/>
  <c r="K1224" i="68"/>
  <c r="K1225" i="68" s="1"/>
  <c r="G1447" i="68"/>
  <c r="G1448" i="68" s="1"/>
  <c r="G1569" i="68"/>
  <c r="G1570" i="68" s="1"/>
  <c r="G1800" i="68"/>
  <c r="W1790" i="68" s="1"/>
  <c r="K1139" i="68"/>
  <c r="W1150" i="68" s="1"/>
  <c r="G1017" i="68"/>
  <c r="G1018" i="68" s="1"/>
  <c r="T183" i="71"/>
  <c r="I19" i="76"/>
  <c r="W203" i="68"/>
  <c r="O380" i="68"/>
  <c r="W392" i="68" s="1"/>
  <c r="G380" i="68"/>
  <c r="W390" i="68" s="1"/>
  <c r="C412" i="68"/>
  <c r="W405" i="68" s="1"/>
  <c r="E15" i="77"/>
  <c r="K28" i="71"/>
  <c r="G198" i="68"/>
  <c r="C1784" i="68"/>
  <c r="W1781" i="68" s="1"/>
  <c r="C213" i="68"/>
  <c r="C214" i="68" s="1"/>
  <c r="K380" i="68"/>
  <c r="W391" i="68" s="1"/>
  <c r="K396" i="68"/>
  <c r="W399" i="68" s="1"/>
  <c r="G404" i="68"/>
  <c r="G405" i="68" s="1"/>
  <c r="G412" i="68"/>
  <c r="W406" i="68" s="1"/>
  <c r="C181" i="68"/>
  <c r="K189" i="68"/>
  <c r="K190" i="68" s="1"/>
  <c r="G388" i="68"/>
  <c r="W394" i="68" s="1"/>
  <c r="G420" i="68"/>
  <c r="W410" i="68" s="1"/>
  <c r="K136" i="68"/>
  <c r="K137" i="68" s="1"/>
  <c r="C311" i="68"/>
  <c r="C343" i="68"/>
  <c r="C344" i="68" s="1"/>
  <c r="G327" i="68"/>
  <c r="K311" i="68"/>
  <c r="K312" i="68" s="1"/>
  <c r="K343" i="68"/>
  <c r="W338" i="68" s="1"/>
  <c r="O327" i="68"/>
  <c r="C388" i="68"/>
  <c r="W393" i="68" s="1"/>
  <c r="C404" i="68"/>
  <c r="W401" i="68" s="1"/>
  <c r="C420" i="68"/>
  <c r="W409" i="68" s="1"/>
  <c r="K388" i="68"/>
  <c r="W395" i="68" s="1"/>
  <c r="K404" i="68"/>
  <c r="W403" i="68" s="1"/>
  <c r="K420" i="68"/>
  <c r="W411" i="68" s="1"/>
  <c r="O388" i="68"/>
  <c r="W396" i="68" s="1"/>
  <c r="O404" i="68"/>
  <c r="W404" i="68" s="1"/>
  <c r="O420" i="68"/>
  <c r="D13" i="77"/>
  <c r="W130" i="68"/>
  <c r="G189" i="68"/>
  <c r="G190" i="68" s="1"/>
  <c r="G205" i="68"/>
  <c r="G206" i="68" s="1"/>
  <c r="O205" i="68"/>
  <c r="W201" i="68" s="1"/>
  <c r="K68" i="68"/>
  <c r="G173" i="68"/>
  <c r="W183" i="68" s="1"/>
  <c r="O173" i="68"/>
  <c r="O174" i="68" s="1"/>
  <c r="G60" i="68"/>
  <c r="W134" i="68"/>
  <c r="W126" i="68"/>
  <c r="G413" i="68"/>
  <c r="G218" i="68"/>
  <c r="G356" i="68"/>
  <c r="C356" i="68"/>
  <c r="C218" i="68"/>
  <c r="C149" i="68"/>
  <c r="C242" i="68"/>
  <c r="G242" i="68"/>
  <c r="K242" i="68"/>
  <c r="C1516" i="68"/>
  <c r="W1509" i="68" s="1"/>
  <c r="G1516" i="68"/>
  <c r="G1517" i="68" s="1"/>
  <c r="K1516" i="68"/>
  <c r="C1561" i="68"/>
  <c r="G1561" i="68"/>
  <c r="C1585" i="68"/>
  <c r="C1699" i="68"/>
  <c r="W1704" i="68" s="1"/>
  <c r="G1699" i="68"/>
  <c r="W1162" i="68"/>
  <c r="W1019" i="68"/>
  <c r="C481" i="68"/>
  <c r="G481" i="68"/>
  <c r="W475" i="68" s="1"/>
  <c r="K481" i="68"/>
  <c r="C526" i="68"/>
  <c r="W531" i="68" s="1"/>
  <c r="G526" i="68"/>
  <c r="C619" i="68"/>
  <c r="C620" i="68" s="1"/>
  <c r="C664" i="68"/>
  <c r="W669" i="68" s="1"/>
  <c r="G664" i="68"/>
  <c r="W670" i="68" s="1"/>
  <c r="K664" i="68"/>
  <c r="W671" i="68" s="1"/>
  <c r="C765" i="68"/>
  <c r="C766" i="68" s="1"/>
  <c r="C802" i="68"/>
  <c r="W807" i="68" s="1"/>
  <c r="K802" i="68"/>
  <c r="K803" i="68" s="1"/>
  <c r="C879" i="68"/>
  <c r="G879" i="68"/>
  <c r="W881" i="68" s="1"/>
  <c r="K879" i="68"/>
  <c r="C1025" i="68"/>
  <c r="G1025" i="68"/>
  <c r="C1147" i="68"/>
  <c r="W1152" i="68" s="1"/>
  <c r="C1240" i="68"/>
  <c r="G1240" i="68"/>
  <c r="G1241" i="68" s="1"/>
  <c r="C1293" i="68"/>
  <c r="C1294" i="68" s="1"/>
  <c r="C1301" i="68"/>
  <c r="W1298" i="68" s="1"/>
  <c r="C1354" i="68"/>
  <c r="O52" i="68"/>
  <c r="W53" i="68"/>
  <c r="K36" i="68"/>
  <c r="C1731" i="68"/>
  <c r="W1720" i="68" s="1"/>
  <c r="G1731" i="68"/>
  <c r="W1721" i="68" s="1"/>
  <c r="K941" i="68"/>
  <c r="C258" i="68"/>
  <c r="G258" i="68"/>
  <c r="K258" i="68"/>
  <c r="C457" i="68"/>
  <c r="G457" i="68"/>
  <c r="C680" i="68"/>
  <c r="W677" i="68" s="1"/>
  <c r="G680" i="68"/>
  <c r="K680" i="68"/>
  <c r="W679" i="68" s="1"/>
  <c r="C863" i="68"/>
  <c r="G863" i="68"/>
  <c r="W873" i="68" s="1"/>
  <c r="K863" i="68"/>
  <c r="C1041" i="68"/>
  <c r="G1041" i="68"/>
  <c r="G1042" i="68" s="1"/>
  <c r="G1216" i="68"/>
  <c r="W1222" i="68" s="1"/>
  <c r="C1370" i="68"/>
  <c r="W1367" i="68" s="1"/>
  <c r="C1715" i="68"/>
  <c r="C1716" i="68" s="1"/>
  <c r="G1715" i="68"/>
  <c r="W1713" i="68" s="1"/>
  <c r="G827" i="68"/>
  <c r="G43" i="68"/>
  <c r="O59" i="68"/>
  <c r="C250" i="68"/>
  <c r="G250" i="68"/>
  <c r="K250" i="68"/>
  <c r="C266" i="68"/>
  <c r="G266" i="68"/>
  <c r="K266" i="68"/>
  <c r="C449" i="68"/>
  <c r="C473" i="68"/>
  <c r="G473" i="68"/>
  <c r="K473" i="68"/>
  <c r="C489" i="68"/>
  <c r="G489" i="68"/>
  <c r="K489" i="68"/>
  <c r="C518" i="68"/>
  <c r="G518" i="68"/>
  <c r="C534" i="68"/>
  <c r="G534" i="68"/>
  <c r="K534" i="68"/>
  <c r="C611" i="68"/>
  <c r="C627" i="68"/>
  <c r="C656" i="68"/>
  <c r="C657" i="68" s="1"/>
  <c r="G656" i="68"/>
  <c r="K656" i="68"/>
  <c r="W667" i="68" s="1"/>
  <c r="C672" i="68"/>
  <c r="G672" i="68"/>
  <c r="G673" i="68" s="1"/>
  <c r="K672" i="68"/>
  <c r="C757" i="68"/>
  <c r="C871" i="68"/>
  <c r="G871" i="68"/>
  <c r="G872" i="68" s="1"/>
  <c r="K871" i="68"/>
  <c r="C1017" i="68"/>
  <c r="C1033" i="68"/>
  <c r="G1033" i="68"/>
  <c r="C1163" i="68"/>
  <c r="G1248" i="68"/>
  <c r="G1249" i="68" s="1"/>
  <c r="C1346" i="68"/>
  <c r="C1362" i="68"/>
  <c r="C1447" i="68"/>
  <c r="K1447" i="68"/>
  <c r="C1484" i="68"/>
  <c r="C1553" i="68"/>
  <c r="C1577" i="68"/>
  <c r="C1593" i="68"/>
  <c r="C1594" i="68" s="1"/>
  <c r="G1593" i="68"/>
  <c r="C1691" i="68"/>
  <c r="C1692" i="68" s="1"/>
  <c r="G1691" i="68"/>
  <c r="C1707" i="68"/>
  <c r="C1708" i="68" s="1"/>
  <c r="G1707" i="68"/>
  <c r="C1723" i="68"/>
  <c r="C1724" i="68" s="1"/>
  <c r="G1723" i="68"/>
  <c r="K1253" i="68"/>
  <c r="O1253" i="68"/>
  <c r="O1801" i="68"/>
  <c r="W1792" i="68"/>
  <c r="K904" i="68"/>
  <c r="W202" i="68"/>
  <c r="W1366" i="68"/>
  <c r="W1496" i="68"/>
  <c r="W50" i="68"/>
  <c r="C274" i="68"/>
  <c r="G282" i="68"/>
  <c r="C465" i="68"/>
  <c r="K542" i="68"/>
  <c r="K558" i="68"/>
  <c r="K587" i="68"/>
  <c r="K603" i="68"/>
  <c r="K619" i="68"/>
  <c r="K627" i="68"/>
  <c r="C688" i="68"/>
  <c r="K696" i="68"/>
  <c r="K733" i="68"/>
  <c r="G749" i="68"/>
  <c r="K757" i="68"/>
  <c r="K765" i="68"/>
  <c r="K794" i="68"/>
  <c r="C810" i="68"/>
  <c r="K818" i="68"/>
  <c r="K834" i="68"/>
  <c r="G887" i="68"/>
  <c r="C903" i="68"/>
  <c r="C904" i="68" s="1"/>
  <c r="C932" i="68"/>
  <c r="G940" i="68"/>
  <c r="G956" i="68"/>
  <c r="K972" i="68"/>
  <c r="C1009" i="68"/>
  <c r="K1070" i="68"/>
  <c r="K1071" i="68" s="1"/>
  <c r="K1086" i="68"/>
  <c r="K1102" i="68"/>
  <c r="W1097" i="68" s="1"/>
  <c r="C1139" i="68"/>
  <c r="C1155" i="68"/>
  <c r="C1171" i="68"/>
  <c r="G1179" i="68"/>
  <c r="G1208" i="68"/>
  <c r="G1209" i="68" s="1"/>
  <c r="G1232" i="68"/>
  <c r="G1233" i="68" s="1"/>
  <c r="C1285" i="68"/>
  <c r="W1290" i="68" s="1"/>
  <c r="K1301" i="68"/>
  <c r="K1317" i="68"/>
  <c r="K1318" i="68" s="1"/>
  <c r="K1346" i="68"/>
  <c r="K1354" i="68"/>
  <c r="K1362" i="68"/>
  <c r="G1378" i="68"/>
  <c r="G1386" i="68"/>
  <c r="K1423" i="68"/>
  <c r="K1439" i="68"/>
  <c r="C1455" i="68"/>
  <c r="K1484" i="68"/>
  <c r="W1495" i="68" s="1"/>
  <c r="G1492" i="68"/>
  <c r="G1500" i="68"/>
  <c r="W1502" i="68" s="1"/>
  <c r="G1508" i="68"/>
  <c r="G1509" i="68" s="1"/>
  <c r="C1524" i="68"/>
  <c r="W1513" i="68" s="1"/>
  <c r="G1524" i="68"/>
  <c r="G1525" i="68" s="1"/>
  <c r="C1569" i="68"/>
  <c r="K1585" i="68"/>
  <c r="K1586" i="68" s="1"/>
  <c r="K1622" i="68"/>
  <c r="K1638" i="68"/>
  <c r="W1641" i="68" s="1"/>
  <c r="K1654" i="68"/>
  <c r="K1760" i="68"/>
  <c r="K1761" i="68" s="1"/>
  <c r="K1776" i="68"/>
  <c r="K550" i="68"/>
  <c r="W545" i="68" s="1"/>
  <c r="K595" i="68"/>
  <c r="K688" i="68"/>
  <c r="W683" i="68" s="1"/>
  <c r="K741" i="68"/>
  <c r="K826" i="68"/>
  <c r="K827" i="68" s="1"/>
  <c r="G948" i="68"/>
  <c r="K964" i="68"/>
  <c r="W959" i="68" s="1"/>
  <c r="C1001" i="68"/>
  <c r="W1010" i="68" s="1"/>
  <c r="K1078" i="68"/>
  <c r="K1079" i="68" s="1"/>
  <c r="K1110" i="68"/>
  <c r="K1111" i="68" s="1"/>
  <c r="K1309" i="68"/>
  <c r="K1310" i="68" s="1"/>
  <c r="K1415" i="68"/>
  <c r="K1431" i="68"/>
  <c r="W1434" i="68" s="1"/>
  <c r="K1630" i="68"/>
  <c r="K1646" i="68"/>
  <c r="K1647" i="68" s="1"/>
  <c r="K1662" i="68"/>
  <c r="K1768" i="68"/>
  <c r="W1775" i="68" s="1"/>
  <c r="K1784" i="68"/>
  <c r="K1800" i="68"/>
  <c r="W1791" i="68" s="1"/>
  <c r="O1184" i="68"/>
  <c r="K1184" i="68"/>
  <c r="O1046" i="68"/>
  <c r="K1046" i="68"/>
  <c r="O356" i="68"/>
  <c r="K356" i="68"/>
  <c r="G425" i="68"/>
  <c r="K149" i="68"/>
  <c r="O149" i="68"/>
  <c r="K1736" i="68"/>
  <c r="O1736" i="68"/>
  <c r="G542" i="68"/>
  <c r="G550" i="68"/>
  <c r="G587" i="68"/>
  <c r="G595" i="68"/>
  <c r="G603" i="68"/>
  <c r="G696" i="68"/>
  <c r="G697" i="68" s="1"/>
  <c r="C741" i="68"/>
  <c r="C749" i="68"/>
  <c r="C794" i="68"/>
  <c r="C826" i="68"/>
  <c r="C948" i="68"/>
  <c r="G964" i="68"/>
  <c r="G972" i="68"/>
  <c r="G1070" i="68"/>
  <c r="G1071" i="68" s="1"/>
  <c r="G1078" i="68"/>
  <c r="G1086" i="68"/>
  <c r="G1087" i="68" s="1"/>
  <c r="C1110" i="68"/>
  <c r="C1208" i="68"/>
  <c r="W1217" i="68" s="1"/>
  <c r="G1309" i="68"/>
  <c r="G1310" i="68" s="1"/>
  <c r="G1317" i="68"/>
  <c r="G1415" i="68"/>
  <c r="G1423" i="68"/>
  <c r="G1431" i="68"/>
  <c r="C1439" i="68"/>
  <c r="G1622" i="68"/>
  <c r="G1630" i="68"/>
  <c r="G1638" i="68"/>
  <c r="G1646" i="68"/>
  <c r="G1654" i="68"/>
  <c r="G1662" i="68"/>
  <c r="G1760" i="68"/>
  <c r="G1768" i="68"/>
  <c r="G1776" i="68"/>
  <c r="G1784" i="68"/>
  <c r="O389" i="68"/>
  <c r="C1700" i="68"/>
  <c r="W322" i="68"/>
  <c r="O381" i="68"/>
  <c r="K397" i="68"/>
  <c r="G421" i="68"/>
  <c r="C421" i="68"/>
  <c r="W131" i="68"/>
  <c r="W336" i="68"/>
  <c r="E13" i="77"/>
  <c r="T10" i="71"/>
  <c r="I9" i="76" s="1"/>
  <c r="E14" i="83" s="1"/>
  <c r="C1517" i="68"/>
  <c r="K405" i="68"/>
  <c r="W192" i="68"/>
  <c r="O206" i="68"/>
  <c r="C405" i="68"/>
  <c r="K421" i="68"/>
  <c r="K389" i="68"/>
  <c r="W1712" i="68"/>
  <c r="C182" i="68"/>
  <c r="W186" i="68"/>
  <c r="C389" i="68"/>
  <c r="O328" i="68"/>
  <c r="W331" i="68"/>
  <c r="W329" i="68"/>
  <c r="G328" i="68"/>
  <c r="C312" i="68"/>
  <c r="W320" i="68"/>
  <c r="W191" i="68"/>
  <c r="G216" i="68"/>
  <c r="M224" i="68" s="1"/>
  <c r="W412" i="68"/>
  <c r="O421" i="68"/>
  <c r="W199" i="68"/>
  <c r="C803" i="68"/>
  <c r="W185" i="68"/>
  <c r="G174" i="68"/>
  <c r="G44" i="68"/>
  <c r="C1667" i="68"/>
  <c r="W1705" i="68"/>
  <c r="G1700" i="68"/>
  <c r="C1586" i="68"/>
  <c r="W1578" i="68"/>
  <c r="W1566" i="68"/>
  <c r="C1562" i="68"/>
  <c r="W1510" i="68"/>
  <c r="K243" i="68"/>
  <c r="W253" i="68"/>
  <c r="C243" i="68"/>
  <c r="W251" i="68"/>
  <c r="C1805" i="68"/>
  <c r="G839" i="68"/>
  <c r="G1562" i="68"/>
  <c r="W1567" i="68"/>
  <c r="K1517" i="68"/>
  <c r="W1511" i="68"/>
  <c r="W252" i="68"/>
  <c r="G243" i="68"/>
  <c r="C1302" i="68"/>
  <c r="W1234" i="68"/>
  <c r="C1148" i="68"/>
  <c r="W1022" i="68"/>
  <c r="G880" i="68"/>
  <c r="W809" i="68"/>
  <c r="W754" i="68"/>
  <c r="G665" i="68"/>
  <c r="W612" i="68"/>
  <c r="C527" i="68"/>
  <c r="G482" i="68"/>
  <c r="W1359" i="68"/>
  <c r="C1355" i="68"/>
  <c r="W1294" i="68"/>
  <c r="W1233" i="68"/>
  <c r="C1241" i="68"/>
  <c r="G1026" i="68"/>
  <c r="W1023" i="68"/>
  <c r="W882" i="68"/>
  <c r="K880" i="68"/>
  <c r="W880" i="68"/>
  <c r="C880" i="68"/>
  <c r="K665" i="68"/>
  <c r="C665" i="68"/>
  <c r="W532" i="68"/>
  <c r="G527" i="68"/>
  <c r="W476" i="68"/>
  <c r="K482" i="68"/>
  <c r="W474" i="68"/>
  <c r="C482" i="68"/>
  <c r="G1732" i="68"/>
  <c r="W1582" i="68"/>
  <c r="G1716" i="68"/>
  <c r="C1371" i="68"/>
  <c r="W1030" i="68"/>
  <c r="C1042" i="68"/>
  <c r="G864" i="68"/>
  <c r="K681" i="68"/>
  <c r="C681" i="68"/>
  <c r="W462" i="68"/>
  <c r="C458" i="68"/>
  <c r="W260" i="68"/>
  <c r="G259" i="68"/>
  <c r="G1217" i="68"/>
  <c r="W1031" i="68"/>
  <c r="K864" i="68"/>
  <c r="W874" i="68"/>
  <c r="W872" i="68"/>
  <c r="C864" i="68"/>
  <c r="W678" i="68"/>
  <c r="G681" i="68"/>
  <c r="W463" i="68"/>
  <c r="G458" i="68"/>
  <c r="K259" i="68"/>
  <c r="W261" i="68"/>
  <c r="C259" i="68"/>
  <c r="W259" i="68"/>
  <c r="K908" i="68"/>
  <c r="O908" i="68"/>
  <c r="G1734" i="68"/>
  <c r="W1717" i="68"/>
  <c r="G1724" i="68"/>
  <c r="W1709" i="68"/>
  <c r="G1708" i="68"/>
  <c r="W1701" i="68"/>
  <c r="G1692" i="68"/>
  <c r="W1583" i="68"/>
  <c r="G1594" i="68"/>
  <c r="W1574" i="68"/>
  <c r="C1578" i="68"/>
  <c r="C1485" i="68"/>
  <c r="W1493" i="68"/>
  <c r="C1448" i="68"/>
  <c r="W1440" i="68"/>
  <c r="W1355" i="68"/>
  <c r="C1347" i="68"/>
  <c r="C1034" i="68"/>
  <c r="W1026" i="68"/>
  <c r="W877" i="68"/>
  <c r="W750" i="68"/>
  <c r="C758" i="68"/>
  <c r="W674" i="68"/>
  <c r="K657" i="68"/>
  <c r="W665" i="68"/>
  <c r="W608" i="68"/>
  <c r="C612" i="68"/>
  <c r="G535" i="68"/>
  <c r="W536" i="68"/>
  <c r="G519" i="68"/>
  <c r="W528" i="68"/>
  <c r="W480" i="68"/>
  <c r="K490" i="68"/>
  <c r="C490" i="68"/>
  <c r="W478" i="68"/>
  <c r="G474" i="68"/>
  <c r="W471" i="68"/>
  <c r="C450" i="68"/>
  <c r="W458" i="68"/>
  <c r="W264" i="68"/>
  <c r="G267" i="68"/>
  <c r="K251" i="68"/>
  <c r="W257" i="68"/>
  <c r="C251" i="68"/>
  <c r="W255" i="68"/>
  <c r="W1562" i="68"/>
  <c r="C1554" i="68"/>
  <c r="K1448" i="68"/>
  <c r="W1442" i="68"/>
  <c r="C1363" i="68"/>
  <c r="W1363" i="68"/>
  <c r="W1238" i="68"/>
  <c r="C1164" i="68"/>
  <c r="W1160" i="68"/>
  <c r="G1034" i="68"/>
  <c r="W1027" i="68"/>
  <c r="C1018" i="68"/>
  <c r="W1018" i="68"/>
  <c r="K872" i="68"/>
  <c r="W878" i="68"/>
  <c r="C872" i="68"/>
  <c r="W876" i="68"/>
  <c r="K673" i="68"/>
  <c r="W675" i="68"/>
  <c r="W673" i="68"/>
  <c r="C673" i="68"/>
  <c r="G657" i="68"/>
  <c r="W666" i="68"/>
  <c r="C628" i="68"/>
  <c r="W616" i="68"/>
  <c r="W537" i="68"/>
  <c r="K535" i="68"/>
  <c r="W535" i="68"/>
  <c r="C535" i="68"/>
  <c r="C519" i="68"/>
  <c r="W527" i="68"/>
  <c r="W479" i="68"/>
  <c r="G490" i="68"/>
  <c r="K474" i="68"/>
  <c r="W472" i="68"/>
  <c r="W470" i="68"/>
  <c r="C474" i="68"/>
  <c r="K267" i="68"/>
  <c r="W265" i="68"/>
  <c r="W263" i="68"/>
  <c r="C267" i="68"/>
  <c r="G251" i="68"/>
  <c r="W256" i="68"/>
  <c r="O60" i="68"/>
  <c r="W59" i="68"/>
  <c r="W49" i="68"/>
  <c r="O1529" i="68"/>
  <c r="K1529" i="68"/>
  <c r="K1801" i="68"/>
  <c r="K1769" i="68"/>
  <c r="W1645" i="68"/>
  <c r="K1432" i="68"/>
  <c r="W1085" i="68"/>
  <c r="K965" i="68"/>
  <c r="W821" i="68"/>
  <c r="K689" i="68"/>
  <c r="K551" i="68"/>
  <c r="W1771" i="68"/>
  <c r="K1639" i="68"/>
  <c r="W1580" i="68"/>
  <c r="W1514" i="68"/>
  <c r="W1506" i="68"/>
  <c r="G1493" i="68"/>
  <c r="W1498" i="68"/>
  <c r="C1456" i="68"/>
  <c r="W1444" i="68"/>
  <c r="K1424" i="68"/>
  <c r="W1430" i="68"/>
  <c r="W1372" i="68"/>
  <c r="G1379" i="68"/>
  <c r="W1361" i="68"/>
  <c r="K1355" i="68"/>
  <c r="W1308" i="68"/>
  <c r="C1286" i="68"/>
  <c r="W1169" i="68"/>
  <c r="G1180" i="68"/>
  <c r="W1156" i="68"/>
  <c r="C1156" i="68"/>
  <c r="K1103" i="68"/>
  <c r="W1081" i="68"/>
  <c r="K973" i="68"/>
  <c r="W963" i="68"/>
  <c r="G941" i="68"/>
  <c r="W946" i="68"/>
  <c r="W892" i="68"/>
  <c r="K835" i="68"/>
  <c r="W825" i="68"/>
  <c r="W811" i="68"/>
  <c r="C811" i="68"/>
  <c r="K766" i="68"/>
  <c r="W756" i="68"/>
  <c r="W747" i="68"/>
  <c r="G750" i="68"/>
  <c r="W687" i="68"/>
  <c r="K697" i="68"/>
  <c r="W618" i="68"/>
  <c r="K628" i="68"/>
  <c r="W606" i="68"/>
  <c r="K604" i="68"/>
  <c r="W549" i="68"/>
  <c r="K559" i="68"/>
  <c r="C492" i="68"/>
  <c r="M499" i="68" s="1"/>
  <c r="C466" i="68"/>
  <c r="W466" i="68"/>
  <c r="W267" i="68"/>
  <c r="C275" i="68"/>
  <c r="W1783" i="68"/>
  <c r="K1785" i="68"/>
  <c r="K1665" i="68"/>
  <c r="M1674" i="68" s="1"/>
  <c r="K1663" i="68"/>
  <c r="W1653" i="68"/>
  <c r="W1637" i="68"/>
  <c r="K1631" i="68"/>
  <c r="K1416" i="68"/>
  <c r="W1426" i="68"/>
  <c r="W1101" i="68"/>
  <c r="G949" i="68"/>
  <c r="W950" i="68"/>
  <c r="K742" i="68"/>
  <c r="W744" i="68"/>
  <c r="W602" i="68"/>
  <c r="K596" i="68"/>
  <c r="W1779" i="68"/>
  <c r="K1777" i="68"/>
  <c r="W1649" i="68"/>
  <c r="K1655" i="68"/>
  <c r="W1633" i="68"/>
  <c r="K1623" i="68"/>
  <c r="W1570" i="68"/>
  <c r="C1570" i="68"/>
  <c r="C1525" i="68"/>
  <c r="G1501" i="68"/>
  <c r="K1485" i="68"/>
  <c r="W1438" i="68"/>
  <c r="K1440" i="68"/>
  <c r="W1376" i="68"/>
  <c r="G1387" i="68"/>
  <c r="W1365" i="68"/>
  <c r="K1363" i="68"/>
  <c r="W1357" i="68"/>
  <c r="K1347" i="68"/>
  <c r="K1302" i="68"/>
  <c r="W1300" i="68"/>
  <c r="W1230" i="68"/>
  <c r="C1172" i="68"/>
  <c r="W1164" i="68"/>
  <c r="C1140" i="68"/>
  <c r="W1148" i="68"/>
  <c r="W1089" i="68"/>
  <c r="K1087" i="68"/>
  <c r="C1010" i="68"/>
  <c r="W1014" i="68"/>
  <c r="G957" i="68"/>
  <c r="W954" i="68"/>
  <c r="W941" i="68"/>
  <c r="C933" i="68"/>
  <c r="G888" i="68"/>
  <c r="W885" i="68"/>
  <c r="W817" i="68"/>
  <c r="K819" i="68"/>
  <c r="K795" i="68"/>
  <c r="W805" i="68"/>
  <c r="K758" i="68"/>
  <c r="W752" i="68"/>
  <c r="K734" i="68"/>
  <c r="W740" i="68"/>
  <c r="W681" i="68"/>
  <c r="C689" i="68"/>
  <c r="K620" i="68"/>
  <c r="W614" i="68"/>
  <c r="K588" i="68"/>
  <c r="W598" i="68"/>
  <c r="W541" i="68"/>
  <c r="K543" i="68"/>
  <c r="G283" i="68"/>
  <c r="W272" i="68"/>
  <c r="C1736" i="68"/>
  <c r="C1596" i="68"/>
  <c r="M1603" i="68" s="1"/>
  <c r="G1777" i="68"/>
  <c r="W1778" i="68"/>
  <c r="G1761" i="68"/>
  <c r="W1770" i="68"/>
  <c r="W1648" i="68"/>
  <c r="G1655" i="68"/>
  <c r="W1640" i="68"/>
  <c r="G1639" i="68"/>
  <c r="W1632" i="68"/>
  <c r="G1623" i="68"/>
  <c r="W1433" i="68"/>
  <c r="G1432" i="68"/>
  <c r="W1425" i="68"/>
  <c r="G1416" i="68"/>
  <c r="W1303" i="68"/>
  <c r="W1099" i="68"/>
  <c r="C1111" i="68"/>
  <c r="W1084" i="68"/>
  <c r="G1079" i="68"/>
  <c r="G973" i="68"/>
  <c r="W962" i="68"/>
  <c r="W949" i="68"/>
  <c r="C949" i="68"/>
  <c r="W803" i="68"/>
  <c r="C795" i="68"/>
  <c r="C742" i="68"/>
  <c r="W742" i="68"/>
  <c r="G604" i="68"/>
  <c r="W605" i="68"/>
  <c r="G588" i="68"/>
  <c r="W597" i="68"/>
  <c r="G543" i="68"/>
  <c r="W540" i="68"/>
  <c r="K1460" i="68"/>
  <c r="O1460" i="68"/>
  <c r="K425" i="68"/>
  <c r="O425" i="68"/>
  <c r="C1046" i="68"/>
  <c r="K287" i="68"/>
  <c r="O287" i="68"/>
  <c r="O218" i="68"/>
  <c r="K218" i="68"/>
  <c r="G1785" i="68"/>
  <c r="W1782" i="68"/>
  <c r="G1769" i="68"/>
  <c r="W1774" i="68"/>
  <c r="W1652" i="68"/>
  <c r="G1665" i="68"/>
  <c r="M1673" i="68" s="1"/>
  <c r="G1663" i="68"/>
  <c r="W1644" i="68"/>
  <c r="G1647" i="68"/>
  <c r="W1636" i="68"/>
  <c r="G1631" i="68"/>
  <c r="W1436" i="68"/>
  <c r="C1440" i="68"/>
  <c r="W1429" i="68"/>
  <c r="G1424" i="68"/>
  <c r="G1318" i="68"/>
  <c r="W1307" i="68"/>
  <c r="C1209" i="68"/>
  <c r="W1088" i="68"/>
  <c r="W1080" i="68"/>
  <c r="G965" i="68"/>
  <c r="W958" i="68"/>
  <c r="W819" i="68"/>
  <c r="C827" i="68"/>
  <c r="W746" i="68"/>
  <c r="C750" i="68"/>
  <c r="W686" i="68"/>
  <c r="G596" i="68"/>
  <c r="W601" i="68"/>
  <c r="G561" i="68"/>
  <c r="M569" i="68" s="1"/>
  <c r="G551" i="68"/>
  <c r="W544" i="68"/>
  <c r="E134" i="83"/>
  <c r="G1115" i="68"/>
  <c r="G1460" i="68"/>
  <c r="C1322" i="68"/>
  <c r="G287" i="68"/>
  <c r="G908" i="68"/>
  <c r="G1253" i="68"/>
  <c r="G1184" i="68"/>
  <c r="C1391" i="68"/>
  <c r="K1391" i="68"/>
  <c r="C563" i="68"/>
  <c r="C632" i="68"/>
  <c r="G1736" i="68"/>
  <c r="M1742" i="68"/>
  <c r="G977" i="68"/>
  <c r="C701" i="68"/>
  <c r="G770" i="68"/>
  <c r="G1529" i="68"/>
  <c r="G494" i="68"/>
  <c r="G1046" i="68"/>
  <c r="G1598" i="68"/>
  <c r="O1391" i="68"/>
  <c r="O494" i="68"/>
  <c r="K494" i="68"/>
  <c r="C1184" i="68"/>
  <c r="G1391" i="68"/>
  <c r="O1115" i="68"/>
  <c r="K1115" i="68"/>
  <c r="C287" i="68"/>
  <c r="K632" i="68"/>
  <c r="O632" i="68"/>
  <c r="C908" i="68"/>
  <c r="O977" i="68"/>
  <c r="K977" i="68"/>
  <c r="O1322" i="68"/>
  <c r="K1322" i="68"/>
  <c r="O1805" i="68"/>
  <c r="K1805" i="68"/>
  <c r="C1598" i="68"/>
  <c r="C1529" i="68"/>
  <c r="O1667" i="68"/>
  <c r="K1667" i="68"/>
  <c r="C494" i="68"/>
  <c r="K563" i="68"/>
  <c r="O563" i="68"/>
  <c r="K701" i="68"/>
  <c r="O701" i="68"/>
  <c r="O770" i="68"/>
  <c r="K770" i="68"/>
  <c r="O839" i="68"/>
  <c r="K839" i="68"/>
  <c r="K1598" i="68"/>
  <c r="O1598" i="68"/>
  <c r="C770" i="68"/>
  <c r="G563" i="68"/>
  <c r="G701" i="68"/>
  <c r="C1253" i="68"/>
  <c r="G1322" i="68"/>
  <c r="G632" i="68"/>
  <c r="C1115" i="68"/>
  <c r="C839" i="68"/>
  <c r="C1460" i="68"/>
  <c r="G1667" i="68"/>
  <c r="G1805" i="68"/>
  <c r="C977" i="68"/>
  <c r="O1493" i="68"/>
  <c r="W1500" i="68"/>
  <c r="O1655" i="68"/>
  <c r="W952" i="68"/>
  <c r="O949" i="68"/>
  <c r="W1236" i="68"/>
  <c r="O1241" i="68"/>
  <c r="W1715" i="68"/>
  <c r="O1716" i="68"/>
  <c r="G320" i="68"/>
  <c r="W325" i="68"/>
  <c r="O251" i="68"/>
  <c r="W258" i="68"/>
  <c r="O275" i="68"/>
  <c r="W270" i="68"/>
  <c r="W477" i="68"/>
  <c r="O482" i="68"/>
  <c r="W741" i="68"/>
  <c r="O734" i="68"/>
  <c r="W749" i="68"/>
  <c r="O750" i="68"/>
  <c r="O827" i="68"/>
  <c r="W822" i="68"/>
  <c r="C941" i="68"/>
  <c r="W945" i="68"/>
  <c r="W961" i="68"/>
  <c r="C973" i="68"/>
  <c r="W1100" i="68"/>
  <c r="G1111" i="68"/>
  <c r="O1249" i="68"/>
  <c r="G1363" i="68"/>
  <c r="W1364" i="68"/>
  <c r="W1374" i="68"/>
  <c r="O1379" i="68"/>
  <c r="O1517" i="68"/>
  <c r="W1512" i="68"/>
  <c r="W1565" i="68"/>
  <c r="O1554" i="68"/>
  <c r="O1631" i="68"/>
  <c r="W1638" i="68"/>
  <c r="O1724" i="68"/>
  <c r="W1719" i="68"/>
  <c r="C336" i="68"/>
  <c r="W332" i="68"/>
  <c r="O450" i="68"/>
  <c r="W461" i="68"/>
  <c r="W607" i="68"/>
  <c r="O604" i="68"/>
  <c r="O766" i="68"/>
  <c r="W757" i="68"/>
  <c r="O888" i="68"/>
  <c r="W887" i="68"/>
  <c r="G1440" i="68"/>
  <c r="W1437" i="68"/>
  <c r="O1647" i="68"/>
  <c r="W1646" i="68"/>
  <c r="C1800" i="68"/>
  <c r="W1789" i="68" s="1"/>
  <c r="G802" i="68"/>
  <c r="C1492" i="68"/>
  <c r="C1493" i="68" s="1"/>
  <c r="K1553" i="68"/>
  <c r="K1569" i="68"/>
  <c r="G1585" i="68"/>
  <c r="C1622" i="68"/>
  <c r="K1792" i="68"/>
  <c r="W342" i="68"/>
  <c r="K352" i="68"/>
  <c r="W273" i="68"/>
  <c r="K283" i="68"/>
  <c r="W599" i="68"/>
  <c r="O588" i="68"/>
  <c r="W603" i="68"/>
  <c r="O596" i="68"/>
  <c r="O665" i="68"/>
  <c r="W672" i="68"/>
  <c r="W753" i="68"/>
  <c r="O758" i="68"/>
  <c r="O811" i="68"/>
  <c r="W814" i="68"/>
  <c r="O835" i="68"/>
  <c r="K896" i="68"/>
  <c r="K906" i="68"/>
  <c r="M915" i="68" s="1"/>
  <c r="W1012" i="68"/>
  <c r="O1002" i="68"/>
  <c r="W1013" i="68"/>
  <c r="O1095" i="68"/>
  <c r="W1094" i="68"/>
  <c r="W1151" i="68"/>
  <c r="O1140" i="68"/>
  <c r="G1148" i="68"/>
  <c r="W1153" i="68"/>
  <c r="W1220" i="68"/>
  <c r="K1217" i="68"/>
  <c r="C1801" i="68"/>
  <c r="O1251" i="68"/>
  <c r="M1261" i="68" s="1"/>
  <c r="W400" i="68"/>
  <c r="O397" i="68"/>
  <c r="W468" i="68"/>
  <c r="K466" i="68"/>
  <c r="O466" i="68"/>
  <c r="W469" i="68"/>
  <c r="O527" i="68"/>
  <c r="W534" i="68"/>
  <c r="O535" i="68"/>
  <c r="W538" i="68"/>
  <c r="W542" i="68"/>
  <c r="O543" i="68"/>
  <c r="C551" i="68"/>
  <c r="W543" i="68"/>
  <c r="W546" i="68"/>
  <c r="O551" i="68"/>
  <c r="O681" i="68"/>
  <c r="W680" i="68"/>
  <c r="W682" i="68"/>
  <c r="G689" i="68"/>
  <c r="G699" i="68"/>
  <c r="M707" i="68" s="1"/>
  <c r="W684" i="68"/>
  <c r="O689" i="68"/>
  <c r="W737" i="68"/>
  <c r="O726" i="68"/>
  <c r="O795" i="68"/>
  <c r="W806" i="68"/>
  <c r="G803" i="68"/>
  <c r="W808" i="68"/>
  <c r="O965" i="68"/>
  <c r="W960" i="68"/>
  <c r="W1086" i="68"/>
  <c r="O1079" i="68"/>
  <c r="O1164" i="68"/>
  <c r="W1163" i="68"/>
  <c r="W1167" i="68"/>
  <c r="O1172" i="68"/>
  <c r="O1233" i="68"/>
  <c r="W1232" i="68"/>
  <c r="O1355" i="68"/>
  <c r="W1362" i="68"/>
  <c r="O1371" i="68"/>
  <c r="W1370" i="68"/>
  <c r="C1424" i="68"/>
  <c r="W1428" i="68"/>
  <c r="W1431" i="68"/>
  <c r="O1424" i="68"/>
  <c r="W1443" i="68"/>
  <c r="O1448" i="68"/>
  <c r="G1456" i="68"/>
  <c r="W1445" i="68"/>
  <c r="G1458" i="68"/>
  <c r="M1466" i="68" s="1"/>
  <c r="W1446" i="68"/>
  <c r="K1456" i="68"/>
  <c r="K1458" i="68"/>
  <c r="M1467" i="68" s="1"/>
  <c r="C1638" i="68"/>
  <c r="C1662" i="68"/>
  <c r="K1707" i="68"/>
  <c r="C1760" i="68"/>
  <c r="F309" i="68"/>
  <c r="F317" i="68"/>
  <c r="F325" i="68"/>
  <c r="F333" i="68"/>
  <c r="F341" i="68"/>
  <c r="F349" i="68"/>
  <c r="C319" i="71"/>
  <c r="C250" i="71"/>
  <c r="C183" i="71"/>
  <c r="C113" i="71"/>
  <c r="C343" i="71"/>
  <c r="C412" i="71"/>
  <c r="C481" i="71"/>
  <c r="C550" i="71"/>
  <c r="C619" i="71"/>
  <c r="C688" i="71"/>
  <c r="C757" i="71"/>
  <c r="C826" i="71"/>
  <c r="C895" i="71"/>
  <c r="C964" i="71"/>
  <c r="C1033" i="71"/>
  <c r="C1102" i="71"/>
  <c r="C1171" i="71"/>
  <c r="C1240" i="71"/>
  <c r="C1309" i="71"/>
  <c r="C1378" i="71"/>
  <c r="C1447" i="71"/>
  <c r="C1516" i="71"/>
  <c r="C1585" i="71"/>
  <c r="C1654" i="71"/>
  <c r="C1723" i="71"/>
  <c r="D7" i="83"/>
  <c r="D187" i="83"/>
  <c r="D307" i="83"/>
  <c r="D547" i="83"/>
  <c r="D847" i="83"/>
  <c r="D1447" i="83"/>
  <c r="C1784" i="71"/>
  <c r="C1768" i="71"/>
  <c r="C1715" i="71"/>
  <c r="C1699" i="71"/>
  <c r="C1646" i="71"/>
  <c r="C1630" i="71"/>
  <c r="C1577" i="71"/>
  <c r="C1561" i="71"/>
  <c r="C1508" i="71"/>
  <c r="C1492" i="71"/>
  <c r="C1439" i="71"/>
  <c r="C1423" i="71"/>
  <c r="C1370" i="71"/>
  <c r="C1354" i="71"/>
  <c r="C1301" i="71"/>
  <c r="C1285" i="71"/>
  <c r="C1232" i="71"/>
  <c r="C1216" i="71"/>
  <c r="C1163" i="71"/>
  <c r="C1147" i="71"/>
  <c r="C1094" i="71"/>
  <c r="C1078" i="71"/>
  <c r="C1025" i="71"/>
  <c r="C1009" i="71"/>
  <c r="C956" i="71"/>
  <c r="C940" i="71"/>
  <c r="C887" i="71"/>
  <c r="C871" i="71"/>
  <c r="C818" i="71"/>
  <c r="C802" i="71"/>
  <c r="C749" i="71"/>
  <c r="C733" i="71"/>
  <c r="C680" i="71"/>
  <c r="C664" i="71"/>
  <c r="C611" i="71"/>
  <c r="C595" i="71"/>
  <c r="C542" i="71"/>
  <c r="C526" i="71"/>
  <c r="C473" i="71"/>
  <c r="C457" i="71"/>
  <c r="C404" i="71"/>
  <c r="C388" i="71"/>
  <c r="C121" i="71"/>
  <c r="C137" i="71"/>
  <c r="C191" i="71"/>
  <c r="C207" i="71"/>
  <c r="C258" i="71"/>
  <c r="C274" i="71"/>
  <c r="C327" i="71"/>
  <c r="J349" i="68"/>
  <c r="B349" i="68"/>
  <c r="J341" i="68"/>
  <c r="B341" i="68"/>
  <c r="J333" i="68"/>
  <c r="B333" i="68"/>
  <c r="J325" i="68"/>
  <c r="B325" i="68"/>
  <c r="J317" i="68"/>
  <c r="B317" i="68"/>
  <c r="J309" i="68"/>
  <c r="B309" i="68"/>
  <c r="N1798" i="68"/>
  <c r="J1798" i="68"/>
  <c r="F1798" i="68"/>
  <c r="B1798" i="68"/>
  <c r="N1790" i="68"/>
  <c r="J1790" i="68"/>
  <c r="F1790" i="68"/>
  <c r="B1790" i="68"/>
  <c r="N1782" i="68"/>
  <c r="J1782" i="68"/>
  <c r="F1782" i="68"/>
  <c r="B1782" i="68"/>
  <c r="N1774" i="68"/>
  <c r="J1774" i="68"/>
  <c r="F1774" i="68"/>
  <c r="B1774" i="68"/>
  <c r="N1758" i="68"/>
  <c r="J1758" i="68"/>
  <c r="F1758" i="68"/>
  <c r="B1758" i="68"/>
  <c r="N1713" i="68"/>
  <c r="J1713" i="68"/>
  <c r="F1713" i="68"/>
  <c r="B1713" i="68"/>
  <c r="N1705" i="68"/>
  <c r="J1705" i="68"/>
  <c r="F1705" i="68"/>
  <c r="B1705" i="68"/>
  <c r="N1660" i="68"/>
  <c r="J1660" i="68"/>
  <c r="F1660" i="68"/>
  <c r="B1660" i="68"/>
  <c r="N1636" i="68"/>
  <c r="J1636" i="68"/>
  <c r="F1636" i="68"/>
  <c r="B1636" i="68"/>
  <c r="N1620" i="68"/>
  <c r="J1620" i="68"/>
  <c r="F1620" i="68"/>
  <c r="B1620" i="68"/>
  <c r="N1583" i="68"/>
  <c r="J1583" i="68"/>
  <c r="F1583" i="68"/>
  <c r="B1583" i="68"/>
  <c r="N1567" i="68"/>
  <c r="J1567" i="68"/>
  <c r="F1567" i="68"/>
  <c r="B1567" i="68"/>
  <c r="N1559" i="68"/>
  <c r="J1559" i="68"/>
  <c r="F1559" i="68"/>
  <c r="B1559" i="68"/>
  <c r="N1522" i="68"/>
  <c r="J1522" i="68"/>
  <c r="F1522" i="68"/>
  <c r="B1522" i="68"/>
  <c r="N1514" i="68"/>
  <c r="J1514" i="68"/>
  <c r="F1514" i="68"/>
  <c r="B1514" i="68"/>
  <c r="D1507" i="83"/>
  <c r="D1267" i="83"/>
  <c r="D1027" i="83"/>
  <c r="D907" i="83"/>
  <c r="D1327" i="83"/>
  <c r="D1087" i="83"/>
  <c r="D787" i="83"/>
  <c r="D727" i="83"/>
  <c r="D607" i="83"/>
  <c r="D487" i="83"/>
  <c r="D367" i="83"/>
  <c r="D247" i="83"/>
  <c r="D67" i="83"/>
  <c r="B24" i="71"/>
  <c r="B32" i="71"/>
  <c r="D3" i="62"/>
  <c r="D1446" i="83"/>
  <c r="D1506" i="83"/>
  <c r="D1026" i="83"/>
  <c r="D786" i="83"/>
  <c r="D606" i="83"/>
  <c r="D366" i="83"/>
  <c r="D186" i="83"/>
  <c r="G11" i="68"/>
  <c r="W1631" i="68"/>
  <c r="C1623" i="68"/>
  <c r="W1572" i="68"/>
  <c r="K1570" i="68"/>
  <c r="K1793" i="68"/>
  <c r="K1803" i="68"/>
  <c r="M1812" i="68" s="1"/>
  <c r="W1787" i="68"/>
  <c r="G1586" i="68"/>
  <c r="W1579" i="68"/>
  <c r="W1564" i="68"/>
  <c r="K1554" i="68"/>
  <c r="W1710" i="68"/>
  <c r="K1708" i="68"/>
  <c r="W1639" i="68"/>
  <c r="C1639" i="68"/>
  <c r="C1761" i="68"/>
  <c r="W1769" i="68"/>
  <c r="W1651" i="68"/>
  <c r="C1663" i="68"/>
  <c r="O872" i="68"/>
  <c r="W879" i="68"/>
  <c r="O904" i="68"/>
  <c r="W895" i="68"/>
  <c r="W944" i="68"/>
  <c r="O933" i="68"/>
  <c r="W1082" i="68"/>
  <c r="O1071" i="68"/>
  <c r="W1427" i="68"/>
  <c r="O1416" i="68"/>
  <c r="O1562" i="68"/>
  <c r="W1569" i="68"/>
  <c r="O1708" i="68"/>
  <c r="W1711" i="68"/>
  <c r="O1777" i="68"/>
  <c r="W1780" i="68"/>
  <c r="O1785" i="68"/>
  <c r="W1784" i="68"/>
  <c r="C352" i="68"/>
  <c r="W340" i="68"/>
  <c r="W326" i="68"/>
  <c r="K320" i="68"/>
  <c r="O819" i="68"/>
  <c r="W818" i="68"/>
  <c r="K888" i="68"/>
  <c r="W886" i="68"/>
  <c r="O1103" i="68"/>
  <c r="W1098" i="68"/>
  <c r="O1578" i="68"/>
  <c r="W1577" i="68"/>
  <c r="W1723" i="68"/>
  <c r="O1732" i="68"/>
  <c r="D427" i="83"/>
  <c r="D967" i="83"/>
  <c r="C36" i="68" l="1"/>
  <c r="D3" i="63"/>
  <c r="C411" i="71"/>
  <c r="N1452" i="68"/>
  <c r="J1452" i="68"/>
  <c r="F1452" i="68"/>
  <c r="B1452" i="68"/>
  <c r="N1444" i="68"/>
  <c r="J1444" i="68"/>
  <c r="F1444" i="68"/>
  <c r="B1444" i="68"/>
  <c r="N1436" i="68"/>
  <c r="J1436" i="68"/>
  <c r="F1436" i="68"/>
  <c r="B1436" i="68"/>
  <c r="N1428" i="68"/>
  <c r="J1428" i="68"/>
  <c r="F1428" i="68"/>
  <c r="B1428" i="68"/>
  <c r="N1420" i="68"/>
  <c r="J1420" i="68"/>
  <c r="F1420" i="68"/>
  <c r="B1420" i="68"/>
  <c r="N1412" i="68"/>
  <c r="J1412" i="68"/>
  <c r="F1412" i="68"/>
  <c r="B1412" i="68"/>
  <c r="B1351" i="68"/>
  <c r="N1343" i="68"/>
  <c r="J1343" i="68"/>
  <c r="F1343" i="68"/>
  <c r="B1343" i="68"/>
  <c r="N1245" i="68"/>
  <c r="J1245" i="68"/>
  <c r="F1245" i="68"/>
  <c r="B1245" i="68"/>
  <c r="N1237" i="68"/>
  <c r="J1237" i="68"/>
  <c r="F1237" i="68"/>
  <c r="B1237" i="68"/>
  <c r="N1229" i="68"/>
  <c r="J1229" i="68"/>
  <c r="F1229" i="68"/>
  <c r="B1229" i="68"/>
  <c r="N1221" i="68"/>
  <c r="J1221" i="68"/>
  <c r="F1221" i="68"/>
  <c r="B1221" i="68"/>
  <c r="N1213" i="68"/>
  <c r="J1213" i="68"/>
  <c r="F1213" i="68"/>
  <c r="B1213" i="68"/>
  <c r="N1205" i="68"/>
  <c r="J1205" i="68"/>
  <c r="F1205" i="68"/>
  <c r="B1205" i="68"/>
  <c r="N1314" i="68"/>
  <c r="J1314" i="68"/>
  <c r="F1314" i="68"/>
  <c r="B1314" i="68"/>
  <c r="N1306" i="68"/>
  <c r="J1306" i="68"/>
  <c r="F1306" i="68"/>
  <c r="B1306" i="68"/>
  <c r="N1298" i="68"/>
  <c r="J1298" i="68"/>
  <c r="F1298" i="68"/>
  <c r="B1298" i="68"/>
  <c r="N1290" i="68"/>
  <c r="J1290" i="68"/>
  <c r="F1290" i="68"/>
  <c r="B1290" i="68"/>
  <c r="N1282" i="68"/>
  <c r="J1282" i="68"/>
  <c r="F1282" i="68"/>
  <c r="B1282" i="68"/>
  <c r="N1274" i="68"/>
  <c r="J1274" i="68"/>
  <c r="F1274" i="68"/>
  <c r="B1274" i="68"/>
  <c r="N1176" i="68"/>
  <c r="J1176" i="68"/>
  <c r="F1176" i="68"/>
  <c r="B1176" i="68"/>
  <c r="N1168" i="68"/>
  <c r="J1168" i="68"/>
  <c r="F1168" i="68"/>
  <c r="B1168" i="68"/>
  <c r="N1160" i="68"/>
  <c r="J1160" i="68"/>
  <c r="F1160" i="68"/>
  <c r="B1160" i="68"/>
  <c r="N1152" i="68"/>
  <c r="J1152" i="68"/>
  <c r="F1152" i="68"/>
  <c r="B1152" i="68"/>
  <c r="N1144" i="68"/>
  <c r="J1144" i="68"/>
  <c r="F1144" i="68"/>
  <c r="B1144" i="68"/>
  <c r="N1136" i="68"/>
  <c r="J1136" i="68"/>
  <c r="F1136" i="68"/>
  <c r="B1136" i="68"/>
  <c r="N1038" i="68"/>
  <c r="J1038" i="68"/>
  <c r="F1038" i="68"/>
  <c r="B1038" i="68"/>
  <c r="N1030" i="68"/>
  <c r="J1030" i="68"/>
  <c r="F1030" i="68"/>
  <c r="B1030" i="68"/>
  <c r="N1022" i="68"/>
  <c r="J1022" i="68"/>
  <c r="F1022" i="68"/>
  <c r="B1022" i="68"/>
  <c r="N1014" i="68"/>
  <c r="J1014" i="68"/>
  <c r="F1014" i="68"/>
  <c r="B1014" i="68"/>
  <c r="N1006" i="68"/>
  <c r="J1006" i="68"/>
  <c r="F1006" i="68"/>
  <c r="B1006" i="68"/>
  <c r="N998" i="68"/>
  <c r="J998" i="68"/>
  <c r="F998" i="68"/>
  <c r="B998" i="68"/>
  <c r="N900" i="68"/>
  <c r="J900" i="68"/>
  <c r="F900" i="68"/>
  <c r="B900" i="68"/>
  <c r="N892" i="68"/>
  <c r="J892" i="68"/>
  <c r="F892" i="68"/>
  <c r="B892" i="68"/>
  <c r="N884" i="68"/>
  <c r="J884" i="68"/>
  <c r="F884" i="68"/>
  <c r="B884" i="68"/>
  <c r="N876" i="68"/>
  <c r="J876" i="68"/>
  <c r="F876" i="68"/>
  <c r="B876" i="68"/>
  <c r="N868" i="68"/>
  <c r="J868" i="68"/>
  <c r="F868" i="68"/>
  <c r="B868" i="68"/>
  <c r="N860" i="68"/>
  <c r="J860" i="68"/>
  <c r="F860" i="68"/>
  <c r="B860" i="68"/>
  <c r="N1107" i="68"/>
  <c r="J1107" i="68"/>
  <c r="F1107" i="68"/>
  <c r="B1107" i="68"/>
  <c r="N1099" i="68"/>
  <c r="J1099" i="68"/>
  <c r="F1099" i="68"/>
  <c r="B1099" i="68"/>
  <c r="N1091" i="68"/>
  <c r="J1091" i="68"/>
  <c r="F1091" i="68"/>
  <c r="B1091" i="68"/>
  <c r="N1083" i="68"/>
  <c r="J1083" i="68"/>
  <c r="F1083" i="68"/>
  <c r="B1083" i="68"/>
  <c r="N1075" i="68"/>
  <c r="J1075" i="68"/>
  <c r="F1075" i="68"/>
  <c r="B1075" i="68"/>
  <c r="N1067" i="68"/>
  <c r="J1067" i="68"/>
  <c r="F1067" i="68"/>
  <c r="B1067" i="68"/>
  <c r="N969" i="68"/>
  <c r="J969" i="68"/>
  <c r="F969" i="68"/>
  <c r="B969" i="68"/>
  <c r="N961" i="68"/>
  <c r="J961" i="68"/>
  <c r="F961" i="68"/>
  <c r="B961" i="68"/>
  <c r="N953" i="68"/>
  <c r="J953" i="68"/>
  <c r="F953" i="68"/>
  <c r="B953" i="68"/>
  <c r="N945" i="68"/>
  <c r="J945" i="68"/>
  <c r="F945" i="68"/>
  <c r="B945" i="68"/>
  <c r="N937" i="68"/>
  <c r="J937" i="68"/>
  <c r="F937" i="68"/>
  <c r="B937" i="68"/>
  <c r="N929" i="68"/>
  <c r="J929" i="68"/>
  <c r="F929" i="68"/>
  <c r="B929" i="68"/>
  <c r="N831" i="68"/>
  <c r="J831" i="68"/>
  <c r="F831" i="68"/>
  <c r="B831" i="68"/>
  <c r="N823" i="68"/>
  <c r="J823" i="68"/>
  <c r="F823" i="68"/>
  <c r="B823" i="68"/>
  <c r="N815" i="68"/>
  <c r="J815" i="68"/>
  <c r="F815" i="68"/>
  <c r="B815" i="68"/>
  <c r="N807" i="68"/>
  <c r="J807" i="68"/>
  <c r="F807" i="68"/>
  <c r="B807" i="68"/>
  <c r="N799" i="68"/>
  <c r="J799" i="68"/>
  <c r="F799" i="68"/>
  <c r="B799" i="68"/>
  <c r="N791" i="68"/>
  <c r="J791" i="68"/>
  <c r="F791" i="68"/>
  <c r="B791" i="68"/>
  <c r="N762" i="68"/>
  <c r="J762" i="68"/>
  <c r="F762" i="68"/>
  <c r="B762" i="68"/>
  <c r="N754" i="68"/>
  <c r="J754" i="68"/>
  <c r="F754" i="68"/>
  <c r="B754" i="68"/>
  <c r="N746" i="68"/>
  <c r="J746" i="68"/>
  <c r="F746" i="68"/>
  <c r="B746" i="68"/>
  <c r="N738" i="68"/>
  <c r="J738" i="68"/>
  <c r="F738" i="68"/>
  <c r="B738" i="68"/>
  <c r="N730" i="68"/>
  <c r="J730" i="68"/>
  <c r="F730" i="68"/>
  <c r="B730" i="68"/>
  <c r="N722" i="68"/>
  <c r="J722" i="68"/>
  <c r="F722" i="68"/>
  <c r="B722" i="68"/>
  <c r="N624" i="68"/>
  <c r="J624" i="68"/>
  <c r="F624" i="68"/>
  <c r="B624" i="68"/>
  <c r="N616" i="68"/>
  <c r="J616" i="68"/>
  <c r="F616" i="68"/>
  <c r="B616" i="68"/>
  <c r="N608" i="68"/>
  <c r="J608" i="68"/>
  <c r="F608" i="68"/>
  <c r="B608" i="68"/>
  <c r="N600" i="68"/>
  <c r="J600" i="68"/>
  <c r="F600" i="68"/>
  <c r="B600" i="68"/>
  <c r="N592" i="68"/>
  <c r="J592" i="68"/>
  <c r="F592" i="68"/>
  <c r="B592" i="68"/>
  <c r="N584" i="68"/>
  <c r="J584" i="68"/>
  <c r="F584" i="68"/>
  <c r="B584" i="68"/>
  <c r="N486" i="68"/>
  <c r="J486" i="68"/>
  <c r="F486" i="68"/>
  <c r="B486" i="68"/>
  <c r="N478" i="68"/>
  <c r="J478" i="68"/>
  <c r="F478" i="68"/>
  <c r="B478" i="68"/>
  <c r="N470" i="68"/>
  <c r="J470" i="68"/>
  <c r="F470" i="68"/>
  <c r="B470" i="68"/>
  <c r="N462" i="68"/>
  <c r="J462" i="68"/>
  <c r="F462" i="68"/>
  <c r="B462" i="68"/>
  <c r="N454" i="68"/>
  <c r="J454" i="68"/>
  <c r="F454" i="68"/>
  <c r="B454" i="68"/>
  <c r="N446" i="68"/>
  <c r="J446" i="68"/>
  <c r="F446" i="68"/>
  <c r="B446" i="68"/>
  <c r="N279" i="68"/>
  <c r="J279" i="68"/>
  <c r="F279" i="68"/>
  <c r="B279" i="68"/>
  <c r="N271" i="68"/>
  <c r="J271" i="68"/>
  <c r="F271" i="68"/>
  <c r="B271" i="68"/>
  <c r="N263" i="68"/>
  <c r="J263" i="68"/>
  <c r="F263" i="68"/>
  <c r="B263" i="68"/>
  <c r="N255" i="68"/>
  <c r="J255" i="68"/>
  <c r="F255" i="68"/>
  <c r="B255" i="68"/>
  <c r="N247" i="68"/>
  <c r="J247" i="68"/>
  <c r="F247" i="68"/>
  <c r="B247" i="68"/>
  <c r="C1708" i="71"/>
  <c r="N1345" i="68"/>
  <c r="J1345" i="68"/>
  <c r="F1345" i="68"/>
  <c r="B1345" i="68"/>
  <c r="N1247" i="68"/>
  <c r="J1247" i="68"/>
  <c r="F1247" i="68"/>
  <c r="B1247" i="68"/>
  <c r="N1239" i="68"/>
  <c r="J1239" i="68"/>
  <c r="F1239" i="68"/>
  <c r="B1239" i="68"/>
  <c r="N1231" i="68"/>
  <c r="J1231" i="68"/>
  <c r="F1231" i="68"/>
  <c r="B1231" i="68"/>
  <c r="N1223" i="68"/>
  <c r="J1223" i="68"/>
  <c r="F1223" i="68"/>
  <c r="B1223" i="68"/>
  <c r="N1215" i="68"/>
  <c r="J1215" i="68"/>
  <c r="F1215" i="68"/>
  <c r="B1215" i="68"/>
  <c r="N1207" i="68"/>
  <c r="J1207" i="68"/>
  <c r="F1207" i="68"/>
  <c r="B1207" i="68"/>
  <c r="N1109" i="68"/>
  <c r="J1109" i="68"/>
  <c r="F1178" i="68"/>
  <c r="B1178" i="68"/>
  <c r="N1170" i="68"/>
  <c r="J1170" i="68"/>
  <c r="F1170" i="68"/>
  <c r="B1170" i="68"/>
  <c r="N1162" i="68"/>
  <c r="J1162" i="68"/>
  <c r="F1162" i="68"/>
  <c r="B1162" i="68"/>
  <c r="N1154" i="68"/>
  <c r="J1154" i="68"/>
  <c r="F1154" i="68"/>
  <c r="B1154" i="68"/>
  <c r="N1146" i="68"/>
  <c r="J1146" i="68"/>
  <c r="F1146" i="68"/>
  <c r="B1146" i="68"/>
  <c r="N1138" i="68"/>
  <c r="J1138" i="68"/>
  <c r="F1138" i="68"/>
  <c r="B1138" i="68"/>
  <c r="N1040" i="68"/>
  <c r="J1040" i="68"/>
  <c r="F1040" i="68"/>
  <c r="B1040" i="68"/>
  <c r="N1032" i="68"/>
  <c r="J1032" i="68"/>
  <c r="F1032" i="68"/>
  <c r="B1032" i="68"/>
  <c r="N1024" i="68"/>
  <c r="J1024" i="68"/>
  <c r="F1024" i="68"/>
  <c r="B1024" i="68"/>
  <c r="N1016" i="68"/>
  <c r="J1016" i="68"/>
  <c r="F1016" i="68"/>
  <c r="B1016" i="68"/>
  <c r="N1008" i="68"/>
  <c r="J1008" i="68"/>
  <c r="F1008" i="68"/>
  <c r="B1008" i="68"/>
  <c r="N1000" i="68"/>
  <c r="J1000" i="68"/>
  <c r="F1000" i="68"/>
  <c r="B1000" i="68"/>
  <c r="N902" i="68"/>
  <c r="J902" i="68"/>
  <c r="F902" i="68"/>
  <c r="B902" i="68"/>
  <c r="N894" i="68"/>
  <c r="J894" i="68"/>
  <c r="F894" i="68"/>
  <c r="B894" i="68"/>
  <c r="N886" i="68"/>
  <c r="J886" i="68"/>
  <c r="F886" i="68"/>
  <c r="B886" i="68"/>
  <c r="N878" i="68"/>
  <c r="J878" i="68"/>
  <c r="F878" i="68"/>
  <c r="B878" i="68"/>
  <c r="N870" i="68"/>
  <c r="J870" i="68"/>
  <c r="F870" i="68"/>
  <c r="B870" i="68"/>
  <c r="N862" i="68"/>
  <c r="J862" i="68"/>
  <c r="F862" i="68"/>
  <c r="B862" i="68"/>
  <c r="N764" i="68"/>
  <c r="J764" i="68"/>
  <c r="F764" i="68"/>
  <c r="F1109" i="68"/>
  <c r="B1109" i="68"/>
  <c r="N1101" i="68"/>
  <c r="J1101" i="68"/>
  <c r="F1101" i="68"/>
  <c r="B1101" i="68"/>
  <c r="N1093" i="68"/>
  <c r="J1093" i="68"/>
  <c r="F1093" i="68"/>
  <c r="B1093" i="68"/>
  <c r="N1085" i="68"/>
  <c r="J1085" i="68"/>
  <c r="F1085" i="68"/>
  <c r="B1085" i="68"/>
  <c r="N1077" i="68"/>
  <c r="J1077" i="68"/>
  <c r="F1077" i="68"/>
  <c r="B1077" i="68"/>
  <c r="N1069" i="68"/>
  <c r="J1069" i="68"/>
  <c r="F1069" i="68"/>
  <c r="B1069" i="68"/>
  <c r="N971" i="68"/>
  <c r="J971" i="68"/>
  <c r="F971" i="68"/>
  <c r="B971" i="68"/>
  <c r="N963" i="68"/>
  <c r="J963" i="68"/>
  <c r="F963" i="68"/>
  <c r="B963" i="68"/>
  <c r="N955" i="68"/>
  <c r="J955" i="68"/>
  <c r="F955" i="68"/>
  <c r="B955" i="68"/>
  <c r="N947" i="68"/>
  <c r="J947" i="68"/>
  <c r="F947" i="68"/>
  <c r="B947" i="68"/>
  <c r="N939" i="68"/>
  <c r="J939" i="68"/>
  <c r="F939" i="68"/>
  <c r="B939" i="68"/>
  <c r="N931" i="68"/>
  <c r="J931" i="68"/>
  <c r="F931" i="68"/>
  <c r="B931" i="68"/>
  <c r="N833" i="68"/>
  <c r="J833" i="68"/>
  <c r="F833" i="68"/>
  <c r="B833" i="68"/>
  <c r="N825" i="68"/>
  <c r="J825" i="68"/>
  <c r="F825" i="68"/>
  <c r="B825" i="68"/>
  <c r="N817" i="68"/>
  <c r="J817" i="68"/>
  <c r="F817" i="68"/>
  <c r="B817" i="68"/>
  <c r="N809" i="68"/>
  <c r="J809" i="68"/>
  <c r="F809" i="68"/>
  <c r="B809" i="68"/>
  <c r="N801" i="68"/>
  <c r="J801" i="68"/>
  <c r="F801" i="68"/>
  <c r="B801" i="68"/>
  <c r="N793" i="68"/>
  <c r="J793" i="68"/>
  <c r="F793" i="68"/>
  <c r="B793" i="68"/>
  <c r="B764" i="68"/>
  <c r="N756" i="68"/>
  <c r="J756" i="68"/>
  <c r="F756" i="68"/>
  <c r="B756" i="68"/>
  <c r="N748" i="68"/>
  <c r="J748" i="68"/>
  <c r="F748" i="68"/>
  <c r="B748" i="68"/>
  <c r="N740" i="68"/>
  <c r="J740" i="68"/>
  <c r="F740" i="68"/>
  <c r="B740" i="68"/>
  <c r="N732" i="68"/>
  <c r="J732" i="68"/>
  <c r="F732" i="68"/>
  <c r="B732" i="68"/>
  <c r="N724" i="68"/>
  <c r="J724" i="68"/>
  <c r="F724" i="68"/>
  <c r="B724" i="68"/>
  <c r="N626" i="68"/>
  <c r="J626" i="68"/>
  <c r="F626" i="68"/>
  <c r="B626" i="68"/>
  <c r="N618" i="68"/>
  <c r="J618" i="68"/>
  <c r="F618" i="68"/>
  <c r="B618" i="68"/>
  <c r="N610" i="68"/>
  <c r="J610" i="68"/>
  <c r="F610" i="68"/>
  <c r="B610" i="68"/>
  <c r="N602" i="68"/>
  <c r="J602" i="68"/>
  <c r="F602" i="68"/>
  <c r="B602" i="68"/>
  <c r="N594" i="68"/>
  <c r="J594" i="68"/>
  <c r="F594" i="68"/>
  <c r="B594" i="68"/>
  <c r="N586" i="68"/>
  <c r="J586" i="68"/>
  <c r="F586" i="68"/>
  <c r="B586" i="68"/>
  <c r="N488" i="68"/>
  <c r="J488" i="68"/>
  <c r="F488" i="68"/>
  <c r="B488" i="68"/>
  <c r="N480" i="68"/>
  <c r="J480" i="68"/>
  <c r="F480" i="68"/>
  <c r="B480" i="68"/>
  <c r="N472" i="68"/>
  <c r="J472" i="68"/>
  <c r="F472" i="68"/>
  <c r="B472" i="68"/>
  <c r="N464" i="68"/>
  <c r="J464" i="68"/>
  <c r="F464" i="68"/>
  <c r="B464" i="68"/>
  <c r="N456" i="68"/>
  <c r="J456" i="68"/>
  <c r="F456" i="68"/>
  <c r="B456" i="68"/>
  <c r="N448" i="68"/>
  <c r="J448" i="68"/>
  <c r="F448" i="68"/>
  <c r="B448" i="68"/>
  <c r="N419" i="68"/>
  <c r="F419" i="68"/>
  <c r="N411" i="68"/>
  <c r="F411" i="68"/>
  <c r="N403" i="68"/>
  <c r="F403" i="68"/>
  <c r="N395" i="68"/>
  <c r="F395" i="68"/>
  <c r="N387" i="68"/>
  <c r="F387" i="68"/>
  <c r="N379" i="68"/>
  <c r="F379" i="68"/>
  <c r="N281" i="68"/>
  <c r="J281" i="68"/>
  <c r="F281" i="68"/>
  <c r="B281" i="68"/>
  <c r="N273" i="68"/>
  <c r="J273" i="68"/>
  <c r="F273" i="68"/>
  <c r="B273" i="68"/>
  <c r="N265" i="68"/>
  <c r="J265" i="68"/>
  <c r="F265" i="68"/>
  <c r="B265" i="68"/>
  <c r="N257" i="68"/>
  <c r="J257" i="68"/>
  <c r="F257" i="68"/>
  <c r="B257" i="68"/>
  <c r="N249" i="68"/>
  <c r="J249" i="68"/>
  <c r="F249" i="68"/>
  <c r="B249" i="68"/>
  <c r="N241" i="68"/>
  <c r="J241" i="68"/>
  <c r="F241" i="68"/>
  <c r="B241" i="68"/>
  <c r="D1086" i="83"/>
  <c r="D1386" i="83"/>
  <c r="D666" i="83"/>
  <c r="D966" i="83"/>
  <c r="D426" i="83"/>
  <c r="D66" i="83"/>
  <c r="D6" i="83"/>
  <c r="D246" i="83"/>
  <c r="D486" i="83"/>
  <c r="D726" i="83"/>
  <c r="D906" i="83"/>
  <c r="D1266" i="83"/>
  <c r="D1206" i="83"/>
  <c r="B32" i="68"/>
  <c r="J32" i="68"/>
  <c r="J34" i="68"/>
  <c r="F32" i="68"/>
  <c r="F34" i="68"/>
  <c r="F40" i="68"/>
  <c r="N40" i="68"/>
  <c r="F42" i="68"/>
  <c r="N42" i="68"/>
  <c r="F48" i="68"/>
  <c r="N48" i="68"/>
  <c r="F50" i="68"/>
  <c r="N50" i="68"/>
  <c r="F56" i="68"/>
  <c r="N56" i="68"/>
  <c r="F58" i="68"/>
  <c r="N58" i="68"/>
  <c r="F64" i="68"/>
  <c r="N64" i="68"/>
  <c r="F66" i="68"/>
  <c r="N66" i="68"/>
  <c r="F72" i="68"/>
  <c r="N72" i="68"/>
  <c r="F74" i="68"/>
  <c r="N74" i="68"/>
  <c r="C11" i="71"/>
  <c r="C17" i="71"/>
  <c r="C19" i="71"/>
  <c r="C33" i="71"/>
  <c r="C35" i="71"/>
  <c r="B101" i="68"/>
  <c r="B103" i="68"/>
  <c r="F103" i="68"/>
  <c r="B111" i="68"/>
  <c r="F111" i="68"/>
  <c r="B119" i="68"/>
  <c r="F119" i="68"/>
  <c r="B127" i="68"/>
  <c r="F127" i="68"/>
  <c r="B135" i="68"/>
  <c r="F135" i="68"/>
  <c r="B143" i="68"/>
  <c r="F143" i="68"/>
  <c r="B170" i="68"/>
  <c r="J170" i="68"/>
  <c r="J172" i="68"/>
  <c r="N172" i="68"/>
  <c r="B178" i="68"/>
  <c r="J178" i="68"/>
  <c r="J180" i="68"/>
  <c r="N180" i="68"/>
  <c r="B186" i="68"/>
  <c r="J186" i="68"/>
  <c r="J188" i="68"/>
  <c r="N188" i="68"/>
  <c r="B194" i="68"/>
  <c r="J194" i="68"/>
  <c r="J196" i="68"/>
  <c r="N196" i="68"/>
  <c r="B202" i="68"/>
  <c r="J202" i="68"/>
  <c r="J204" i="68"/>
  <c r="N204" i="68"/>
  <c r="B210" i="68"/>
  <c r="J210" i="68"/>
  <c r="J212" i="68"/>
  <c r="N212" i="68"/>
  <c r="B377" i="68"/>
  <c r="F377" i="68"/>
  <c r="J377" i="68"/>
  <c r="N377" i="68"/>
  <c r="B379" i="68"/>
  <c r="B385" i="68"/>
  <c r="F385" i="68"/>
  <c r="J385" i="68"/>
  <c r="N385" i="68"/>
  <c r="B387" i="68"/>
  <c r="B393" i="68"/>
  <c r="F393" i="68"/>
  <c r="J393" i="68"/>
  <c r="N393" i="68"/>
  <c r="B395" i="68"/>
  <c r="B401" i="68"/>
  <c r="F401" i="68"/>
  <c r="J401" i="68"/>
  <c r="N401" i="68"/>
  <c r="B403" i="68"/>
  <c r="B409" i="68"/>
  <c r="F409" i="68"/>
  <c r="J409" i="68"/>
  <c r="N409" i="68"/>
  <c r="B411" i="68"/>
  <c r="B417" i="68"/>
  <c r="F417" i="68"/>
  <c r="J417" i="68"/>
  <c r="N417" i="68"/>
  <c r="B419" i="68"/>
  <c r="B515" i="68"/>
  <c r="F515" i="68"/>
  <c r="J515" i="68"/>
  <c r="N515" i="68"/>
  <c r="B517" i="68"/>
  <c r="F517" i="68"/>
  <c r="J517" i="68"/>
  <c r="N517" i="68"/>
  <c r="B523" i="68"/>
  <c r="F523" i="68"/>
  <c r="J523" i="68"/>
  <c r="N523" i="68"/>
  <c r="B525" i="68"/>
  <c r="F525" i="68"/>
  <c r="J525" i="68"/>
  <c r="N525" i="68"/>
  <c r="B531" i="68"/>
  <c r="F531" i="68"/>
  <c r="J531" i="68"/>
  <c r="N531" i="68"/>
  <c r="B533" i="68"/>
  <c r="F533" i="68"/>
  <c r="J533" i="68"/>
  <c r="N533" i="68"/>
  <c r="B539" i="68"/>
  <c r="F539" i="68"/>
  <c r="J539" i="68"/>
  <c r="N539" i="68"/>
  <c r="B541" i="68"/>
  <c r="F541" i="68"/>
  <c r="J541" i="68"/>
  <c r="N541" i="68"/>
  <c r="B547" i="68"/>
  <c r="F547" i="68"/>
  <c r="J547" i="68"/>
  <c r="N547" i="68"/>
  <c r="B549" i="68"/>
  <c r="F549" i="68"/>
  <c r="J549" i="68"/>
  <c r="N549" i="68"/>
  <c r="B555" i="68"/>
  <c r="F555" i="68"/>
  <c r="J555" i="68"/>
  <c r="N555" i="68"/>
  <c r="B557" i="68"/>
  <c r="F557" i="68"/>
  <c r="J557" i="68"/>
  <c r="N557" i="68"/>
  <c r="B653" i="68"/>
  <c r="F653" i="68"/>
  <c r="J653" i="68"/>
  <c r="N653" i="68"/>
  <c r="B655" i="68"/>
  <c r="F655" i="68"/>
  <c r="J655" i="68"/>
  <c r="N655" i="68"/>
  <c r="B661" i="68"/>
  <c r="F661" i="68"/>
  <c r="J661" i="68"/>
  <c r="N661" i="68"/>
  <c r="B663" i="68"/>
  <c r="F663" i="68"/>
  <c r="J663" i="68"/>
  <c r="N663" i="68"/>
  <c r="B669" i="68"/>
  <c r="F669" i="68"/>
  <c r="J669" i="68"/>
  <c r="N669" i="68"/>
  <c r="B671" i="68"/>
  <c r="F671" i="68"/>
  <c r="J671" i="68"/>
  <c r="N671" i="68"/>
  <c r="B677" i="68"/>
  <c r="F677" i="68"/>
  <c r="J677" i="68"/>
  <c r="N677" i="68"/>
  <c r="B679" i="68"/>
  <c r="F679" i="68"/>
  <c r="J679" i="68"/>
  <c r="N679" i="68"/>
  <c r="B685" i="68"/>
  <c r="F685" i="68"/>
  <c r="J685" i="68"/>
  <c r="N685" i="68"/>
  <c r="B687" i="68"/>
  <c r="F687" i="68"/>
  <c r="J687" i="68"/>
  <c r="N687" i="68"/>
  <c r="B693" i="68"/>
  <c r="F693" i="68"/>
  <c r="J693" i="68"/>
  <c r="N693" i="68"/>
  <c r="B695" i="68"/>
  <c r="F695" i="68"/>
  <c r="J695" i="68"/>
  <c r="N695" i="68"/>
  <c r="T184" i="71"/>
  <c r="I20" i="76" s="1"/>
  <c r="E135" i="83" s="1"/>
  <c r="F15" i="77"/>
  <c r="T320" i="71"/>
  <c r="I30" i="76" s="1"/>
  <c r="E255" i="83" s="1"/>
  <c r="F17" i="77"/>
  <c r="T458" i="71"/>
  <c r="I40" i="76" s="1"/>
  <c r="E375" i="83" s="1"/>
  <c r="F19" i="77"/>
  <c r="T596" i="71"/>
  <c r="I50" i="76" s="1"/>
  <c r="E495" i="83" s="1"/>
  <c r="F21" i="77"/>
  <c r="T734" i="71"/>
  <c r="I60" i="76" s="1"/>
  <c r="E615" i="83" s="1"/>
  <c r="F23" i="77"/>
  <c r="T114" i="71"/>
  <c r="I15" i="76" s="1"/>
  <c r="E75" i="83" s="1"/>
  <c r="F14" i="77"/>
  <c r="T251" i="71"/>
  <c r="I25" i="76" s="1"/>
  <c r="E195" i="83" s="1"/>
  <c r="F16" i="77"/>
  <c r="T389" i="71"/>
  <c r="I35" i="76" s="1"/>
  <c r="E315" i="83" s="1"/>
  <c r="F18" i="77"/>
  <c r="T527" i="71"/>
  <c r="I45" i="76" s="1"/>
  <c r="E435" i="83" s="1"/>
  <c r="F20" i="77"/>
  <c r="T665" i="71"/>
  <c r="I55" i="76" s="1"/>
  <c r="E555" i="83" s="1"/>
  <c r="F22" i="77"/>
  <c r="C1044" i="68"/>
  <c r="M1051" i="68" s="1"/>
  <c r="K1277" i="68"/>
  <c r="K1577" i="68"/>
  <c r="K11" i="81"/>
  <c r="G11" i="81" s="1"/>
  <c r="K12" i="81"/>
  <c r="G12" i="81" s="1"/>
  <c r="B1550" i="68"/>
  <c r="F1550" i="68"/>
  <c r="J1550" i="68"/>
  <c r="N1550" i="68"/>
  <c r="B1558" i="68"/>
  <c r="F1558" i="68"/>
  <c r="J1558" i="68"/>
  <c r="N1558" i="68"/>
  <c r="B1566" i="68"/>
  <c r="F1566" i="68"/>
  <c r="J1566" i="68"/>
  <c r="N1566" i="68"/>
  <c r="B1574" i="68"/>
  <c r="F1574" i="68"/>
  <c r="J1574" i="68"/>
  <c r="N1574" i="68"/>
  <c r="B1582" i="68"/>
  <c r="F1582" i="68"/>
  <c r="J1582" i="68"/>
  <c r="N1582" i="68"/>
  <c r="B1590" i="68"/>
  <c r="F1590" i="68"/>
  <c r="J1590" i="68"/>
  <c r="N1590" i="68"/>
  <c r="C687" i="71"/>
  <c r="D608" i="83"/>
  <c r="C249" i="71"/>
  <c r="D8" i="83"/>
  <c r="C112" i="71"/>
  <c r="B590" i="71"/>
  <c r="B866" i="71"/>
  <c r="B245" i="71"/>
  <c r="B1349" i="71"/>
  <c r="C1722" i="71"/>
  <c r="C1170" i="71"/>
  <c r="C549" i="71"/>
  <c r="C342" i="71"/>
  <c r="N348" i="68"/>
  <c r="J348" i="68"/>
  <c r="F348" i="68"/>
  <c r="B348" i="68"/>
  <c r="N332" i="68"/>
  <c r="J332" i="68"/>
  <c r="F332" i="68"/>
  <c r="B332" i="68"/>
  <c r="N316" i="68"/>
  <c r="J316" i="68"/>
  <c r="F316" i="68"/>
  <c r="B316" i="68"/>
  <c r="N1797" i="68"/>
  <c r="J1797" i="68"/>
  <c r="F1797" i="68"/>
  <c r="B1797" i="68"/>
  <c r="N1789" i="68"/>
  <c r="J1789" i="68"/>
  <c r="F1789" i="68"/>
  <c r="B1789" i="68"/>
  <c r="N1781" i="68"/>
  <c r="J1781" i="68"/>
  <c r="F1781" i="68"/>
  <c r="B1781" i="68"/>
  <c r="N1773" i="68"/>
  <c r="J1773" i="68"/>
  <c r="F1773" i="68"/>
  <c r="B1773" i="68"/>
  <c r="N1765" i="68"/>
  <c r="J1765" i="68"/>
  <c r="F1765" i="68"/>
  <c r="B1765" i="68"/>
  <c r="N1757" i="68"/>
  <c r="J1757" i="68"/>
  <c r="F1757" i="68"/>
  <c r="B1757" i="68"/>
  <c r="N1359" i="68"/>
  <c r="J1359" i="68"/>
  <c r="F1359" i="68"/>
  <c r="B1359" i="68"/>
  <c r="N1351" i="68"/>
  <c r="J1351" i="68"/>
  <c r="F1351" i="68"/>
  <c r="C1432" i="71"/>
  <c r="C880" i="71"/>
  <c r="C192" i="71"/>
  <c r="C275" i="71"/>
  <c r="N326" i="68"/>
  <c r="J326" i="68"/>
  <c r="F326" i="68"/>
  <c r="B326" i="68"/>
  <c r="N310" i="68"/>
  <c r="J310" i="68"/>
  <c r="F310" i="68"/>
  <c r="B310" i="68"/>
  <c r="N1799" i="68"/>
  <c r="J1799" i="68"/>
  <c r="F1799" i="68"/>
  <c r="B1799" i="68"/>
  <c r="N1791" i="68"/>
  <c r="J1791" i="68"/>
  <c r="F1791" i="68"/>
  <c r="B1791" i="68"/>
  <c r="N1759" i="68"/>
  <c r="J1759" i="68"/>
  <c r="F1759" i="68"/>
  <c r="B1759" i="68"/>
  <c r="N1353" i="68"/>
  <c r="J1353" i="68"/>
  <c r="F1353" i="68"/>
  <c r="B1353" i="68"/>
  <c r="D1208" i="83"/>
  <c r="D908" i="83"/>
  <c r="D368" i="83"/>
  <c r="B1418" i="71"/>
  <c r="C604" i="71"/>
  <c r="C1156" i="71"/>
  <c r="N341" i="68"/>
  <c r="C7" i="101"/>
  <c r="B6" i="77"/>
  <c r="K197" i="68"/>
  <c r="W64" i="68"/>
  <c r="P2" i="68"/>
  <c r="E3" i="79"/>
  <c r="C2" i="1"/>
  <c r="D3" i="65"/>
  <c r="D3" i="60"/>
  <c r="D3" i="64"/>
  <c r="D2" i="70"/>
  <c r="C741" i="71"/>
  <c r="B1505" i="71"/>
  <c r="G24" i="81"/>
  <c r="C1293" i="71"/>
  <c r="C1570" i="71"/>
  <c r="C1294" i="71"/>
  <c r="C1018" i="71"/>
  <c r="C742" i="71"/>
  <c r="C466" i="71"/>
  <c r="C138" i="71"/>
  <c r="C328" i="71"/>
  <c r="N342" i="68"/>
  <c r="J342" i="68"/>
  <c r="F342" i="68"/>
  <c r="B342" i="68"/>
  <c r="N1592" i="68"/>
  <c r="J1592" i="68"/>
  <c r="F1592" i="68"/>
  <c r="B1592" i="68"/>
  <c r="N1584" i="68"/>
  <c r="J1584" i="68"/>
  <c r="F1584" i="68"/>
  <c r="B1584" i="68"/>
  <c r="N1576" i="68"/>
  <c r="J1576" i="68"/>
  <c r="F1576" i="68"/>
  <c r="B1576" i="68"/>
  <c r="N1568" i="68"/>
  <c r="J1568" i="68"/>
  <c r="F1568" i="68"/>
  <c r="B1568" i="68"/>
  <c r="N1560" i="68"/>
  <c r="J1560" i="68"/>
  <c r="F1560" i="68"/>
  <c r="B1560" i="68"/>
  <c r="N1552" i="68"/>
  <c r="J1552" i="68"/>
  <c r="F1552" i="68"/>
  <c r="B1552" i="68"/>
  <c r="N1454" i="68"/>
  <c r="J1454" i="68"/>
  <c r="F1454" i="68"/>
  <c r="B1454" i="68"/>
  <c r="N1446" i="68"/>
  <c r="J1446" i="68"/>
  <c r="F1446" i="68"/>
  <c r="B1446" i="68"/>
  <c r="N1438" i="68"/>
  <c r="J1438" i="68"/>
  <c r="F1438" i="68"/>
  <c r="B1438" i="68"/>
  <c r="N1430" i="68"/>
  <c r="J1430" i="68"/>
  <c r="F1430" i="68"/>
  <c r="B1430" i="68"/>
  <c r="N1422" i="68"/>
  <c r="J1422" i="68"/>
  <c r="F1422" i="68"/>
  <c r="B1422" i="68"/>
  <c r="N1414" i="68"/>
  <c r="J1414" i="68"/>
  <c r="F1414" i="68"/>
  <c r="B1414" i="68"/>
  <c r="N1316" i="68"/>
  <c r="J1316" i="68"/>
  <c r="F1316" i="68"/>
  <c r="B1316" i="68"/>
  <c r="N1308" i="68"/>
  <c r="J1308" i="68"/>
  <c r="F1308" i="68"/>
  <c r="B1308" i="68"/>
  <c r="N1300" i="68"/>
  <c r="J1300" i="68"/>
  <c r="F1300" i="68"/>
  <c r="B1300" i="68"/>
  <c r="N1292" i="68"/>
  <c r="J1292" i="68"/>
  <c r="F1292" i="68"/>
  <c r="B1292" i="68"/>
  <c r="N1284" i="68"/>
  <c r="J1284" i="68"/>
  <c r="F1284" i="68"/>
  <c r="B1284" i="68"/>
  <c r="N1276" i="68"/>
  <c r="J1276" i="68"/>
  <c r="F1276" i="68"/>
  <c r="B1276" i="68"/>
  <c r="N1178" i="68"/>
  <c r="J1178" i="68"/>
  <c r="B1490" i="68"/>
  <c r="F1490" i="68"/>
  <c r="J1490" i="68"/>
  <c r="N1490" i="68"/>
  <c r="B1498" i="68"/>
  <c r="F1498" i="68"/>
  <c r="J1498" i="68"/>
  <c r="N1498" i="68"/>
  <c r="B1506" i="68"/>
  <c r="F1506" i="68"/>
  <c r="J1506" i="68"/>
  <c r="N1506" i="68"/>
  <c r="B1628" i="68"/>
  <c r="F1628" i="68"/>
  <c r="J1628" i="68"/>
  <c r="N1628" i="68"/>
  <c r="B1644" i="68"/>
  <c r="F1644" i="68"/>
  <c r="J1644" i="68"/>
  <c r="N1644" i="68"/>
  <c r="B1652" i="68"/>
  <c r="F1652" i="68"/>
  <c r="J1652" i="68"/>
  <c r="N1652" i="68"/>
  <c r="B1766" i="68"/>
  <c r="F1766" i="68"/>
  <c r="J1766" i="68"/>
  <c r="N1766" i="68"/>
  <c r="N325" i="68"/>
  <c r="C335" i="71"/>
  <c r="C129" i="71"/>
  <c r="C465" i="71"/>
  <c r="C1017" i="71"/>
  <c r="C1569" i="71"/>
  <c r="C480" i="71"/>
  <c r="C618" i="71"/>
  <c r="C878" i="71"/>
  <c r="T8" i="71"/>
  <c r="I7" i="76" s="1"/>
  <c r="E12" i="83" s="1"/>
  <c r="C13" i="77"/>
  <c r="C198" i="68"/>
  <c r="W194" i="68"/>
  <c r="W184" i="68"/>
  <c r="K174" i="68"/>
  <c r="W200" i="68"/>
  <c r="K206" i="68"/>
  <c r="O190" i="68"/>
  <c r="W193" i="68"/>
  <c r="W135" i="68"/>
  <c r="K145" i="68"/>
  <c r="W136" i="68"/>
  <c r="O145" i="68"/>
  <c r="W321" i="68"/>
  <c r="G312" i="68"/>
  <c r="W337" i="68"/>
  <c r="G344" i="68"/>
  <c r="W330" i="68"/>
  <c r="K328" i="68"/>
  <c r="W323" i="68"/>
  <c r="O312" i="68"/>
  <c r="O344" i="68"/>
  <c r="W339" i="68"/>
  <c r="C381" i="68"/>
  <c r="W389" i="68"/>
  <c r="C397" i="68"/>
  <c r="C423" i="68"/>
  <c r="M430" i="68" s="1"/>
  <c r="W397" i="68"/>
  <c r="W398" i="68"/>
  <c r="G423" i="68"/>
  <c r="M431" i="68" s="1"/>
  <c r="K413" i="68"/>
  <c r="K423" i="68"/>
  <c r="M432" i="68" s="1"/>
  <c r="W408" i="68"/>
  <c r="O423" i="68"/>
  <c r="M433" i="68" s="1"/>
  <c r="W196" i="68"/>
  <c r="K198" i="68"/>
  <c r="T941" i="71"/>
  <c r="I75" i="76" s="1"/>
  <c r="E795" i="83" s="1"/>
  <c r="F26" i="77"/>
  <c r="T872" i="71"/>
  <c r="I70" i="76" s="1"/>
  <c r="F25" i="77"/>
  <c r="T1010" i="71"/>
  <c r="I80" i="76" s="1"/>
  <c r="E855" i="83" s="1"/>
  <c r="F27" i="77"/>
  <c r="W1304" i="68"/>
  <c r="W1716" i="68"/>
  <c r="W1708" i="68"/>
  <c r="W1700" i="68"/>
  <c r="C1026" i="68"/>
  <c r="C68" i="68"/>
  <c r="W1441" i="68"/>
  <c r="W548" i="68"/>
  <c r="W65" i="68"/>
  <c r="K76" i="68"/>
  <c r="N317" i="68"/>
  <c r="N333" i="68"/>
  <c r="N349" i="68"/>
  <c r="C266" i="71"/>
  <c r="C199" i="71"/>
  <c r="C603" i="71"/>
  <c r="C879" i="71"/>
  <c r="C1155" i="71"/>
  <c r="C1431" i="71"/>
  <c r="C1707" i="71"/>
  <c r="D667" i="83"/>
  <c r="D1207" i="83"/>
  <c r="G1801" i="68"/>
  <c r="C413" i="68"/>
  <c r="G381" i="68"/>
  <c r="K60" i="68"/>
  <c r="W56" i="68"/>
  <c r="C173" i="68"/>
  <c r="C174" i="68" s="1"/>
  <c r="C189" i="68"/>
  <c r="C190" i="68" s="1"/>
  <c r="C205" i="68"/>
  <c r="K181" i="68"/>
  <c r="K182" i="68" s="1"/>
  <c r="K213" i="68"/>
  <c r="O181" i="68"/>
  <c r="O197" i="68"/>
  <c r="W197" i="68" s="1"/>
  <c r="O213" i="68"/>
  <c r="K104" i="68"/>
  <c r="K105" i="68" s="1"/>
  <c r="O104" i="68"/>
  <c r="O105" i="68" s="1"/>
  <c r="C104" i="68"/>
  <c r="C105" i="68" s="1"/>
  <c r="C112" i="68"/>
  <c r="C113" i="68" s="1"/>
  <c r="K112" i="68"/>
  <c r="K113" i="68" s="1"/>
  <c r="O112" i="68"/>
  <c r="K120" i="68"/>
  <c r="K121" i="68" s="1"/>
  <c r="O120" i="68"/>
  <c r="C128" i="68"/>
  <c r="C129" i="68" s="1"/>
  <c r="K128" i="68"/>
  <c r="O128" i="68"/>
  <c r="W128" i="68" s="1"/>
  <c r="O136" i="68"/>
  <c r="C144" i="68"/>
  <c r="C145" i="68" s="1"/>
  <c r="K1378" i="68"/>
  <c r="C1386" i="68"/>
  <c r="K1386" i="68"/>
  <c r="K1492" i="68"/>
  <c r="C1500" i="68"/>
  <c r="K1500" i="68"/>
  <c r="O113" i="68"/>
  <c r="W120" i="68"/>
  <c r="W52" i="68"/>
  <c r="W118" i="68"/>
  <c r="K129" i="68"/>
  <c r="W127" i="68"/>
  <c r="W1227" i="68"/>
  <c r="G78" i="68"/>
  <c r="M86" i="68" s="1"/>
  <c r="K344" i="68"/>
  <c r="W804" i="68"/>
  <c r="W1092" i="68"/>
  <c r="W48" i="68"/>
  <c r="W54" i="68"/>
  <c r="O413" i="68"/>
  <c r="W402" i="68"/>
  <c r="G147" i="68"/>
  <c r="M155" i="68" s="1"/>
  <c r="W61" i="68"/>
  <c r="C1630" i="68"/>
  <c r="C1646" i="68"/>
  <c r="C1654" i="68"/>
  <c r="W190" i="68"/>
  <c r="O198" i="68"/>
  <c r="O214" i="68"/>
  <c r="W205" i="68"/>
  <c r="O121" i="68"/>
  <c r="W124" i="68"/>
  <c r="C1783" i="71"/>
  <c r="C1584" i="71"/>
  <c r="C1308" i="71"/>
  <c r="C1085" i="71"/>
  <c r="C947" i="71"/>
  <c r="C809" i="71"/>
  <c r="C732" i="71"/>
  <c r="C679" i="71"/>
  <c r="C663" i="71"/>
  <c r="C610" i="71"/>
  <c r="C594" i="71"/>
  <c r="C541" i="71"/>
  <c r="C525" i="71"/>
  <c r="C472" i="71"/>
  <c r="C456" i="71"/>
  <c r="C403" i="71"/>
  <c r="C387" i="71"/>
  <c r="C120" i="71"/>
  <c r="C136" i="71"/>
  <c r="C182" i="71"/>
  <c r="C190" i="71"/>
  <c r="C198" i="71"/>
  <c r="C206" i="71"/>
  <c r="C257" i="71"/>
  <c r="C273" i="71"/>
  <c r="C318" i="71"/>
  <c r="C326" i="71"/>
  <c r="C334" i="71"/>
  <c r="N340" i="68"/>
  <c r="J340" i="68"/>
  <c r="F340" i="68"/>
  <c r="B340" i="68"/>
  <c r="N324" i="68"/>
  <c r="J324" i="68"/>
  <c r="F324" i="68"/>
  <c r="B324" i="68"/>
  <c r="N308" i="68"/>
  <c r="J308" i="68"/>
  <c r="F308" i="68"/>
  <c r="B308" i="68"/>
  <c r="N1728" i="68"/>
  <c r="J1728" i="68"/>
  <c r="F1728" i="68"/>
  <c r="B1728" i="68"/>
  <c r="N1720" i="68"/>
  <c r="J1720" i="68"/>
  <c r="F1720" i="68"/>
  <c r="B1720" i="68"/>
  <c r="N1712" i="68"/>
  <c r="J1712" i="68"/>
  <c r="F1712" i="68"/>
  <c r="B1712" i="68"/>
  <c r="N1704" i="68"/>
  <c r="J1704" i="68"/>
  <c r="F1704" i="68"/>
  <c r="B1704" i="68"/>
  <c r="N1696" i="68"/>
  <c r="J1696" i="68"/>
  <c r="F1696" i="68"/>
  <c r="B1696" i="68"/>
  <c r="N1688" i="68"/>
  <c r="J1688" i="68"/>
  <c r="F1688" i="68"/>
  <c r="B1688" i="68"/>
  <c r="N1659" i="68"/>
  <c r="J1659" i="68"/>
  <c r="F1659" i="68"/>
  <c r="B1659" i="68"/>
  <c r="N1651" i="68"/>
  <c r="J1651" i="68"/>
  <c r="F1651" i="68"/>
  <c r="B1651" i="68"/>
  <c r="N1643" i="68"/>
  <c r="J1643" i="68"/>
  <c r="F1643" i="68"/>
  <c r="B1643" i="68"/>
  <c r="N1635" i="68"/>
  <c r="J1635" i="68"/>
  <c r="F1635" i="68"/>
  <c r="B1635" i="68"/>
  <c r="N1627" i="68"/>
  <c r="J1627" i="68"/>
  <c r="F1627" i="68"/>
  <c r="B1627" i="68"/>
  <c r="N1619" i="68"/>
  <c r="J1619" i="68"/>
  <c r="F1619" i="68"/>
  <c r="B1619" i="68"/>
  <c r="N1521" i="68"/>
  <c r="J1521" i="68"/>
  <c r="F1521" i="68"/>
  <c r="B1521" i="68"/>
  <c r="N1513" i="68"/>
  <c r="J1513" i="68"/>
  <c r="F1513" i="68"/>
  <c r="B1513" i="68"/>
  <c r="N1505" i="68"/>
  <c r="J1505" i="68"/>
  <c r="F1505" i="68"/>
  <c r="B1505" i="68"/>
  <c r="N1497" i="68"/>
  <c r="J1497" i="68"/>
  <c r="F1497" i="68"/>
  <c r="B1497" i="68"/>
  <c r="N1489" i="68"/>
  <c r="J1489" i="68"/>
  <c r="F1489" i="68"/>
  <c r="B1489" i="68"/>
  <c r="N1481" i="68"/>
  <c r="J1481" i="68"/>
  <c r="F1481" i="68"/>
  <c r="B1481" i="68"/>
  <c r="N1383" i="68"/>
  <c r="J1383" i="68"/>
  <c r="F1383" i="68"/>
  <c r="B1383" i="68"/>
  <c r="N1375" i="68"/>
  <c r="J1375" i="68"/>
  <c r="F1375" i="68"/>
  <c r="B1375" i="68"/>
  <c r="N1367" i="68"/>
  <c r="J1367" i="68"/>
  <c r="F1367" i="68"/>
  <c r="B1367" i="68"/>
  <c r="C1785" i="71"/>
  <c r="C1793" i="71"/>
  <c r="C1724" i="71"/>
  <c r="C1655" i="71"/>
  <c r="C1586" i="71"/>
  <c r="C1517" i="71"/>
  <c r="C1448" i="71"/>
  <c r="C1379" i="71"/>
  <c r="C1310" i="71"/>
  <c r="C1241" i="71"/>
  <c r="C1172" i="71"/>
  <c r="C1103" i="71"/>
  <c r="C1034" i="71"/>
  <c r="C965" i="71"/>
  <c r="C896" i="71"/>
  <c r="C827" i="71"/>
  <c r="C758" i="71"/>
  <c r="C689" i="71"/>
  <c r="C620" i="71"/>
  <c r="C551" i="71"/>
  <c r="C482" i="71"/>
  <c r="C413" i="71"/>
  <c r="C344" i="71"/>
  <c r="N1714" i="68"/>
  <c r="J1714" i="68"/>
  <c r="F1714" i="68"/>
  <c r="B1714" i="68"/>
  <c r="N1706" i="68"/>
  <c r="J1706" i="68"/>
  <c r="F1706" i="68"/>
  <c r="B1706" i="68"/>
  <c r="N1698" i="68"/>
  <c r="J1698" i="68"/>
  <c r="F1698" i="68"/>
  <c r="B1698" i="68"/>
  <c r="N1690" i="68"/>
  <c r="J1690" i="68"/>
  <c r="F1690" i="68"/>
  <c r="B1690" i="68"/>
  <c r="B1661" i="68"/>
  <c r="N1653" i="68"/>
  <c r="J1653" i="68"/>
  <c r="F1653" i="68"/>
  <c r="B1653" i="68"/>
  <c r="N1645" i="68"/>
  <c r="J1645" i="68"/>
  <c r="F1645" i="68"/>
  <c r="B1645" i="68"/>
  <c r="N1637" i="68"/>
  <c r="J1637" i="68"/>
  <c r="F1637" i="68"/>
  <c r="B1637" i="68"/>
  <c r="N1629" i="68"/>
  <c r="J1629" i="68"/>
  <c r="F1629" i="68"/>
  <c r="B1629" i="68"/>
  <c r="N1621" i="68"/>
  <c r="J1621" i="68"/>
  <c r="F1621" i="68"/>
  <c r="B1621" i="68"/>
  <c r="N1523" i="68"/>
  <c r="J1523" i="68"/>
  <c r="F1523" i="68"/>
  <c r="B1523" i="68"/>
  <c r="N1515" i="68"/>
  <c r="J1515" i="68"/>
  <c r="F1515" i="68"/>
  <c r="B1515" i="68"/>
  <c r="N1507" i="68"/>
  <c r="J1507" i="68"/>
  <c r="F1507" i="68"/>
  <c r="B1507" i="68"/>
  <c r="N1499" i="68"/>
  <c r="J1499" i="68"/>
  <c r="F1499" i="68"/>
  <c r="B1499" i="68"/>
  <c r="N1491" i="68"/>
  <c r="J1491" i="68"/>
  <c r="F1491" i="68"/>
  <c r="B1491" i="68"/>
  <c r="N1483" i="68"/>
  <c r="J1483" i="68"/>
  <c r="F1483" i="68"/>
  <c r="B1483" i="68"/>
  <c r="N1385" i="68"/>
  <c r="J1385" i="68"/>
  <c r="F1385" i="68"/>
  <c r="B1385" i="68"/>
  <c r="N1377" i="68"/>
  <c r="J1377" i="68"/>
  <c r="F1377" i="68"/>
  <c r="B1377" i="68"/>
  <c r="N1369" i="68"/>
  <c r="J1369" i="68"/>
  <c r="F1369" i="68"/>
  <c r="B1369" i="68"/>
  <c r="N1361" i="68"/>
  <c r="J1361" i="68"/>
  <c r="F1361" i="68"/>
  <c r="B1361" i="68"/>
  <c r="D1328" i="83"/>
  <c r="D1088" i="83"/>
  <c r="D1388" i="83"/>
  <c r="D1148" i="83"/>
  <c r="D968" i="83"/>
  <c r="D848" i="83"/>
  <c r="D668" i="83"/>
  <c r="D548" i="83"/>
  <c r="D428" i="83"/>
  <c r="D308" i="83"/>
  <c r="D128" i="83"/>
  <c r="D68" i="83"/>
  <c r="B1625" i="71"/>
  <c r="B1073" i="71"/>
  <c r="B521" i="71"/>
  <c r="B1694" i="71"/>
  <c r="B1142" i="71"/>
  <c r="B1763" i="71"/>
  <c r="B178" i="71"/>
  <c r="B452" i="71"/>
  <c r="B728" i="71"/>
  <c r="B1004" i="71"/>
  <c r="B1280" i="71"/>
  <c r="B1556" i="71"/>
  <c r="B108" i="71"/>
  <c r="B383" i="71"/>
  <c r="B659" i="71"/>
  <c r="B935" i="71"/>
  <c r="B1211" i="71"/>
  <c r="B1487" i="71"/>
  <c r="K580" i="68"/>
  <c r="L59" i="76"/>
  <c r="B1712" i="71"/>
  <c r="B608" i="71"/>
  <c r="K28" i="68"/>
  <c r="L768" i="68" s="1"/>
  <c r="C1732" i="68"/>
  <c r="C1734" i="68"/>
  <c r="M1741" i="68" s="1"/>
  <c r="W47" i="68"/>
  <c r="C1785" i="68"/>
  <c r="G389" i="68"/>
  <c r="G182" i="68"/>
  <c r="C320" i="71"/>
  <c r="C267" i="71"/>
  <c r="C265" i="71"/>
  <c r="C184" i="71"/>
  <c r="C130" i="71"/>
  <c r="C128" i="71"/>
  <c r="C397" i="71"/>
  <c r="C535" i="71"/>
  <c r="C673" i="71"/>
  <c r="C811" i="71"/>
  <c r="C949" i="71"/>
  <c r="C1087" i="71"/>
  <c r="C1225" i="71"/>
  <c r="C1363" i="71"/>
  <c r="C1501" i="71"/>
  <c r="C1639" i="71"/>
  <c r="C1777" i="71"/>
  <c r="C395" i="71"/>
  <c r="C464" i="71"/>
  <c r="C533" i="71"/>
  <c r="C602" i="71"/>
  <c r="C671" i="71"/>
  <c r="C748" i="71"/>
  <c r="C1016" i="71"/>
  <c r="C1446" i="71"/>
  <c r="D188" i="83"/>
  <c r="D248" i="83"/>
  <c r="D488" i="83"/>
  <c r="D728" i="83"/>
  <c r="D788" i="83"/>
  <c r="D1028" i="83"/>
  <c r="D1508" i="83"/>
  <c r="D1448" i="83"/>
  <c r="K2" i="71"/>
  <c r="D126" i="83"/>
  <c r="D306" i="83"/>
  <c r="D546" i="83"/>
  <c r="D846" i="83"/>
  <c r="D1146" i="83"/>
  <c r="D3" i="66"/>
  <c r="G12" i="68"/>
  <c r="L115" i="76" s="1"/>
  <c r="D3" i="61"/>
  <c r="C206" i="68"/>
  <c r="W198" i="68"/>
  <c r="W188" i="68"/>
  <c r="K214" i="68"/>
  <c r="O216" i="68"/>
  <c r="M226" i="68" s="1"/>
  <c r="O182" i="68"/>
  <c r="W189" i="68"/>
  <c r="W113" i="68"/>
  <c r="W119" i="68"/>
  <c r="W123" i="68"/>
  <c r="O129" i="68"/>
  <c r="O137" i="68"/>
  <c r="W132" i="68"/>
  <c r="K1546" i="68"/>
  <c r="B1781" i="71"/>
  <c r="L99" i="76"/>
  <c r="K1132" i="68"/>
  <c r="W1497" i="68"/>
  <c r="C1002" i="68"/>
  <c r="C328" i="68"/>
  <c r="W67" i="68"/>
  <c r="K1140" i="68"/>
  <c r="K381" i="68"/>
  <c r="K78" i="68"/>
  <c r="M87" i="68" s="1"/>
  <c r="C78" i="68"/>
  <c r="M85" i="68" s="1"/>
  <c r="G397" i="68"/>
  <c r="W1571" i="68"/>
  <c r="W114" i="68"/>
  <c r="W407" i="68"/>
  <c r="W413" i="68" s="1"/>
  <c r="W122" i="68"/>
  <c r="G36" i="68"/>
  <c r="O1662" i="68"/>
  <c r="O1665" i="68" s="1"/>
  <c r="M1675" i="68" s="1"/>
  <c r="K1723" i="68"/>
  <c r="K1724" i="68" s="1"/>
  <c r="K1731" i="68"/>
  <c r="C396" i="71"/>
  <c r="C534" i="71"/>
  <c r="C672" i="71"/>
  <c r="C810" i="71"/>
  <c r="C948" i="71"/>
  <c r="C1086" i="71"/>
  <c r="C1224" i="71"/>
  <c r="C1362" i="71"/>
  <c r="C1500" i="71"/>
  <c r="C1638" i="71"/>
  <c r="B11" i="69"/>
  <c r="O405" i="68"/>
  <c r="W116" i="68"/>
  <c r="K699" i="68"/>
  <c r="M708" i="68" s="1"/>
  <c r="C136" i="68"/>
  <c r="C1792" i="68"/>
  <c r="W1785" i="68" s="1"/>
  <c r="T1079" i="71"/>
  <c r="I85" i="76" s="1"/>
  <c r="E915" i="83" s="1"/>
  <c r="F28" i="77"/>
  <c r="E13" i="83"/>
  <c r="L1389" i="68"/>
  <c r="K925" i="68"/>
  <c r="K304" i="68"/>
  <c r="B1160" i="71"/>
  <c r="L39" i="76"/>
  <c r="L79" i="76"/>
  <c r="L119" i="76"/>
  <c r="K511" i="68"/>
  <c r="B196" i="71"/>
  <c r="L14" i="76"/>
  <c r="B677" i="71"/>
  <c r="B1229" i="71"/>
  <c r="L1251" i="68"/>
  <c r="L699" i="68"/>
  <c r="K166" i="68"/>
  <c r="K718" i="68"/>
  <c r="K1270" i="68"/>
  <c r="K1684" i="68"/>
  <c r="B332" i="71"/>
  <c r="B884" i="71"/>
  <c r="B1436" i="71"/>
  <c r="L29" i="76"/>
  <c r="L49" i="76"/>
  <c r="L69" i="76"/>
  <c r="L89" i="76"/>
  <c r="L109" i="76"/>
  <c r="L129" i="76"/>
  <c r="K235" i="68"/>
  <c r="K994" i="68"/>
  <c r="K1477" i="68"/>
  <c r="E11" i="77"/>
  <c r="B401" i="71"/>
  <c r="B953" i="71"/>
  <c r="G9" i="68"/>
  <c r="G22" i="81" s="1"/>
  <c r="G10" i="68"/>
  <c r="B1773" i="71" s="1"/>
  <c r="T803" i="71"/>
  <c r="I65" i="76" s="1"/>
  <c r="E675" i="83" s="1"/>
  <c r="F24" i="77"/>
  <c r="T111" i="71"/>
  <c r="I12" i="76" s="1"/>
  <c r="C14" i="77"/>
  <c r="T1767" i="71"/>
  <c r="I133" i="76" s="1"/>
  <c r="E1513" i="83" s="1"/>
  <c r="D38" i="77"/>
  <c r="T1629" i="71"/>
  <c r="I123" i="76" s="1"/>
  <c r="E1393" i="83" s="1"/>
  <c r="D36" i="77"/>
  <c r="T1560" i="71"/>
  <c r="I118" i="76" s="1"/>
  <c r="E1333" i="83" s="1"/>
  <c r="D35" i="77"/>
  <c r="T1491" i="71"/>
  <c r="I113" i="76" s="1"/>
  <c r="E1273" i="83" s="1"/>
  <c r="D34" i="77"/>
  <c r="T1422" i="71"/>
  <c r="I108" i="76" s="1"/>
  <c r="E1213" i="83" s="1"/>
  <c r="D33" i="77"/>
  <c r="T1353" i="71"/>
  <c r="I103" i="76" s="1"/>
  <c r="E1153" i="83" s="1"/>
  <c r="D32" i="77"/>
  <c r="T1283" i="71"/>
  <c r="I97" i="76" s="1"/>
  <c r="C31" i="77"/>
  <c r="O1294" i="68"/>
  <c r="W1297" i="68"/>
  <c r="G1277" i="68"/>
  <c r="G1293" i="68"/>
  <c r="G1294" i="68" s="1"/>
  <c r="K1293" i="68"/>
  <c r="W1226" i="68"/>
  <c r="G1251" i="68"/>
  <c r="M1259" i="68" s="1"/>
  <c r="W1218" i="68"/>
  <c r="C1248" i="68"/>
  <c r="C1224" i="68"/>
  <c r="C1225" i="68" s="1"/>
  <c r="T1077" i="71"/>
  <c r="I83" i="76" s="1"/>
  <c r="E913" i="83" s="1"/>
  <c r="D28" i="77"/>
  <c r="T1008" i="71"/>
  <c r="I78" i="76" s="1"/>
  <c r="E853" i="83" s="1"/>
  <c r="D27" i="77"/>
  <c r="T939" i="71"/>
  <c r="I73" i="76" s="1"/>
  <c r="E793" i="83" s="1"/>
  <c r="D26" i="77"/>
  <c r="T732" i="71"/>
  <c r="I58" i="76" s="1"/>
  <c r="E613" i="83" s="1"/>
  <c r="D23" i="77"/>
  <c r="T663" i="71"/>
  <c r="I53" i="76" s="1"/>
  <c r="E553" i="83" s="1"/>
  <c r="D22" i="77"/>
  <c r="T525" i="71"/>
  <c r="I43" i="76" s="1"/>
  <c r="E433" i="83" s="1"/>
  <c r="D20" i="77"/>
  <c r="T456" i="71"/>
  <c r="I38" i="76" s="1"/>
  <c r="E373" i="83" s="1"/>
  <c r="D19" i="77"/>
  <c r="T387" i="71"/>
  <c r="I33" i="76" s="1"/>
  <c r="E313" i="83" s="1"/>
  <c r="D18" i="77"/>
  <c r="T318" i="71"/>
  <c r="I28" i="76" s="1"/>
  <c r="E253" i="83" s="1"/>
  <c r="D17" i="77"/>
  <c r="T249" i="71"/>
  <c r="I23" i="76" s="1"/>
  <c r="E193" i="83" s="1"/>
  <c r="D16" i="77"/>
  <c r="T181" i="71"/>
  <c r="I17" i="76" s="1"/>
  <c r="I21" i="76" s="1"/>
  <c r="C15" i="77"/>
  <c r="L211" i="71"/>
  <c r="O211" i="71" s="1"/>
  <c r="G15" i="77"/>
  <c r="F19" i="69" s="1"/>
  <c r="T113" i="71"/>
  <c r="I14" i="76" s="1"/>
  <c r="E74" i="83" s="1"/>
  <c r="E14" i="77"/>
  <c r="L141" i="71"/>
  <c r="O141" i="71" s="1"/>
  <c r="C120" i="68"/>
  <c r="T1698" i="71"/>
  <c r="I128" i="76" s="1"/>
  <c r="E1453" i="83" s="1"/>
  <c r="D37" i="77"/>
  <c r="T1146" i="71"/>
  <c r="I88" i="76" s="1"/>
  <c r="E973" i="83" s="1"/>
  <c r="D29" i="77"/>
  <c r="W600" i="68"/>
  <c r="C596" i="68"/>
  <c r="T594" i="71"/>
  <c r="I48" i="76" s="1"/>
  <c r="E493" i="83" s="1"/>
  <c r="D21" i="77"/>
  <c r="T1628" i="71"/>
  <c r="I122" i="76" s="1"/>
  <c r="L1658" i="71"/>
  <c r="O1658" i="71" s="1"/>
  <c r="C36" i="77"/>
  <c r="T1630" i="71"/>
  <c r="I124" i="76" s="1"/>
  <c r="E1394" i="83" s="1"/>
  <c r="E36" i="77"/>
  <c r="W1090" i="68"/>
  <c r="O1113" i="68"/>
  <c r="M1123" i="68" s="1"/>
  <c r="O1087" i="68"/>
  <c r="T1076" i="71"/>
  <c r="I82" i="76" s="1"/>
  <c r="L1106" i="71"/>
  <c r="O1106" i="71" s="1"/>
  <c r="C28" i="77"/>
  <c r="T1078" i="71"/>
  <c r="I84" i="76" s="1"/>
  <c r="E914" i="83" s="1"/>
  <c r="E28" i="77"/>
  <c r="C1086" i="68"/>
  <c r="L1589" i="71"/>
  <c r="O1589" i="71" s="1"/>
  <c r="T1561" i="71"/>
  <c r="I119" i="76" s="1"/>
  <c r="E1334" i="83" s="1"/>
  <c r="E35" i="77"/>
  <c r="G35" i="77" s="1"/>
  <c r="F39" i="69" s="1"/>
  <c r="O1570" i="68"/>
  <c r="W1573" i="68"/>
  <c r="E1332" i="83"/>
  <c r="G1010" i="68"/>
  <c r="W1015" i="68"/>
  <c r="O1034" i="68"/>
  <c r="W1029" i="68"/>
  <c r="T1007" i="71"/>
  <c r="I77" i="76" s="1"/>
  <c r="C27" i="77"/>
  <c r="L1037" i="71"/>
  <c r="O1037" i="71" s="1"/>
  <c r="T1009" i="71"/>
  <c r="I79" i="76" s="1"/>
  <c r="E854" i="83" s="1"/>
  <c r="E27" i="77"/>
  <c r="K1033" i="68"/>
  <c r="E34" i="77"/>
  <c r="T1492" i="71"/>
  <c r="I114" i="76" s="1"/>
  <c r="E1274" i="83" s="1"/>
  <c r="C1501" i="68"/>
  <c r="W1501" i="68"/>
  <c r="C34" i="77"/>
  <c r="T1490" i="71"/>
  <c r="I112" i="76" s="1"/>
  <c r="L1520" i="71"/>
  <c r="O1520" i="71" s="1"/>
  <c r="T940" i="71"/>
  <c r="I74" i="76" s="1"/>
  <c r="E794" i="83" s="1"/>
  <c r="E26" i="77"/>
  <c r="T938" i="71"/>
  <c r="I72" i="76" s="1"/>
  <c r="L968" i="71"/>
  <c r="O968" i="71" s="1"/>
  <c r="C26" i="77"/>
  <c r="C1432" i="68"/>
  <c r="W1432" i="68"/>
  <c r="O1456" i="68"/>
  <c r="W1447" i="68"/>
  <c r="T1421" i="71"/>
  <c r="I107" i="76" s="1"/>
  <c r="L1451" i="71"/>
  <c r="O1451" i="71" s="1"/>
  <c r="C33" i="77"/>
  <c r="T1423" i="71"/>
  <c r="I109" i="76" s="1"/>
  <c r="E1214" i="83" s="1"/>
  <c r="E33" i="77"/>
  <c r="T871" i="71"/>
  <c r="I69" i="76" s="1"/>
  <c r="E25" i="77"/>
  <c r="O1347" i="68"/>
  <c r="W1358" i="68"/>
  <c r="W1368" i="68"/>
  <c r="G1371" i="68"/>
  <c r="W1373" i="68"/>
  <c r="K1379" i="68"/>
  <c r="O1389" i="68"/>
  <c r="M1399" i="68" s="1"/>
  <c r="W1378" i="68"/>
  <c r="O1387" i="68"/>
  <c r="T1354" i="71"/>
  <c r="I104" i="76" s="1"/>
  <c r="E1154" i="83" s="1"/>
  <c r="E32" i="77"/>
  <c r="L1382" i="71"/>
  <c r="O1382" i="71" s="1"/>
  <c r="T1352" i="71"/>
  <c r="I102" i="76" s="1"/>
  <c r="C32" i="77"/>
  <c r="G1346" i="68"/>
  <c r="C1378" i="68"/>
  <c r="T801" i="71"/>
  <c r="I63" i="76" s="1"/>
  <c r="D24" i="77"/>
  <c r="C819" i="68"/>
  <c r="W815" i="68"/>
  <c r="W1288" i="68"/>
  <c r="K1278" i="68"/>
  <c r="G1278" i="68"/>
  <c r="W1287" i="68"/>
  <c r="D31" i="77"/>
  <c r="T1284" i="71"/>
  <c r="I98" i="76" s="1"/>
  <c r="E1093" i="83" s="1"/>
  <c r="E1092" i="83"/>
  <c r="F31" i="77"/>
  <c r="T1286" i="71"/>
  <c r="I100" i="76" s="1"/>
  <c r="E1095" i="83" s="1"/>
  <c r="C1277" i="68"/>
  <c r="L1313" i="71"/>
  <c r="O1313" i="71" s="1"/>
  <c r="G734" i="68"/>
  <c r="W739" i="68"/>
  <c r="W755" i="68"/>
  <c r="G766" i="68"/>
  <c r="E23" i="77"/>
  <c r="T733" i="71"/>
  <c r="I59" i="76" s="1"/>
  <c r="E614" i="83" s="1"/>
  <c r="C23" i="77"/>
  <c r="G23" i="77" s="1"/>
  <c r="F27" i="69" s="1"/>
  <c r="T731" i="71"/>
  <c r="I57" i="76" s="1"/>
  <c r="L761" i="71"/>
  <c r="O761" i="71" s="1"/>
  <c r="C733" i="68"/>
  <c r="O1769" i="68"/>
  <c r="W1776" i="68"/>
  <c r="O1793" i="68"/>
  <c r="W1788" i="68"/>
  <c r="T1768" i="71"/>
  <c r="I134" i="76" s="1"/>
  <c r="E1514" i="83" s="1"/>
  <c r="E38" i="77"/>
  <c r="L1796" i="71"/>
  <c r="O1796" i="71" s="1"/>
  <c r="T1766" i="71"/>
  <c r="I132" i="76" s="1"/>
  <c r="C38" i="77"/>
  <c r="G1792" i="68"/>
  <c r="C1768" i="68"/>
  <c r="K1249" i="68"/>
  <c r="W1239" i="68"/>
  <c r="W1237" i="68"/>
  <c r="C1249" i="68"/>
  <c r="T1215" i="71"/>
  <c r="I93" i="76" s="1"/>
  <c r="E1033" i="83" s="1"/>
  <c r="L1244" i="71"/>
  <c r="O1244" i="71" s="1"/>
  <c r="D30" i="77"/>
  <c r="W1221" i="68"/>
  <c r="C1217" i="68"/>
  <c r="W1225" i="68"/>
  <c r="E1032" i="83"/>
  <c r="T1217" i="71"/>
  <c r="I95" i="76" s="1"/>
  <c r="E1035" i="83" s="1"/>
  <c r="F30" i="77"/>
  <c r="G1225" i="68"/>
  <c r="E30" i="77"/>
  <c r="C30" i="77"/>
  <c r="C697" i="68"/>
  <c r="W685" i="68"/>
  <c r="C699" i="68"/>
  <c r="M706" i="68" s="1"/>
  <c r="E22" i="77"/>
  <c r="T664" i="71"/>
  <c r="I54" i="76" s="1"/>
  <c r="E554" i="83" s="1"/>
  <c r="C22" i="77"/>
  <c r="T662" i="71"/>
  <c r="I52" i="76" s="1"/>
  <c r="L692" i="71"/>
  <c r="O692" i="71" s="1"/>
  <c r="T1699" i="71"/>
  <c r="I129" i="76" s="1"/>
  <c r="E1454" i="83" s="1"/>
  <c r="E37" i="77"/>
  <c r="W1718" i="68"/>
  <c r="L1727" i="71"/>
  <c r="O1727" i="71" s="1"/>
  <c r="T1697" i="71"/>
  <c r="I127" i="76" s="1"/>
  <c r="C37" i="77"/>
  <c r="K1715" i="68"/>
  <c r="T1145" i="71"/>
  <c r="I87" i="76" s="1"/>
  <c r="L1175" i="71"/>
  <c r="O1175" i="71" s="1"/>
  <c r="C29" i="77"/>
  <c r="W1154" i="68"/>
  <c r="K1148" i="68"/>
  <c r="W1165" i="68"/>
  <c r="G1172" i="68"/>
  <c r="T1147" i="71"/>
  <c r="I89" i="76" s="1"/>
  <c r="E974" i="83" s="1"/>
  <c r="E29" i="77"/>
  <c r="T593" i="71"/>
  <c r="I47" i="76" s="1"/>
  <c r="L623" i="71"/>
  <c r="O623" i="71" s="1"/>
  <c r="C21" i="77"/>
  <c r="O620" i="68"/>
  <c r="W615" i="68"/>
  <c r="T595" i="71"/>
  <c r="I49" i="76" s="1"/>
  <c r="E494" i="83" s="1"/>
  <c r="E21" i="77"/>
  <c r="G619" i="68"/>
  <c r="W613" i="68" s="1"/>
  <c r="C543" i="68"/>
  <c r="W539" i="68"/>
  <c r="E20" i="77"/>
  <c r="T526" i="71"/>
  <c r="I44" i="76" s="1"/>
  <c r="E434" i="83" s="1"/>
  <c r="C20" i="77"/>
  <c r="T524" i="71"/>
  <c r="I42" i="76" s="1"/>
  <c r="L554" i="71"/>
  <c r="O554" i="71" s="1"/>
  <c r="T455" i="71"/>
  <c r="I37" i="76" s="1"/>
  <c r="L485" i="71"/>
  <c r="O485" i="71" s="1"/>
  <c r="C19" i="77"/>
  <c r="W473" i="68"/>
  <c r="O474" i="68"/>
  <c r="T457" i="71"/>
  <c r="I39" i="76" s="1"/>
  <c r="E374" i="83" s="1"/>
  <c r="E19" i="77"/>
  <c r="T388" i="71"/>
  <c r="I34" i="76" s="1"/>
  <c r="E314" i="83" s="1"/>
  <c r="E18" i="77"/>
  <c r="L416" i="71"/>
  <c r="O416" i="71" s="1"/>
  <c r="T386" i="71"/>
  <c r="I32" i="76" s="1"/>
  <c r="C18" i="77"/>
  <c r="M434" i="68"/>
  <c r="N434" i="68" s="1"/>
  <c r="W341" i="68"/>
  <c r="G352" i="68"/>
  <c r="G354" i="68"/>
  <c r="M362" i="68" s="1"/>
  <c r="T317" i="71"/>
  <c r="I27" i="76" s="1"/>
  <c r="C17" i="77"/>
  <c r="L347" i="71"/>
  <c r="O347" i="71" s="1"/>
  <c r="T319" i="71"/>
  <c r="I29" i="76" s="1"/>
  <c r="E254" i="83" s="1"/>
  <c r="E17" i="77"/>
  <c r="O259" i="68"/>
  <c r="W262" i="68"/>
  <c r="O283" i="68"/>
  <c r="W274" i="68"/>
  <c r="T250" i="71"/>
  <c r="I24" i="76" s="1"/>
  <c r="E194" i="83" s="1"/>
  <c r="E16" i="77"/>
  <c r="T248" i="71"/>
  <c r="I22" i="76" s="1"/>
  <c r="L278" i="71"/>
  <c r="O278" i="71" s="1"/>
  <c r="C16" i="77"/>
  <c r="E132" i="83"/>
  <c r="E136" i="83" s="1"/>
  <c r="C121" i="68"/>
  <c r="W121" i="68"/>
  <c r="C137" i="68"/>
  <c r="W129" i="68"/>
  <c r="E72" i="83"/>
  <c r="I16" i="76"/>
  <c r="W133" i="68"/>
  <c r="W117" i="68"/>
  <c r="T11" i="71"/>
  <c r="I10" i="76" s="1"/>
  <c r="L38" i="71"/>
  <c r="O38" i="71" s="1"/>
  <c r="F13" i="77"/>
  <c r="O78" i="68"/>
  <c r="M88" i="68" s="1"/>
  <c r="M89" i="68" s="1"/>
  <c r="W63" i="68"/>
  <c r="O44" i="68"/>
  <c r="W951" i="68"/>
  <c r="K949" i="68"/>
  <c r="L285" i="68"/>
  <c r="L1665" i="68"/>
  <c r="B1574" i="71"/>
  <c r="B1367" i="71"/>
  <c r="B1091" i="71"/>
  <c r="B815" i="71"/>
  <c r="B539" i="71"/>
  <c r="B263" i="71"/>
  <c r="B126" i="71"/>
  <c r="L19" i="76"/>
  <c r="L9" i="76"/>
  <c r="K1339" i="68"/>
  <c r="K1063" i="68"/>
  <c r="K787" i="68"/>
  <c r="K442" i="68"/>
  <c r="B23" i="71"/>
  <c r="L134" i="76"/>
  <c r="L124" i="76"/>
  <c r="L114" i="76"/>
  <c r="L104" i="76"/>
  <c r="L94" i="76"/>
  <c r="L84" i="76"/>
  <c r="L74" i="76"/>
  <c r="L64" i="76"/>
  <c r="L54" i="76"/>
  <c r="L44" i="76"/>
  <c r="L34" i="76"/>
  <c r="L24" i="76"/>
  <c r="B1643" i="71"/>
  <c r="B1298" i="71"/>
  <c r="B1022" i="71"/>
  <c r="B746" i="71"/>
  <c r="B470" i="71"/>
  <c r="K14" i="68"/>
  <c r="K1753" i="68"/>
  <c r="K1615" i="68"/>
  <c r="K1408" i="68"/>
  <c r="K1201" i="68"/>
  <c r="K856" i="68"/>
  <c r="K649" i="68"/>
  <c r="K373" i="68"/>
  <c r="K97" i="68"/>
  <c r="O511" i="68"/>
  <c r="B754" i="71"/>
  <c r="O14" i="68"/>
  <c r="L40" i="76"/>
  <c r="L120" i="76"/>
  <c r="F1661" i="68"/>
  <c r="J1661" i="68"/>
  <c r="N1661" i="68"/>
  <c r="B1722" i="68"/>
  <c r="F1722" i="68"/>
  <c r="J1722" i="68"/>
  <c r="N1722" i="68"/>
  <c r="B1730" i="68"/>
  <c r="F1730" i="68"/>
  <c r="J1730" i="68"/>
  <c r="N1730" i="68"/>
  <c r="B1767" i="68"/>
  <c r="F1767" i="68"/>
  <c r="J1767" i="68"/>
  <c r="N1767" i="68"/>
  <c r="B1775" i="68"/>
  <c r="F1775" i="68"/>
  <c r="J1775" i="68"/>
  <c r="N1775" i="68"/>
  <c r="B1783" i="68"/>
  <c r="F1783" i="68"/>
  <c r="J1783" i="68"/>
  <c r="N1783" i="68"/>
  <c r="B318" i="68"/>
  <c r="F318" i="68"/>
  <c r="J318" i="68"/>
  <c r="N318" i="68"/>
  <c r="B334" i="68"/>
  <c r="F334" i="68"/>
  <c r="J334" i="68"/>
  <c r="N334" i="68"/>
  <c r="B350" i="68"/>
  <c r="F350" i="68"/>
  <c r="J350" i="68"/>
  <c r="N350" i="68"/>
  <c r="B34" i="68"/>
  <c r="C259" i="71"/>
  <c r="C251" i="71"/>
  <c r="C208" i="71"/>
  <c r="C200" i="71"/>
  <c r="C122" i="71"/>
  <c r="C114" i="71"/>
  <c r="C336" i="71"/>
  <c r="C389" i="71"/>
  <c r="C405" i="71"/>
  <c r="C458" i="71"/>
  <c r="C474" i="71"/>
  <c r="C527" i="71"/>
  <c r="C543" i="71"/>
  <c r="C596" i="71"/>
  <c r="C612" i="71"/>
  <c r="C665" i="71"/>
  <c r="C681" i="71"/>
  <c r="C734" i="71"/>
  <c r="C750" i="71"/>
  <c r="C803" i="71"/>
  <c r="C819" i="71"/>
  <c r="C872" i="71"/>
  <c r="C888" i="71"/>
  <c r="C941" i="71"/>
  <c r="C957" i="71"/>
  <c r="C1010" i="71"/>
  <c r="C1026" i="71"/>
  <c r="C1079" i="71"/>
  <c r="C1095" i="71"/>
  <c r="C1148" i="71"/>
  <c r="C1164" i="71"/>
  <c r="C1217" i="71"/>
  <c r="C1233" i="71"/>
  <c r="C1286" i="71"/>
  <c r="C1302" i="71"/>
  <c r="C1355" i="71"/>
  <c r="C1371" i="71"/>
  <c r="C1424" i="71"/>
  <c r="C1440" i="71"/>
  <c r="C1493" i="71"/>
  <c r="C1509" i="71"/>
  <c r="C1562" i="71"/>
  <c r="C1578" i="71"/>
  <c r="C1631" i="71"/>
  <c r="C1647" i="71"/>
  <c r="C1700" i="71"/>
  <c r="C1716" i="71"/>
  <c r="C1769" i="71"/>
  <c r="C1776" i="71"/>
  <c r="C740" i="71"/>
  <c r="C756" i="71"/>
  <c r="C825" i="71"/>
  <c r="C894" i="71"/>
  <c r="C963" i="71"/>
  <c r="C1032" i="71"/>
  <c r="C1101" i="71"/>
  <c r="C1239" i="71"/>
  <c r="C1377" i="71"/>
  <c r="C1515" i="71"/>
  <c r="C1653" i="71"/>
  <c r="C1791" i="71"/>
  <c r="T800" i="71"/>
  <c r="I62" i="76" s="1"/>
  <c r="E672" i="83" s="1"/>
  <c r="C24" i="77"/>
  <c r="G24" i="77" s="1"/>
  <c r="F28" i="69" s="1"/>
  <c r="L830" i="71"/>
  <c r="O830" i="71" s="1"/>
  <c r="E673" i="83"/>
  <c r="I66" i="76"/>
  <c r="O320" i="68"/>
  <c r="W327" i="68"/>
  <c r="O458" i="68"/>
  <c r="W465" i="68"/>
  <c r="C559" i="68"/>
  <c r="C561" i="68"/>
  <c r="M568" i="68" s="1"/>
  <c r="W547" i="68"/>
  <c r="W676" i="68"/>
  <c r="O673" i="68"/>
  <c r="O699" i="68"/>
  <c r="M709" i="68" s="1"/>
  <c r="W748" i="68"/>
  <c r="K768" i="68"/>
  <c r="M777" i="68" s="1"/>
  <c r="K750" i="68"/>
  <c r="C837" i="68"/>
  <c r="M844" i="68" s="1"/>
  <c r="C835" i="68"/>
  <c r="W823" i="68"/>
  <c r="W956" i="68"/>
  <c r="O957" i="68"/>
  <c r="O975" i="68"/>
  <c r="M985" i="68" s="1"/>
  <c r="C1079" i="68"/>
  <c r="W1083" i="68"/>
  <c r="W1159" i="68"/>
  <c r="O1156" i="68"/>
  <c r="W1219" i="68"/>
  <c r="K1209" i="68"/>
  <c r="O1286" i="68"/>
  <c r="W1293" i="68"/>
  <c r="W1424" i="68"/>
  <c r="C1458" i="68"/>
  <c r="M1465" i="68" s="1"/>
  <c r="C1416" i="68"/>
  <c r="W1494" i="68"/>
  <c r="G1485" i="68"/>
  <c r="G1527" i="68"/>
  <c r="M1535" i="68" s="1"/>
  <c r="G1554" i="68"/>
  <c r="W1563" i="68"/>
  <c r="C1647" i="68"/>
  <c r="W1643" i="68"/>
  <c r="C1793" i="68"/>
  <c r="C320" i="68"/>
  <c r="W324" i="68"/>
  <c r="K275" i="68"/>
  <c r="W269" i="68"/>
  <c r="K285" i="68"/>
  <c r="M294" i="68" s="1"/>
  <c r="O519" i="68"/>
  <c r="W530" i="68"/>
  <c r="O561" i="68"/>
  <c r="M571" i="68" s="1"/>
  <c r="G612" i="68"/>
  <c r="W609" i="68"/>
  <c r="W736" i="68"/>
  <c r="K726" i="68"/>
  <c r="O803" i="68"/>
  <c r="W810" i="68"/>
  <c r="W1021" i="68"/>
  <c r="O1044" i="68"/>
  <c r="M1054" i="68" s="1"/>
  <c r="O1018" i="68"/>
  <c r="C1103" i="68"/>
  <c r="W1095" i="68"/>
  <c r="W1171" i="68"/>
  <c r="O1180" i="68"/>
  <c r="O1182" i="68"/>
  <c r="M1192" i="68" s="1"/>
  <c r="K1233" i="68"/>
  <c r="W1231" i="68"/>
  <c r="K1251" i="68"/>
  <c r="M1260" i="68" s="1"/>
  <c r="O1310" i="68"/>
  <c r="W1305" i="68"/>
  <c r="O1320" i="68"/>
  <c r="M1330" i="68" s="1"/>
  <c r="O1458" i="68"/>
  <c r="M1468" i="68" s="1"/>
  <c r="O1440" i="68"/>
  <c r="W1439" i="68"/>
  <c r="W1508" i="68"/>
  <c r="O1527" i="68"/>
  <c r="M1537" i="68" s="1"/>
  <c r="O1509" i="68"/>
  <c r="O1586" i="68"/>
  <c r="W1581" i="68"/>
  <c r="W1707" i="68"/>
  <c r="O1700" i="68"/>
  <c r="G274" i="68"/>
  <c r="W268" i="68" s="1"/>
  <c r="K457" i="68"/>
  <c r="K492" i="68" s="1"/>
  <c r="M501" i="68" s="1"/>
  <c r="K518" i="68"/>
  <c r="K519" i="68" s="1"/>
  <c r="C725" i="68"/>
  <c r="C768" i="68" s="1"/>
  <c r="M775" i="68" s="1"/>
  <c r="G725" i="68"/>
  <c r="G726" i="68" s="1"/>
  <c r="C354" i="68"/>
  <c r="M361" i="68" s="1"/>
  <c r="K956" i="68"/>
  <c r="K1017" i="68"/>
  <c r="G1155" i="68"/>
  <c r="W1157" i="68" s="1"/>
  <c r="K1155" i="68"/>
  <c r="C1179" i="68"/>
  <c r="K1179" i="68"/>
  <c r="C1232" i="68"/>
  <c r="G1285" i="68"/>
  <c r="K1285" i="68"/>
  <c r="K1320" i="68" s="1"/>
  <c r="M1329" i="68" s="1"/>
  <c r="C1309" i="68"/>
  <c r="C1508" i="68"/>
  <c r="K1508" i="68"/>
  <c r="K1699" i="68"/>
  <c r="W1706" i="68" s="1"/>
  <c r="O1803" i="68"/>
  <c r="M1813" i="68" s="1"/>
  <c r="W942" i="68"/>
  <c r="G933" i="68"/>
  <c r="G975" i="68"/>
  <c r="M983" i="68" s="1"/>
  <c r="W883" i="68"/>
  <c r="O880" i="68"/>
  <c r="O906" i="68"/>
  <c r="M916" i="68" s="1"/>
  <c r="W888" i="68"/>
  <c r="C896" i="68"/>
  <c r="C1154" i="71"/>
  <c r="C1223" i="71"/>
  <c r="C1292" i="71"/>
  <c r="C1361" i="71"/>
  <c r="C1430" i="71"/>
  <c r="C1499" i="71"/>
  <c r="C1568" i="71"/>
  <c r="C1637" i="71"/>
  <c r="C1706" i="71"/>
  <c r="C1775" i="71"/>
  <c r="B462" i="71"/>
  <c r="G580" i="68"/>
  <c r="B876" i="71"/>
  <c r="G1132" i="68"/>
  <c r="B118" i="71"/>
  <c r="G1753" i="68"/>
  <c r="B1083" i="71"/>
  <c r="L33" i="76"/>
  <c r="L73" i="76"/>
  <c r="L113" i="76"/>
  <c r="C956" i="68"/>
  <c r="W953" i="68" s="1"/>
  <c r="E792" i="83"/>
  <c r="I76" i="76"/>
  <c r="E735" i="83"/>
  <c r="E734" i="83"/>
  <c r="G904" i="68"/>
  <c r="W893" i="68"/>
  <c r="E733" i="83"/>
  <c r="T869" i="71"/>
  <c r="I67" i="76" s="1"/>
  <c r="I71" i="76" s="1"/>
  <c r="L899" i="71"/>
  <c r="O899" i="71" s="1"/>
  <c r="C25" i="77"/>
  <c r="M1469" i="68"/>
  <c r="N1469" i="68" s="1"/>
  <c r="O352" i="68"/>
  <c r="W343" i="68"/>
  <c r="O354" i="68"/>
  <c r="M364" i="68" s="1"/>
  <c r="O243" i="68"/>
  <c r="O285" i="68"/>
  <c r="M295" i="68" s="1"/>
  <c r="W254" i="68"/>
  <c r="W271" i="68"/>
  <c r="C285" i="68"/>
  <c r="M292" i="68" s="1"/>
  <c r="C283" i="68"/>
  <c r="W529" i="68"/>
  <c r="C588" i="68"/>
  <c r="W596" i="68"/>
  <c r="O612" i="68"/>
  <c r="W611" i="68"/>
  <c r="O657" i="68"/>
  <c r="W668" i="68"/>
  <c r="O697" i="68"/>
  <c r="W688" i="68"/>
  <c r="W738" i="68"/>
  <c r="C734" i="68"/>
  <c r="G758" i="68"/>
  <c r="W751" i="68"/>
  <c r="W875" i="68"/>
  <c r="O864" i="68"/>
  <c r="W1025" i="68"/>
  <c r="O1026" i="68"/>
  <c r="W1079" i="68"/>
  <c r="C1071" i="68"/>
  <c r="K1095" i="68"/>
  <c r="W1093" i="68"/>
  <c r="K1113" i="68"/>
  <c r="M1122" i="68" s="1"/>
  <c r="W1161" i="68"/>
  <c r="G1164" i="68"/>
  <c r="K1241" i="68"/>
  <c r="W1235" i="68"/>
  <c r="W1295" i="68"/>
  <c r="O1318" i="68"/>
  <c r="W1309" i="68"/>
  <c r="O1432" i="68"/>
  <c r="W1435" i="68"/>
  <c r="K1493" i="68"/>
  <c r="W1499" i="68"/>
  <c r="O1596" i="68"/>
  <c r="M1606" i="68" s="1"/>
  <c r="W1585" i="68"/>
  <c r="O1594" i="68"/>
  <c r="W1647" i="68"/>
  <c r="C1655" i="68"/>
  <c r="W1714" i="68"/>
  <c r="K1716" i="68"/>
  <c r="O1761" i="68"/>
  <c r="W1772" i="68"/>
  <c r="G1793" i="68"/>
  <c r="W1786" i="68"/>
  <c r="G1803" i="68"/>
  <c r="M1811" i="68" s="1"/>
  <c r="W334" i="68"/>
  <c r="K354" i="68"/>
  <c r="M363" i="68" s="1"/>
  <c r="K336" i="68"/>
  <c r="G285" i="68"/>
  <c r="M293" i="68" s="1"/>
  <c r="K450" i="68"/>
  <c r="W460" i="68"/>
  <c r="O492" i="68"/>
  <c r="M502" i="68" s="1"/>
  <c r="W481" i="68"/>
  <c r="O490" i="68"/>
  <c r="W550" i="68"/>
  <c r="O559" i="68"/>
  <c r="W604" i="68"/>
  <c r="C604" i="68"/>
  <c r="C630" i="68"/>
  <c r="M637" i="68" s="1"/>
  <c r="W619" i="68"/>
  <c r="O628" i="68"/>
  <c r="O630" i="68"/>
  <c r="M640" i="68" s="1"/>
  <c r="W734" i="68"/>
  <c r="W745" i="68"/>
  <c r="O768" i="68"/>
  <c r="M778" i="68" s="1"/>
  <c r="O742" i="68"/>
  <c r="W813" i="68"/>
  <c r="K811" i="68"/>
  <c r="K837" i="68"/>
  <c r="M846" i="68" s="1"/>
  <c r="O837" i="68"/>
  <c r="M847" i="68" s="1"/>
  <c r="W826" i="68"/>
  <c r="O1010" i="68"/>
  <c r="W1017" i="68"/>
  <c r="O1042" i="68"/>
  <c r="W1033" i="68"/>
  <c r="W1087" i="68"/>
  <c r="C1087" i="68"/>
  <c r="W1228" i="68"/>
  <c r="O1225" i="68"/>
  <c r="O1278" i="68"/>
  <c r="W1289" i="68"/>
  <c r="O1302" i="68"/>
  <c r="W1301" i="68"/>
  <c r="G1347" i="68"/>
  <c r="W1356" i="68"/>
  <c r="K1578" i="68"/>
  <c r="W1576" i="68"/>
  <c r="C1631" i="68"/>
  <c r="W1635" i="68"/>
  <c r="O1692" i="68"/>
  <c r="O1734" i="68"/>
  <c r="M1744" i="68" s="1"/>
  <c r="W1703" i="68"/>
  <c r="K1732" i="68"/>
  <c r="W1722" i="68"/>
  <c r="G449" i="68"/>
  <c r="G465" i="68"/>
  <c r="K526" i="68"/>
  <c r="K611" i="68"/>
  <c r="G627" i="68"/>
  <c r="G741" i="68"/>
  <c r="G768" i="68" s="1"/>
  <c r="M776" i="68" s="1"/>
  <c r="G810" i="68"/>
  <c r="G818" i="68"/>
  <c r="G834" i="68"/>
  <c r="C887" i="68"/>
  <c r="G895" i="68"/>
  <c r="K932" i="68"/>
  <c r="C964" i="68"/>
  <c r="G1001" i="68"/>
  <c r="K1009" i="68"/>
  <c r="K1025" i="68"/>
  <c r="W1024" i="68" s="1"/>
  <c r="K1041" i="68"/>
  <c r="W1032" i="68" s="1"/>
  <c r="C1094" i="68"/>
  <c r="G1102" i="68"/>
  <c r="G1139" i="68"/>
  <c r="K1171" i="68"/>
  <c r="G1301" i="68"/>
  <c r="C1317" i="68"/>
  <c r="G1354" i="68"/>
  <c r="K1370" i="68"/>
  <c r="K1524" i="68"/>
  <c r="K1561" i="68"/>
  <c r="W1568" i="68" s="1"/>
  <c r="G1577" i="68"/>
  <c r="G1596" i="68" s="1"/>
  <c r="M1604" i="68" s="1"/>
  <c r="K1593" i="68"/>
  <c r="K1596" i="68" s="1"/>
  <c r="M1605" i="68" s="1"/>
  <c r="K1691" i="68"/>
  <c r="K1734" i="68" s="1"/>
  <c r="M1743" i="68" s="1"/>
  <c r="C1776" i="68"/>
  <c r="C801" i="71"/>
  <c r="C817" i="71"/>
  <c r="C870" i="71"/>
  <c r="C886" i="71"/>
  <c r="C939" i="71"/>
  <c r="C955" i="71"/>
  <c r="C1008" i="71"/>
  <c r="C1024" i="71"/>
  <c r="C1077" i="71"/>
  <c r="C1093" i="71"/>
  <c r="C1146" i="71"/>
  <c r="C1162" i="71"/>
  <c r="C1215" i="71"/>
  <c r="C1231" i="71"/>
  <c r="C1284" i="71"/>
  <c r="C1300" i="71"/>
  <c r="C1353" i="71"/>
  <c r="C1369" i="71"/>
  <c r="C1422" i="71"/>
  <c r="C1438" i="71"/>
  <c r="C1491" i="71"/>
  <c r="C1507" i="71"/>
  <c r="C1560" i="71"/>
  <c r="C1576" i="71"/>
  <c r="C1629" i="71"/>
  <c r="C1645" i="71"/>
  <c r="C1698" i="71"/>
  <c r="C1714" i="71"/>
  <c r="C1767" i="71"/>
  <c r="D127" i="83"/>
  <c r="D1387" i="83"/>
  <c r="M710" i="68"/>
  <c r="N710" i="68" s="1"/>
  <c r="O336" i="68"/>
  <c r="W335" i="68"/>
  <c r="W266" i="68"/>
  <c r="O267" i="68"/>
  <c r="K1026" i="68"/>
  <c r="K1042" i="68"/>
  <c r="O1148" i="68"/>
  <c r="W1155" i="68"/>
  <c r="W1299" i="68"/>
  <c r="C1318" i="68"/>
  <c r="O1501" i="68"/>
  <c r="W1504" i="68"/>
  <c r="O1525" i="68"/>
  <c r="W1516" i="68"/>
  <c r="G1578" i="68"/>
  <c r="O1623" i="68"/>
  <c r="W1634" i="68"/>
  <c r="G336" i="68"/>
  <c r="W333" i="68"/>
  <c r="K458" i="68"/>
  <c r="W464" i="68"/>
  <c r="G620" i="68"/>
  <c r="W735" i="68"/>
  <c r="W891" i="68"/>
  <c r="O896" i="68"/>
  <c r="O941" i="68"/>
  <c r="W948" i="68"/>
  <c r="O973" i="68"/>
  <c r="W964" i="68"/>
  <c r="O1111" i="68"/>
  <c r="W1102" i="68"/>
  <c r="K1180" i="68"/>
  <c r="W1170" i="68"/>
  <c r="W1224" i="68"/>
  <c r="O1217" i="68"/>
  <c r="K1286" i="68"/>
  <c r="O1639" i="68"/>
  <c r="W1642" i="68"/>
  <c r="O1663" i="68"/>
  <c r="W1654" i="68"/>
  <c r="K1700" i="68"/>
  <c r="G1320" i="68" l="1"/>
  <c r="M1328" i="68" s="1"/>
  <c r="C726" i="68"/>
  <c r="M365" i="68"/>
  <c r="N365" i="68" s="1"/>
  <c r="E1336" i="83"/>
  <c r="O3" i="71"/>
  <c r="G9" i="81" s="1"/>
  <c r="H9" i="81" s="1"/>
  <c r="K216" i="68"/>
  <c r="M225" i="68" s="1"/>
  <c r="C216" i="68"/>
  <c r="M223" i="68" s="1"/>
  <c r="M227" i="68" s="1"/>
  <c r="N227" i="68" s="1"/>
  <c r="W182" i="68"/>
  <c r="G13" i="77"/>
  <c r="F17" i="69" s="1"/>
  <c r="L93" i="76"/>
  <c r="L53" i="76"/>
  <c r="B1566" i="71"/>
  <c r="B531" i="71"/>
  <c r="G1408" i="68"/>
  <c r="G442" i="68"/>
  <c r="B600" i="71"/>
  <c r="G28" i="68"/>
  <c r="G1339" i="68"/>
  <c r="L1044" i="68"/>
  <c r="L216" i="68"/>
  <c r="L837" i="68"/>
  <c r="L1182" i="68"/>
  <c r="L1458" i="68"/>
  <c r="L975" i="68"/>
  <c r="L78" i="68"/>
  <c r="O304" i="68"/>
  <c r="L80" i="76"/>
  <c r="B1237" i="71"/>
  <c r="O1201" i="68"/>
  <c r="L135" i="76"/>
  <c r="O1339" i="68"/>
  <c r="O856" i="68"/>
  <c r="L75" i="76"/>
  <c r="B340" i="71"/>
  <c r="L85" i="76"/>
  <c r="L100" i="76"/>
  <c r="L60" i="76"/>
  <c r="B1720" i="71"/>
  <c r="B547" i="71"/>
  <c r="O1615" i="68"/>
  <c r="B204" i="71"/>
  <c r="B1306" i="71"/>
  <c r="B31" i="71"/>
  <c r="O787" i="68"/>
  <c r="B823" i="71"/>
  <c r="B1099" i="71"/>
  <c r="O925" i="68"/>
  <c r="O580" i="68"/>
  <c r="L125" i="76"/>
  <c r="B134" i="71"/>
  <c r="L45" i="76"/>
  <c r="L112" i="76"/>
  <c r="L423" i="68"/>
  <c r="L1113" i="68"/>
  <c r="L1734" i="68"/>
  <c r="L906" i="68"/>
  <c r="L492" i="68"/>
  <c r="L1320" i="68"/>
  <c r="L354" i="68"/>
  <c r="L1803" i="68"/>
  <c r="L630" i="68"/>
  <c r="L561" i="68"/>
  <c r="B1428" i="71"/>
  <c r="G23" i="81"/>
  <c r="B1444" i="71"/>
  <c r="G25" i="81"/>
  <c r="B1375" i="71"/>
  <c r="O1270" i="68"/>
  <c r="B1789" i="71"/>
  <c r="L123" i="76"/>
  <c r="L103" i="76"/>
  <c r="L83" i="76"/>
  <c r="L63" i="76"/>
  <c r="L43" i="76"/>
  <c r="L23" i="76"/>
  <c r="B1359" i="71"/>
  <c r="B807" i="71"/>
  <c r="B255" i="71"/>
  <c r="G1615" i="68"/>
  <c r="G1201" i="68"/>
  <c r="G97" i="68"/>
  <c r="G994" i="68"/>
  <c r="L18" i="76"/>
  <c r="B1290" i="71"/>
  <c r="D11" i="77"/>
  <c r="G373" i="68"/>
  <c r="G787" i="68"/>
  <c r="L13" i="76"/>
  <c r="B1152" i="71"/>
  <c r="B616" i="71"/>
  <c r="O373" i="68"/>
  <c r="C1665" i="68"/>
  <c r="M1672" i="68" s="1"/>
  <c r="M1676" i="68" s="1"/>
  <c r="N1676" i="68" s="1"/>
  <c r="W115" i="68"/>
  <c r="K1501" i="68"/>
  <c r="W1503" i="68"/>
  <c r="W1375" i="68"/>
  <c r="C1387" i="68"/>
  <c r="W1377" i="68"/>
  <c r="K1387" i="68"/>
  <c r="W1292" i="68"/>
  <c r="G742" i="68"/>
  <c r="W275" i="68"/>
  <c r="C1320" i="68"/>
  <c r="M1327" i="68" s="1"/>
  <c r="G1156" i="68"/>
  <c r="G275" i="68"/>
  <c r="W1448" i="68"/>
  <c r="G25" i="77"/>
  <c r="L128" i="76"/>
  <c r="L118" i="76"/>
  <c r="L108" i="76"/>
  <c r="L98" i="76"/>
  <c r="L88" i="76"/>
  <c r="L78" i="76"/>
  <c r="L68" i="76"/>
  <c r="L58" i="76"/>
  <c r="L48" i="76"/>
  <c r="L38" i="76"/>
  <c r="L28" i="76"/>
  <c r="B1704" i="71"/>
  <c r="B1497" i="71"/>
  <c r="B1221" i="71"/>
  <c r="B945" i="71"/>
  <c r="B669" i="71"/>
  <c r="B393" i="71"/>
  <c r="G304" i="68"/>
  <c r="G1684" i="68"/>
  <c r="G1546" i="68"/>
  <c r="G1270" i="68"/>
  <c r="G925" i="68"/>
  <c r="B15" i="71"/>
  <c r="G166" i="68"/>
  <c r="G718" i="68"/>
  <c r="G1063" i="68"/>
  <c r="L8" i="76"/>
  <c r="B1513" i="83" s="1"/>
  <c r="B324" i="71"/>
  <c r="B1014" i="71"/>
  <c r="B1635" i="71"/>
  <c r="G14" i="68"/>
  <c r="G15" i="68" s="1"/>
  <c r="L133" i="76"/>
  <c r="G235" i="68"/>
  <c r="G511" i="68"/>
  <c r="G649" i="68"/>
  <c r="G856" i="68"/>
  <c r="G1477" i="68"/>
  <c r="B188" i="71"/>
  <c r="B738" i="71"/>
  <c r="L130" i="76"/>
  <c r="L110" i="76"/>
  <c r="L90" i="76"/>
  <c r="L70" i="76"/>
  <c r="L50" i="76"/>
  <c r="L30" i="76"/>
  <c r="B1513" i="71"/>
  <c r="B961" i="71"/>
  <c r="B271" i="71"/>
  <c r="O1753" i="68"/>
  <c r="O1408" i="68"/>
  <c r="L15" i="76"/>
  <c r="B478" i="71"/>
  <c r="B1030" i="71"/>
  <c r="B1651" i="71"/>
  <c r="O28" i="68"/>
  <c r="P78" i="68" s="1"/>
  <c r="O97" i="68"/>
  <c r="O718" i="68"/>
  <c r="O1132" i="68"/>
  <c r="F11" i="77"/>
  <c r="W68" i="68"/>
  <c r="W125" i="68"/>
  <c r="W137" i="68" s="1"/>
  <c r="C147" i="68"/>
  <c r="M154" i="68" s="1"/>
  <c r="E76" i="83"/>
  <c r="I26" i="76"/>
  <c r="G20" i="77"/>
  <c r="F24" i="69" s="1"/>
  <c r="L95" i="76"/>
  <c r="L35" i="76"/>
  <c r="B409" i="71"/>
  <c r="O1546" i="68"/>
  <c r="L10" i="76"/>
  <c r="B675" i="83" s="1"/>
  <c r="B892" i="71"/>
  <c r="O649" i="68"/>
  <c r="O1477" i="68"/>
  <c r="L105" i="76"/>
  <c r="L65" i="76"/>
  <c r="L25" i="76"/>
  <c r="B685" i="71"/>
  <c r="O1684" i="68"/>
  <c r="L20" i="76"/>
  <c r="B1168" i="71"/>
  <c r="O166" i="68"/>
  <c r="O994" i="68"/>
  <c r="B1582" i="71"/>
  <c r="O147" i="68"/>
  <c r="M157" i="68" s="1"/>
  <c r="K147" i="68"/>
  <c r="M156" i="68" s="1"/>
  <c r="W204" i="68"/>
  <c r="W206" i="68" s="1"/>
  <c r="O235" i="68"/>
  <c r="O442" i="68"/>
  <c r="O1063" i="68"/>
  <c r="L55" i="76"/>
  <c r="L147" i="68"/>
  <c r="L1596" i="68"/>
  <c r="L1527" i="68"/>
  <c r="K1594" i="68"/>
  <c r="K1562" i="68"/>
  <c r="W1575" i="68"/>
  <c r="G1302" i="68"/>
  <c r="E192" i="83"/>
  <c r="E196" i="83" s="1"/>
  <c r="W1584" i="68"/>
  <c r="W1306" i="68"/>
  <c r="M1745" i="68"/>
  <c r="N1745" i="68" s="1"/>
  <c r="C957" i="68"/>
  <c r="E732" i="83"/>
  <c r="E676" i="83"/>
  <c r="G22" i="77"/>
  <c r="F26" i="69" s="1"/>
  <c r="Q8" i="76"/>
  <c r="Q7" i="76"/>
  <c r="G14" i="77"/>
  <c r="F18" i="69" s="1"/>
  <c r="Q9" i="76"/>
  <c r="E15" i="83"/>
  <c r="Q10" i="76"/>
  <c r="E16" i="83"/>
  <c r="C11" i="77"/>
  <c r="L12" i="76"/>
  <c r="B937" i="71"/>
  <c r="C511" i="68"/>
  <c r="B523" i="71"/>
  <c r="L52" i="76"/>
  <c r="L132" i="76"/>
  <c r="B316" i="71"/>
  <c r="B247" i="71"/>
  <c r="B1213" i="71"/>
  <c r="L42" i="76"/>
  <c r="L82" i="76"/>
  <c r="L122" i="76"/>
  <c r="C994" i="68"/>
  <c r="B110" i="71"/>
  <c r="B1282" i="71"/>
  <c r="C14" i="68"/>
  <c r="B661" i="71"/>
  <c r="B1075" i="71"/>
  <c r="B1696" i="71"/>
  <c r="L37" i="76"/>
  <c r="L57" i="76"/>
  <c r="L77" i="76"/>
  <c r="L97" i="76"/>
  <c r="L117" i="76"/>
  <c r="C28" i="68"/>
  <c r="C787" i="68"/>
  <c r="L17" i="76"/>
  <c r="B454" i="71"/>
  <c r="B1144" i="71"/>
  <c r="B1627" i="71"/>
  <c r="C1684" i="68"/>
  <c r="C649" i="68"/>
  <c r="C1270" i="68"/>
  <c r="C166" i="68"/>
  <c r="L32" i="76"/>
  <c r="L72" i="76"/>
  <c r="B1006" i="71"/>
  <c r="B1489" i="71"/>
  <c r="L92" i="76"/>
  <c r="C1132" i="68"/>
  <c r="B1558" i="71"/>
  <c r="B799" i="71"/>
  <c r="L22" i="76"/>
  <c r="L62" i="76"/>
  <c r="L102" i="76"/>
  <c r="C235" i="68"/>
  <c r="C1477" i="68"/>
  <c r="B592" i="71"/>
  <c r="B1765" i="71"/>
  <c r="B385" i="71"/>
  <c r="B868" i="71"/>
  <c r="B1351" i="71"/>
  <c r="L27" i="76"/>
  <c r="L47" i="76"/>
  <c r="L67" i="76"/>
  <c r="L87" i="76"/>
  <c r="L107" i="76"/>
  <c r="L127" i="76"/>
  <c r="C442" i="68"/>
  <c r="C1063" i="68"/>
  <c r="L7" i="76"/>
  <c r="B180" i="71"/>
  <c r="B730" i="71"/>
  <c r="B1420" i="71"/>
  <c r="C1753" i="68"/>
  <c r="C304" i="68"/>
  <c r="C1408" i="68"/>
  <c r="C856" i="68"/>
  <c r="C373" i="68"/>
  <c r="C1546" i="68"/>
  <c r="C925" i="68"/>
  <c r="C580" i="68"/>
  <c r="B7" i="71"/>
  <c r="C1339" i="68"/>
  <c r="C1615" i="68"/>
  <c r="C1201" i="68"/>
  <c r="C97" i="68"/>
  <c r="C718" i="68"/>
  <c r="B1275" i="83"/>
  <c r="W1702" i="68"/>
  <c r="G27" i="77"/>
  <c r="F31" i="69" s="1"/>
  <c r="W743" i="68"/>
  <c r="W758" i="68" s="1"/>
  <c r="G34" i="77"/>
  <c r="F38" i="69" s="1"/>
  <c r="G32" i="77"/>
  <c r="F36" i="69" s="1"/>
  <c r="K1294" i="68"/>
  <c r="W1296" i="68"/>
  <c r="G30" i="77"/>
  <c r="F34" i="69" s="1"/>
  <c r="I11" i="76"/>
  <c r="E1392" i="83"/>
  <c r="E1396" i="83" s="1"/>
  <c r="I126" i="76"/>
  <c r="G36" i="77"/>
  <c r="F40" i="69" s="1"/>
  <c r="E912" i="83"/>
  <c r="E916" i="83" s="1"/>
  <c r="I86" i="76"/>
  <c r="G28" i="77"/>
  <c r="F32" i="69" s="1"/>
  <c r="I121" i="76"/>
  <c r="E852" i="83"/>
  <c r="I81" i="76"/>
  <c r="W1028" i="68"/>
  <c r="K1034" i="68"/>
  <c r="E1272" i="83"/>
  <c r="E1276" i="83" s="1"/>
  <c r="I116" i="76"/>
  <c r="G26" i="77"/>
  <c r="F30" i="69" s="1"/>
  <c r="E1212" i="83"/>
  <c r="E1216" i="83" s="1"/>
  <c r="I111" i="76"/>
  <c r="G33" i="77"/>
  <c r="F37" i="69" s="1"/>
  <c r="E1152" i="83"/>
  <c r="E1156" i="83" s="1"/>
  <c r="I106" i="76"/>
  <c r="C1379" i="68"/>
  <c r="W1371" i="68"/>
  <c r="C1389" i="68"/>
  <c r="M1396" i="68" s="1"/>
  <c r="C1278" i="68"/>
  <c r="W1286" i="68"/>
  <c r="E1096" i="83"/>
  <c r="G31" i="77"/>
  <c r="F35" i="69" s="1"/>
  <c r="I101" i="76"/>
  <c r="E612" i="83"/>
  <c r="E616" i="83" s="1"/>
  <c r="I61" i="76"/>
  <c r="W1773" i="68"/>
  <c r="C1769" i="68"/>
  <c r="G38" i="77"/>
  <c r="F42" i="69" s="1"/>
  <c r="E1512" i="83"/>
  <c r="E1516" i="83" s="1"/>
  <c r="I136" i="76"/>
  <c r="E1036" i="83"/>
  <c r="I96" i="76"/>
  <c r="E552" i="83"/>
  <c r="E556" i="83" s="1"/>
  <c r="I56" i="76"/>
  <c r="G37" i="77"/>
  <c r="F41" i="69" s="1"/>
  <c r="E1452" i="83"/>
  <c r="E1456" i="83" s="1"/>
  <c r="I131" i="76"/>
  <c r="K1692" i="68"/>
  <c r="E972" i="83"/>
  <c r="E976" i="83" s="1"/>
  <c r="I91" i="76"/>
  <c r="G29" i="77"/>
  <c r="F33" i="69" s="1"/>
  <c r="I51" i="76"/>
  <c r="E492" i="83"/>
  <c r="E496" i="83" s="1"/>
  <c r="G21" i="77"/>
  <c r="F25" i="69" s="1"/>
  <c r="E432" i="83"/>
  <c r="E436" i="83" s="1"/>
  <c r="I46" i="76"/>
  <c r="E372" i="83"/>
  <c r="E376" i="83" s="1"/>
  <c r="I41" i="76"/>
  <c r="G19" i="77"/>
  <c r="F23" i="69" s="1"/>
  <c r="G18" i="77"/>
  <c r="F22" i="69" s="1"/>
  <c r="E312" i="83"/>
  <c r="E316" i="83" s="1"/>
  <c r="I36" i="76"/>
  <c r="G17" i="77"/>
  <c r="F21" i="69" s="1"/>
  <c r="E252" i="83"/>
  <c r="E256" i="83" s="1"/>
  <c r="I31" i="76"/>
  <c r="G16" i="77"/>
  <c r="F20" i="69" s="1"/>
  <c r="O17" i="68"/>
  <c r="O19" i="68"/>
  <c r="O16" i="68"/>
  <c r="O11" i="68"/>
  <c r="O18" i="68"/>
  <c r="O20" i="68"/>
  <c r="O15" i="68"/>
  <c r="K16" i="68"/>
  <c r="K19" i="68"/>
  <c r="K15" i="68"/>
  <c r="K20" i="68"/>
  <c r="K17" i="68"/>
  <c r="K18" i="68"/>
  <c r="B1154" i="83"/>
  <c r="B854" i="83"/>
  <c r="B1094" i="83"/>
  <c r="B554" i="83"/>
  <c r="B314" i="83"/>
  <c r="B194" i="83"/>
  <c r="B1274" i="83"/>
  <c r="B914" i="83"/>
  <c r="B1214" i="83"/>
  <c r="B734" i="83"/>
  <c r="B494" i="83"/>
  <c r="B254" i="83"/>
  <c r="B74" i="83"/>
  <c r="B1394" i="83"/>
  <c r="B974" i="83"/>
  <c r="B1334" i="83"/>
  <c r="B674" i="83"/>
  <c r="B434" i="83"/>
  <c r="B134" i="83"/>
  <c r="B1514" i="83"/>
  <c r="B1034" i="83"/>
  <c r="B1454" i="83"/>
  <c r="B794" i="83"/>
  <c r="B614" i="83"/>
  <c r="B374" i="83"/>
  <c r="B14" i="83"/>
  <c r="K1509" i="68"/>
  <c r="W1507" i="68"/>
  <c r="W1302" i="68"/>
  <c r="C1310" i="68"/>
  <c r="W1291" i="68"/>
  <c r="G1286" i="68"/>
  <c r="W1158" i="68"/>
  <c r="K1156" i="68"/>
  <c r="K1018" i="68"/>
  <c r="W1020" i="68"/>
  <c r="W344" i="68"/>
  <c r="M1607" i="68"/>
  <c r="N1607" i="68" s="1"/>
  <c r="C1509" i="68"/>
  <c r="C1527" i="68"/>
  <c r="M1534" i="68" s="1"/>
  <c r="W1505" i="68"/>
  <c r="C1233" i="68"/>
  <c r="W1229" i="68"/>
  <c r="W1241" i="68" s="1"/>
  <c r="C1251" i="68"/>
  <c r="M1258" i="68" s="1"/>
  <c r="W1168" i="68"/>
  <c r="C1180" i="68"/>
  <c r="C1182" i="68"/>
  <c r="M1189" i="68" s="1"/>
  <c r="W955" i="68"/>
  <c r="K957" i="68"/>
  <c r="H78" i="68"/>
  <c r="H1527" i="68"/>
  <c r="H147" i="68"/>
  <c r="H975" i="68"/>
  <c r="H423" i="68"/>
  <c r="H630" i="68"/>
  <c r="H1251" i="68"/>
  <c r="H285" i="68"/>
  <c r="H1182" i="68"/>
  <c r="H1734" i="68"/>
  <c r="H216" i="68"/>
  <c r="H1113" i="68"/>
  <c r="H1665" i="68"/>
  <c r="H1044" i="68"/>
  <c r="H906" i="68"/>
  <c r="H1596" i="68"/>
  <c r="H837" i="68"/>
  <c r="H1320" i="68"/>
  <c r="H354" i="68"/>
  <c r="H1803" i="68"/>
  <c r="H561" i="68"/>
  <c r="H1458" i="68"/>
  <c r="H768" i="68"/>
  <c r="H492" i="68"/>
  <c r="H1389" i="68"/>
  <c r="H699" i="68"/>
  <c r="B613" i="83"/>
  <c r="B253" i="83"/>
  <c r="B553" i="83"/>
  <c r="G20" i="68"/>
  <c r="E796" i="83"/>
  <c r="E856" i="83"/>
  <c r="F29" i="69"/>
  <c r="I30" i="77"/>
  <c r="I26" i="77"/>
  <c r="I18" i="77"/>
  <c r="I27" i="77"/>
  <c r="I13" i="77"/>
  <c r="I31" i="77"/>
  <c r="I38" i="77"/>
  <c r="I36" i="77"/>
  <c r="I24" i="77"/>
  <c r="I16" i="77"/>
  <c r="I23" i="77"/>
  <c r="I14" i="77"/>
  <c r="E736" i="83"/>
  <c r="M779" i="68"/>
  <c r="N779" i="68" s="1"/>
  <c r="C1777" i="68"/>
  <c r="W1777" i="68"/>
  <c r="W1793" i="68" s="1"/>
  <c r="C1803" i="68"/>
  <c r="M1810" i="68" s="1"/>
  <c r="K1389" i="68"/>
  <c r="M1398" i="68" s="1"/>
  <c r="W1369" i="68"/>
  <c r="K1371" i="68"/>
  <c r="M1331" i="68"/>
  <c r="N1331" i="68" s="1"/>
  <c r="K1172" i="68"/>
  <c r="W1166" i="68"/>
  <c r="K1182" i="68"/>
  <c r="M1191" i="68" s="1"/>
  <c r="W1096" i="68"/>
  <c r="G1113" i="68"/>
  <c r="M1121" i="68" s="1"/>
  <c r="G1103" i="68"/>
  <c r="W1016" i="68"/>
  <c r="K1010" i="68"/>
  <c r="W957" i="68"/>
  <c r="C975" i="68"/>
  <c r="M982" i="68" s="1"/>
  <c r="C965" i="68"/>
  <c r="W889" i="68"/>
  <c r="G906" i="68"/>
  <c r="M914" i="68" s="1"/>
  <c r="G896" i="68"/>
  <c r="W824" i="68"/>
  <c r="G837" i="68"/>
  <c r="M845" i="68" s="1"/>
  <c r="G835" i="68"/>
  <c r="G811" i="68"/>
  <c r="W812" i="68"/>
  <c r="G630" i="68"/>
  <c r="M638" i="68" s="1"/>
  <c r="W617" i="68"/>
  <c r="G628" i="68"/>
  <c r="K561" i="68"/>
  <c r="M570" i="68" s="1"/>
  <c r="K527" i="68"/>
  <c r="W533" i="68"/>
  <c r="W459" i="68"/>
  <c r="G450" i="68"/>
  <c r="W1310" i="68"/>
  <c r="K1044" i="68"/>
  <c r="M1053" i="68" s="1"/>
  <c r="W689" i="68"/>
  <c r="W1515" i="68"/>
  <c r="W1517" i="68" s="1"/>
  <c r="K1525" i="68"/>
  <c r="K1527" i="68"/>
  <c r="M1536" i="68" s="1"/>
  <c r="W1360" i="68"/>
  <c r="W1379" i="68" s="1"/>
  <c r="G1355" i="68"/>
  <c r="G1389" i="68"/>
  <c r="M1397" i="68" s="1"/>
  <c r="G1140" i="68"/>
  <c r="G1182" i="68"/>
  <c r="M1190" i="68" s="1"/>
  <c r="W1149" i="68"/>
  <c r="W1091" i="68"/>
  <c r="C1095" i="68"/>
  <c r="C1113" i="68"/>
  <c r="M1120" i="68" s="1"/>
  <c r="G1002" i="68"/>
  <c r="W1011" i="68"/>
  <c r="W1034" i="68" s="1"/>
  <c r="G1044" i="68"/>
  <c r="M1052" i="68" s="1"/>
  <c r="K933" i="68"/>
  <c r="W943" i="68"/>
  <c r="K975" i="68"/>
  <c r="M984" i="68" s="1"/>
  <c r="C888" i="68"/>
  <c r="W884" i="68"/>
  <c r="C906" i="68"/>
  <c r="M913" i="68" s="1"/>
  <c r="G819" i="68"/>
  <c r="W816" i="68"/>
  <c r="K612" i="68"/>
  <c r="K630" i="68"/>
  <c r="M639" i="68" s="1"/>
  <c r="W610" i="68"/>
  <c r="W620" i="68" s="1"/>
  <c r="G466" i="68"/>
  <c r="G492" i="68"/>
  <c r="M500" i="68" s="1"/>
  <c r="W467" i="68"/>
  <c r="M296" i="68"/>
  <c r="N296" i="68" s="1"/>
  <c r="W551" i="68"/>
  <c r="W965" i="68"/>
  <c r="W1724" i="68"/>
  <c r="W1655" i="68"/>
  <c r="W1586" i="68"/>
  <c r="W1172" i="68"/>
  <c r="N3" i="71" l="1"/>
  <c r="I25" i="77"/>
  <c r="B855" i="83"/>
  <c r="G18" i="68"/>
  <c r="H1636" i="71" s="1"/>
  <c r="B913" i="83"/>
  <c r="B673" i="83"/>
  <c r="B733" i="83"/>
  <c r="P768" i="68"/>
  <c r="G16" i="68"/>
  <c r="F1636" i="71" s="1"/>
  <c r="B1213" i="83"/>
  <c r="B73" i="83"/>
  <c r="B793" i="83"/>
  <c r="B1453" i="83"/>
  <c r="B193" i="83"/>
  <c r="B1393" i="83"/>
  <c r="B1033" i="83"/>
  <c r="P1044" i="68"/>
  <c r="P423" i="68"/>
  <c r="G17" i="68"/>
  <c r="G1567" i="71" s="1"/>
  <c r="G19" i="68"/>
  <c r="I1567" i="71" s="1"/>
  <c r="B1153" i="83"/>
  <c r="B853" i="83"/>
  <c r="B313" i="83"/>
  <c r="B373" i="83"/>
  <c r="B1273" i="83"/>
  <c r="B133" i="83"/>
  <c r="B1093" i="83"/>
  <c r="B973" i="83"/>
  <c r="B433" i="83"/>
  <c r="B13" i="83"/>
  <c r="B1333" i="83"/>
  <c r="B493" i="83"/>
  <c r="P837" i="68"/>
  <c r="P1251" i="68"/>
  <c r="P216" i="68"/>
  <c r="P1527" i="68"/>
  <c r="P561" i="68"/>
  <c r="P1596" i="68"/>
  <c r="P1113" i="68"/>
  <c r="P630" i="68"/>
  <c r="P492" i="68"/>
  <c r="P1734" i="68"/>
  <c r="P906" i="68"/>
  <c r="P1389" i="68"/>
  <c r="P1665" i="68"/>
  <c r="P975" i="68"/>
  <c r="P147" i="68"/>
  <c r="P1182" i="68"/>
  <c r="P1803" i="68"/>
  <c r="P354" i="68"/>
  <c r="P1320" i="68"/>
  <c r="P699" i="68"/>
  <c r="P1458" i="68"/>
  <c r="P285" i="68"/>
  <c r="B375" i="83"/>
  <c r="B555" i="83"/>
  <c r="B255" i="83"/>
  <c r="B1335" i="83"/>
  <c r="B495" i="83"/>
  <c r="B1395" i="83"/>
  <c r="B915" i="83"/>
  <c r="B1155" i="83"/>
  <c r="B1455" i="83"/>
  <c r="B315" i="83"/>
  <c r="B195" i="83"/>
  <c r="B1215" i="83"/>
  <c r="B795" i="83"/>
  <c r="B1515" i="83"/>
  <c r="B735" i="83"/>
  <c r="B1095" i="83"/>
  <c r="B615" i="83"/>
  <c r="B1035" i="83"/>
  <c r="B435" i="83"/>
  <c r="B15" i="83"/>
  <c r="B135" i="83"/>
  <c r="B75" i="83"/>
  <c r="B975" i="83"/>
  <c r="M158" i="68"/>
  <c r="N158" i="68" s="1"/>
  <c r="J1774" i="71"/>
  <c r="J1636" i="71"/>
  <c r="J1498" i="71"/>
  <c r="J1360" i="71"/>
  <c r="J1222" i="71"/>
  <c r="J1084" i="71"/>
  <c r="J946" i="71"/>
  <c r="J808" i="71"/>
  <c r="J670" i="71"/>
  <c r="J532" i="71"/>
  <c r="J1705" i="71"/>
  <c r="J1567" i="71"/>
  <c r="J1429" i="71"/>
  <c r="J1291" i="71"/>
  <c r="J1153" i="71"/>
  <c r="J1015" i="71"/>
  <c r="J877" i="71"/>
  <c r="J739" i="71"/>
  <c r="J601" i="71"/>
  <c r="J394" i="71"/>
  <c r="J256" i="71"/>
  <c r="J119" i="71"/>
  <c r="J463" i="71"/>
  <c r="J325" i="71"/>
  <c r="J189" i="71"/>
  <c r="J16" i="71"/>
  <c r="F1774" i="71"/>
  <c r="F946" i="71"/>
  <c r="F670" i="71"/>
  <c r="F1705" i="71"/>
  <c r="F1429" i="71"/>
  <c r="F1153" i="71"/>
  <c r="F877" i="71"/>
  <c r="F601" i="71"/>
  <c r="F256" i="71"/>
  <c r="F463" i="71"/>
  <c r="F189" i="71"/>
  <c r="H1774" i="71"/>
  <c r="H877" i="71"/>
  <c r="H1713" i="71"/>
  <c r="H1575" i="71"/>
  <c r="H1437" i="71"/>
  <c r="H1299" i="71"/>
  <c r="H1161" i="71"/>
  <c r="H1023" i="71"/>
  <c r="H885" i="71"/>
  <c r="H747" i="71"/>
  <c r="H609" i="71"/>
  <c r="H1782" i="71"/>
  <c r="H1644" i="71"/>
  <c r="H1506" i="71"/>
  <c r="H1368" i="71"/>
  <c r="H1230" i="71"/>
  <c r="H1092" i="71"/>
  <c r="H954" i="71"/>
  <c r="H816" i="71"/>
  <c r="H678" i="71"/>
  <c r="H540" i="71"/>
  <c r="H471" i="71"/>
  <c r="H333" i="71"/>
  <c r="H197" i="71"/>
  <c r="H402" i="71"/>
  <c r="H264" i="71"/>
  <c r="H127" i="71"/>
  <c r="H24" i="71"/>
  <c r="J1713" i="71"/>
  <c r="J1575" i="71"/>
  <c r="J1437" i="71"/>
  <c r="J1299" i="71"/>
  <c r="J1161" i="71"/>
  <c r="J1023" i="71"/>
  <c r="J885" i="71"/>
  <c r="J747" i="71"/>
  <c r="J609" i="71"/>
  <c r="J1782" i="71"/>
  <c r="J1644" i="71"/>
  <c r="J1506" i="71"/>
  <c r="J1368" i="71"/>
  <c r="J1230" i="71"/>
  <c r="J1092" i="71"/>
  <c r="J954" i="71"/>
  <c r="J816" i="71"/>
  <c r="J678" i="71"/>
  <c r="J540" i="71"/>
  <c r="J471" i="71"/>
  <c r="J333" i="71"/>
  <c r="J197" i="71"/>
  <c r="J402" i="71"/>
  <c r="J264" i="71"/>
  <c r="J127" i="71"/>
  <c r="J24" i="71"/>
  <c r="I1782" i="71"/>
  <c r="I1644" i="71"/>
  <c r="I1506" i="71"/>
  <c r="I1368" i="71"/>
  <c r="I1230" i="71"/>
  <c r="I1092" i="71"/>
  <c r="I954" i="71"/>
  <c r="I816" i="71"/>
  <c r="I678" i="71"/>
  <c r="I540" i="71"/>
  <c r="I1713" i="71"/>
  <c r="I1575" i="71"/>
  <c r="I1437" i="71"/>
  <c r="I1299" i="71"/>
  <c r="I1161" i="71"/>
  <c r="I1023" i="71"/>
  <c r="I885" i="71"/>
  <c r="I747" i="71"/>
  <c r="I609" i="71"/>
  <c r="I402" i="71"/>
  <c r="I264" i="71"/>
  <c r="I127" i="71"/>
  <c r="I24" i="71"/>
  <c r="I471" i="71"/>
  <c r="I333" i="71"/>
  <c r="I197" i="71"/>
  <c r="E1721" i="71"/>
  <c r="E1583" i="71"/>
  <c r="E1445" i="71"/>
  <c r="E1307" i="71"/>
  <c r="E1169" i="71"/>
  <c r="E1031" i="71"/>
  <c r="E893" i="71"/>
  <c r="E755" i="71"/>
  <c r="E617" i="71"/>
  <c r="E1790" i="71"/>
  <c r="E1652" i="71"/>
  <c r="E1514" i="71"/>
  <c r="E1376" i="71"/>
  <c r="E1238" i="71"/>
  <c r="E1100" i="71"/>
  <c r="E962" i="71"/>
  <c r="E824" i="71"/>
  <c r="E686" i="71"/>
  <c r="E548" i="71"/>
  <c r="E479" i="71"/>
  <c r="E341" i="71"/>
  <c r="E205" i="71"/>
  <c r="E32" i="71"/>
  <c r="E410" i="71"/>
  <c r="E272" i="71"/>
  <c r="E135" i="71"/>
  <c r="H1790" i="71"/>
  <c r="H1652" i="71"/>
  <c r="H1514" i="71"/>
  <c r="H1376" i="71"/>
  <c r="H1238" i="71"/>
  <c r="H1100" i="71"/>
  <c r="H962" i="71"/>
  <c r="H824" i="71"/>
  <c r="H686" i="71"/>
  <c r="H548" i="71"/>
  <c r="H1721" i="71"/>
  <c r="H1583" i="71"/>
  <c r="H1445" i="71"/>
  <c r="H1307" i="71"/>
  <c r="H1169" i="71"/>
  <c r="H1031" i="71"/>
  <c r="H893" i="71"/>
  <c r="H755" i="71"/>
  <c r="H617" i="71"/>
  <c r="H410" i="71"/>
  <c r="H272" i="71"/>
  <c r="H135" i="71"/>
  <c r="H479" i="71"/>
  <c r="H341" i="71"/>
  <c r="H205" i="71"/>
  <c r="H32" i="71"/>
  <c r="F1790" i="71"/>
  <c r="F1652" i="71"/>
  <c r="F1514" i="71"/>
  <c r="F1376" i="71"/>
  <c r="F1238" i="71"/>
  <c r="F1100" i="71"/>
  <c r="F962" i="71"/>
  <c r="F824" i="71"/>
  <c r="F686" i="71"/>
  <c r="F548" i="71"/>
  <c r="F1721" i="71"/>
  <c r="F1583" i="71"/>
  <c r="F1445" i="71"/>
  <c r="F1307" i="71"/>
  <c r="F1169" i="71"/>
  <c r="F1031" i="71"/>
  <c r="F893" i="71"/>
  <c r="F755" i="71"/>
  <c r="F617" i="71"/>
  <c r="F410" i="71"/>
  <c r="F272" i="71"/>
  <c r="F135" i="71"/>
  <c r="F479" i="71"/>
  <c r="F341" i="71"/>
  <c r="F205" i="71"/>
  <c r="F32" i="71"/>
  <c r="G1721" i="71"/>
  <c r="G1583" i="71"/>
  <c r="G1445" i="71"/>
  <c r="G1307" i="71"/>
  <c r="G1169" i="71"/>
  <c r="G1031" i="71"/>
  <c r="G893" i="71"/>
  <c r="G755" i="71"/>
  <c r="G617" i="71"/>
  <c r="G1790" i="71"/>
  <c r="G1652" i="71"/>
  <c r="G1514" i="71"/>
  <c r="G1376" i="71"/>
  <c r="G1238" i="71"/>
  <c r="G1100" i="71"/>
  <c r="G962" i="71"/>
  <c r="G824" i="71"/>
  <c r="G686" i="71"/>
  <c r="G548" i="71"/>
  <c r="G479" i="71"/>
  <c r="G341" i="71"/>
  <c r="G205" i="71"/>
  <c r="G32" i="71"/>
  <c r="G410" i="71"/>
  <c r="G272" i="71"/>
  <c r="G135" i="71"/>
  <c r="G1705" i="71"/>
  <c r="G1153" i="71"/>
  <c r="G601" i="71"/>
  <c r="G1360" i="71"/>
  <c r="G808" i="71"/>
  <c r="G325" i="71"/>
  <c r="G256" i="71"/>
  <c r="I808" i="71"/>
  <c r="E1705" i="71"/>
  <c r="E1567" i="71"/>
  <c r="E1429" i="71"/>
  <c r="E1291" i="71"/>
  <c r="E1153" i="71"/>
  <c r="E1015" i="71"/>
  <c r="E877" i="71"/>
  <c r="E739" i="71"/>
  <c r="E601" i="71"/>
  <c r="E1774" i="71"/>
  <c r="E1636" i="71"/>
  <c r="E1498" i="71"/>
  <c r="E1360" i="71"/>
  <c r="E1222" i="71"/>
  <c r="E1084" i="71"/>
  <c r="E946" i="71"/>
  <c r="E808" i="71"/>
  <c r="E670" i="71"/>
  <c r="E532" i="71"/>
  <c r="E463" i="71"/>
  <c r="E325" i="71"/>
  <c r="E189" i="71"/>
  <c r="E16" i="71"/>
  <c r="E394" i="71"/>
  <c r="E256" i="71"/>
  <c r="E119" i="71"/>
  <c r="G1782" i="71"/>
  <c r="G1644" i="71"/>
  <c r="G1506" i="71"/>
  <c r="G1368" i="71"/>
  <c r="G1230" i="71"/>
  <c r="G1092" i="71"/>
  <c r="G954" i="71"/>
  <c r="G816" i="71"/>
  <c r="G678" i="71"/>
  <c r="G540" i="71"/>
  <c r="G1713" i="71"/>
  <c r="G1575" i="71"/>
  <c r="G1437" i="71"/>
  <c r="G1299" i="71"/>
  <c r="G1161" i="71"/>
  <c r="G1023" i="71"/>
  <c r="G885" i="71"/>
  <c r="G747" i="71"/>
  <c r="G609" i="71"/>
  <c r="G402" i="71"/>
  <c r="G264" i="71"/>
  <c r="G127" i="71"/>
  <c r="G24" i="71"/>
  <c r="G471" i="71"/>
  <c r="G333" i="71"/>
  <c r="G197" i="71"/>
  <c r="E1782" i="71"/>
  <c r="E1644" i="71"/>
  <c r="E1506" i="71"/>
  <c r="E1368" i="71"/>
  <c r="E1230" i="71"/>
  <c r="E1092" i="71"/>
  <c r="E954" i="71"/>
  <c r="E816" i="71"/>
  <c r="E678" i="71"/>
  <c r="E540" i="71"/>
  <c r="E1713" i="71"/>
  <c r="E1575" i="71"/>
  <c r="E1437" i="71"/>
  <c r="E1299" i="71"/>
  <c r="E1161" i="71"/>
  <c r="E1023" i="71"/>
  <c r="E885" i="71"/>
  <c r="E747" i="71"/>
  <c r="E609" i="71"/>
  <c r="E402" i="71"/>
  <c r="E264" i="71"/>
  <c r="E127" i="71"/>
  <c r="E24" i="71"/>
  <c r="E471" i="71"/>
  <c r="E333" i="71"/>
  <c r="E197" i="71"/>
  <c r="F1713" i="71"/>
  <c r="F1575" i="71"/>
  <c r="F1437" i="71"/>
  <c r="F1299" i="71"/>
  <c r="F1161" i="71"/>
  <c r="F1023" i="71"/>
  <c r="F885" i="71"/>
  <c r="F747" i="71"/>
  <c r="F609" i="71"/>
  <c r="F1782" i="71"/>
  <c r="F1644" i="71"/>
  <c r="F1506" i="71"/>
  <c r="F1368" i="71"/>
  <c r="F1230" i="71"/>
  <c r="F1092" i="71"/>
  <c r="F954" i="71"/>
  <c r="F816" i="71"/>
  <c r="F678" i="71"/>
  <c r="F540" i="71"/>
  <c r="F471" i="71"/>
  <c r="F333" i="71"/>
  <c r="F197" i="71"/>
  <c r="F402" i="71"/>
  <c r="F264" i="71"/>
  <c r="F127" i="71"/>
  <c r="F24" i="71"/>
  <c r="J1790" i="71"/>
  <c r="J1652" i="71"/>
  <c r="J1514" i="71"/>
  <c r="J1376" i="71"/>
  <c r="J1238" i="71"/>
  <c r="J1100" i="71"/>
  <c r="J962" i="71"/>
  <c r="J824" i="71"/>
  <c r="J686" i="71"/>
  <c r="J548" i="71"/>
  <c r="J1721" i="71"/>
  <c r="J1583" i="71"/>
  <c r="J1445" i="71"/>
  <c r="J1307" i="71"/>
  <c r="J1169" i="71"/>
  <c r="J1031" i="71"/>
  <c r="J893" i="71"/>
  <c r="J755" i="71"/>
  <c r="J617" i="71"/>
  <c r="J410" i="71"/>
  <c r="J272" i="71"/>
  <c r="J135" i="71"/>
  <c r="J479" i="71"/>
  <c r="J341" i="71"/>
  <c r="J205" i="71"/>
  <c r="J32" i="71"/>
  <c r="I1721" i="71"/>
  <c r="I1583" i="71"/>
  <c r="I1445" i="71"/>
  <c r="I1307" i="71"/>
  <c r="I1169" i="71"/>
  <c r="I1031" i="71"/>
  <c r="I893" i="71"/>
  <c r="I755" i="71"/>
  <c r="I617" i="71"/>
  <c r="I1790" i="71"/>
  <c r="I1652" i="71"/>
  <c r="I1514" i="71"/>
  <c r="I1376" i="71"/>
  <c r="I1238" i="71"/>
  <c r="I1100" i="71"/>
  <c r="I962" i="71"/>
  <c r="I824" i="71"/>
  <c r="I686" i="71"/>
  <c r="I548" i="71"/>
  <c r="I479" i="71"/>
  <c r="I341" i="71"/>
  <c r="I205" i="71"/>
  <c r="I32" i="71"/>
  <c r="I410" i="71"/>
  <c r="I272" i="71"/>
  <c r="I135" i="71"/>
  <c r="Q11" i="76"/>
  <c r="C18" i="68"/>
  <c r="C17" i="68"/>
  <c r="C16" i="68"/>
  <c r="C20" i="68"/>
  <c r="C15" i="68"/>
  <c r="C19" i="68"/>
  <c r="B852" i="83"/>
  <c r="B1032" i="83"/>
  <c r="B312" i="83"/>
  <c r="B1152" i="83"/>
  <c r="B1092" i="83"/>
  <c r="B372" i="83"/>
  <c r="B1512" i="83"/>
  <c r="B1452" i="83"/>
  <c r="B552" i="83"/>
  <c r="B72" i="83"/>
  <c r="B612" i="83"/>
  <c r="B132" i="83"/>
  <c r="B792" i="83"/>
  <c r="B1392" i="83"/>
  <c r="B1332" i="83"/>
  <c r="B492" i="83"/>
  <c r="B192" i="83"/>
  <c r="B912" i="83"/>
  <c r="B672" i="83"/>
  <c r="B12" i="83"/>
  <c r="B972" i="83"/>
  <c r="B732" i="83"/>
  <c r="B252" i="83"/>
  <c r="B1272" i="83"/>
  <c r="B1212" i="83"/>
  <c r="B432" i="83"/>
  <c r="D1113" i="68"/>
  <c r="D630" i="68"/>
  <c r="D1596" i="68"/>
  <c r="D147" i="68"/>
  <c r="D285" i="68"/>
  <c r="D1734" i="68"/>
  <c r="D837" i="68"/>
  <c r="D1389" i="68"/>
  <c r="D423" i="68"/>
  <c r="D1803" i="68"/>
  <c r="D78" i="68"/>
  <c r="D1320" i="68"/>
  <c r="D561" i="68"/>
  <c r="D699" i="68"/>
  <c r="D1665" i="68"/>
  <c r="D1527" i="68"/>
  <c r="D906" i="68"/>
  <c r="D1458" i="68"/>
  <c r="D216" i="68"/>
  <c r="D768" i="68"/>
  <c r="D1251" i="68"/>
  <c r="D1044" i="68"/>
  <c r="D354" i="68"/>
  <c r="D975" i="68"/>
  <c r="D1182" i="68"/>
  <c r="D492" i="68"/>
  <c r="I37" i="77"/>
  <c r="I33" i="77"/>
  <c r="I20" i="77"/>
  <c r="I28" i="77"/>
  <c r="I29" i="77"/>
  <c r="I17" i="77"/>
  <c r="I21" i="77"/>
  <c r="I19" i="77"/>
  <c r="I35" i="77"/>
  <c r="I22" i="77"/>
  <c r="I32" i="77"/>
  <c r="I15" i="77"/>
  <c r="I34" i="77"/>
  <c r="W896" i="68"/>
  <c r="W1103" i="68"/>
  <c r="X1091" i="71"/>
  <c r="X332" i="71"/>
  <c r="X1436" i="71"/>
  <c r="X23" i="71"/>
  <c r="X263" i="71"/>
  <c r="X815" i="71"/>
  <c r="X1367" i="71"/>
  <c r="X608" i="71"/>
  <c r="X1160" i="71"/>
  <c r="X1712" i="71"/>
  <c r="X539" i="71"/>
  <c r="X1643" i="71"/>
  <c r="X884" i="71"/>
  <c r="X196" i="71"/>
  <c r="X953" i="71"/>
  <c r="X401" i="71"/>
  <c r="X126" i="71"/>
  <c r="X1229" i="71"/>
  <c r="X1022" i="71"/>
  <c r="X746" i="71"/>
  <c r="X1505" i="71"/>
  <c r="X1298" i="71"/>
  <c r="K54" i="68"/>
  <c r="X677" i="71"/>
  <c r="X1781" i="71"/>
  <c r="X470" i="71"/>
  <c r="X1574" i="71"/>
  <c r="X817" i="71"/>
  <c r="X334" i="71"/>
  <c r="X1576" i="71"/>
  <c r="X1231" i="71"/>
  <c r="X886" i="71"/>
  <c r="X1369" i="71"/>
  <c r="X1783" i="71"/>
  <c r="X198" i="71"/>
  <c r="X1300" i="71"/>
  <c r="X25" i="71"/>
  <c r="X1162" i="71"/>
  <c r="X541" i="71"/>
  <c r="X1645" i="71"/>
  <c r="X955" i="71"/>
  <c r="X472" i="71"/>
  <c r="X1438" i="71"/>
  <c r="K70" i="68"/>
  <c r="X1024" i="71"/>
  <c r="X265" i="71"/>
  <c r="X679" i="71"/>
  <c r="X748" i="71"/>
  <c r="X610" i="71"/>
  <c r="X1714" i="71"/>
  <c r="X128" i="71"/>
  <c r="X1093" i="71"/>
  <c r="X403" i="71"/>
  <c r="X1507" i="71"/>
  <c r="X1644" i="71"/>
  <c r="X1368" i="71"/>
  <c r="X1092" i="71"/>
  <c r="X816" i="71"/>
  <c r="X540" i="71"/>
  <c r="X264" i="71"/>
  <c r="X1713" i="71"/>
  <c r="X1437" i="71"/>
  <c r="X1161" i="71"/>
  <c r="X885" i="71"/>
  <c r="X609" i="71"/>
  <c r="X333" i="71"/>
  <c r="X24" i="71"/>
  <c r="X127" i="71"/>
  <c r="X1782" i="71"/>
  <c r="X1506" i="71"/>
  <c r="X1230" i="71"/>
  <c r="X954" i="71"/>
  <c r="X678" i="71"/>
  <c r="X402" i="71"/>
  <c r="X1575" i="71"/>
  <c r="X1299" i="71"/>
  <c r="X1023" i="71"/>
  <c r="X747" i="71"/>
  <c r="X471" i="71"/>
  <c r="X197" i="71"/>
  <c r="K62" i="68"/>
  <c r="X1784" i="71"/>
  <c r="X1508" i="71"/>
  <c r="X1232" i="71"/>
  <c r="X956" i="71"/>
  <c r="X680" i="71"/>
  <c r="X404" i="71"/>
  <c r="X1715" i="71"/>
  <c r="X1439" i="71"/>
  <c r="X1163" i="71"/>
  <c r="X887" i="71"/>
  <c r="X611" i="71"/>
  <c r="X335" i="71"/>
  <c r="X26" i="71"/>
  <c r="AT49" i="68"/>
  <c r="AT50" i="68"/>
  <c r="X129" i="71"/>
  <c r="AT47" i="68"/>
  <c r="AT48" i="68"/>
  <c r="X1370" i="71"/>
  <c r="X818" i="71"/>
  <c r="X266" i="71"/>
  <c r="X1301" i="71"/>
  <c r="X749" i="71"/>
  <c r="X199" i="71"/>
  <c r="AT54" i="68"/>
  <c r="AT51" i="68"/>
  <c r="X1646" i="71"/>
  <c r="X1094" i="71"/>
  <c r="X542" i="71"/>
  <c r="X1577" i="71"/>
  <c r="X1025" i="71"/>
  <c r="X473" i="71"/>
  <c r="AT53" i="68"/>
  <c r="O30" i="68"/>
  <c r="AT52" i="68"/>
  <c r="X1649" i="71"/>
  <c r="X1373" i="71"/>
  <c r="X1097" i="71"/>
  <c r="X821" i="71"/>
  <c r="X545" i="71"/>
  <c r="X269" i="71"/>
  <c r="X1580" i="71"/>
  <c r="X1304" i="71"/>
  <c r="X1028" i="71"/>
  <c r="X752" i="71"/>
  <c r="X202" i="71"/>
  <c r="O54" i="68"/>
  <c r="X338" i="71"/>
  <c r="X1511" i="71"/>
  <c r="X959" i="71"/>
  <c r="X407" i="71"/>
  <c r="X1442" i="71"/>
  <c r="X890" i="71"/>
  <c r="X29" i="71"/>
  <c r="X132" i="71"/>
  <c r="X1787" i="71"/>
  <c r="X1235" i="71"/>
  <c r="X683" i="71"/>
  <c r="X1718" i="71"/>
  <c r="X1166" i="71"/>
  <c r="X476" i="71"/>
  <c r="X614" i="71"/>
  <c r="X1716" i="71"/>
  <c r="X1440" i="71"/>
  <c r="X1164" i="71"/>
  <c r="X888" i="71"/>
  <c r="X612" i="71"/>
  <c r="X336" i="71"/>
  <c r="X1785" i="71"/>
  <c r="X1509" i="71"/>
  <c r="X1233" i="71"/>
  <c r="X957" i="71"/>
  <c r="X681" i="71"/>
  <c r="X405" i="71"/>
  <c r="X130" i="71"/>
  <c r="X200" i="71"/>
  <c r="X1578" i="71"/>
  <c r="X1302" i="71"/>
  <c r="X1026" i="71"/>
  <c r="X750" i="71"/>
  <c r="X474" i="71"/>
  <c r="X1647" i="71"/>
  <c r="X1371" i="71"/>
  <c r="X1095" i="71"/>
  <c r="X819" i="71"/>
  <c r="X543" i="71"/>
  <c r="X267" i="71"/>
  <c r="O38" i="68"/>
  <c r="X27" i="71"/>
  <c r="X1648" i="71"/>
  <c r="X1096" i="71"/>
  <c r="X544" i="71"/>
  <c r="X201" i="71"/>
  <c r="O46" i="68"/>
  <c r="X1510" i="71"/>
  <c r="X958" i="71"/>
  <c r="X406" i="71"/>
  <c r="X1441" i="71"/>
  <c r="X889" i="71"/>
  <c r="X337" i="71"/>
  <c r="X1579" i="71"/>
  <c r="X1027" i="71"/>
  <c r="X475" i="71"/>
  <c r="X1372" i="71"/>
  <c r="X820" i="71"/>
  <c r="X268" i="71"/>
  <c r="X28" i="71"/>
  <c r="X1786" i="71"/>
  <c r="X1234" i="71"/>
  <c r="X682" i="71"/>
  <c r="X131" i="71"/>
  <c r="X1717" i="71"/>
  <c r="X1165" i="71"/>
  <c r="X613" i="71"/>
  <c r="X1303" i="71"/>
  <c r="X751" i="71"/>
  <c r="X1573" i="71"/>
  <c r="X400" i="71"/>
  <c r="X262" i="71"/>
  <c r="X1021" i="71"/>
  <c r="X952" i="71"/>
  <c r="K46" i="68"/>
  <c r="X814" i="71"/>
  <c r="X469" i="71"/>
  <c r="X1504" i="71"/>
  <c r="X1366" i="71"/>
  <c r="X1711" i="71"/>
  <c r="X125" i="71"/>
  <c r="X1159" i="71"/>
  <c r="X195" i="71"/>
  <c r="X1228" i="71"/>
  <c r="X331" i="71"/>
  <c r="X1435" i="71"/>
  <c r="X745" i="71"/>
  <c r="X1780" i="71"/>
  <c r="X1642" i="71"/>
  <c r="X607" i="71"/>
  <c r="X1297" i="71"/>
  <c r="X22" i="71"/>
  <c r="X1090" i="71"/>
  <c r="X883" i="71"/>
  <c r="X676" i="71"/>
  <c r="X538" i="71"/>
  <c r="X1640" i="71"/>
  <c r="X1364" i="71"/>
  <c r="X1088" i="71"/>
  <c r="X812" i="71"/>
  <c r="X536" i="71"/>
  <c r="X260" i="71"/>
  <c r="X1571" i="71"/>
  <c r="X1295" i="71"/>
  <c r="X1019" i="71"/>
  <c r="X743" i="71"/>
  <c r="X467" i="71"/>
  <c r="X193" i="71"/>
  <c r="AR53" i="68"/>
  <c r="AR54" i="68"/>
  <c r="AR51" i="68"/>
  <c r="AR52" i="68"/>
  <c r="K30" i="68"/>
  <c r="X1778" i="71"/>
  <c r="X1502" i="71"/>
  <c r="X1226" i="71"/>
  <c r="X950" i="71"/>
  <c r="X674" i="71"/>
  <c r="X398" i="71"/>
  <c r="X1709" i="71"/>
  <c r="X1433" i="71"/>
  <c r="X1157" i="71"/>
  <c r="X881" i="71"/>
  <c r="X605" i="71"/>
  <c r="X329" i="71"/>
  <c r="X20" i="71"/>
  <c r="AR49" i="68"/>
  <c r="AR50" i="68"/>
  <c r="X123" i="71"/>
  <c r="AR47" i="68"/>
  <c r="AR48" i="68"/>
  <c r="X1572" i="71"/>
  <c r="X1020" i="71"/>
  <c r="X468" i="71"/>
  <c r="K38" i="68"/>
  <c r="X1434" i="71"/>
  <c r="X882" i="71"/>
  <c r="X330" i="71"/>
  <c r="X1641" i="71"/>
  <c r="X1089" i="71"/>
  <c r="X537" i="71"/>
  <c r="X1779" i="71"/>
  <c r="X1227" i="71"/>
  <c r="X675" i="71"/>
  <c r="X124" i="71"/>
  <c r="X1296" i="71"/>
  <c r="X744" i="71"/>
  <c r="X21" i="71"/>
  <c r="X1710" i="71"/>
  <c r="X1158" i="71"/>
  <c r="X606" i="71"/>
  <c r="X194" i="71"/>
  <c r="X1365" i="71"/>
  <c r="X813" i="71"/>
  <c r="X261" i="71"/>
  <c r="X1503" i="71"/>
  <c r="X951" i="71"/>
  <c r="X399" i="71"/>
  <c r="X1720" i="71"/>
  <c r="X1168" i="71"/>
  <c r="X616" i="71"/>
  <c r="X134" i="71"/>
  <c r="X1582" i="71"/>
  <c r="X1030" i="71"/>
  <c r="X478" i="71"/>
  <c r="X31" i="71"/>
  <c r="X1651" i="71"/>
  <c r="X1099" i="71"/>
  <c r="X547" i="71"/>
  <c r="X1789" i="71"/>
  <c r="X1237" i="71"/>
  <c r="X685" i="71"/>
  <c r="X1444" i="71"/>
  <c r="X340" i="71"/>
  <c r="X1306" i="71"/>
  <c r="X204" i="71"/>
  <c r="X823" i="71"/>
  <c r="X961" i="71"/>
  <c r="X892" i="71"/>
  <c r="O70" i="68"/>
  <c r="X754" i="71"/>
  <c r="X1375" i="71"/>
  <c r="X271" i="71"/>
  <c r="X1513" i="71"/>
  <c r="X409" i="71"/>
  <c r="X1512" i="71"/>
  <c r="X960" i="71"/>
  <c r="X408" i="71"/>
  <c r="X30" i="71"/>
  <c r="X1650" i="71"/>
  <c r="X1098" i="71"/>
  <c r="X546" i="71"/>
  <c r="X133" i="71"/>
  <c r="X1719" i="71"/>
  <c r="X1167" i="71"/>
  <c r="X615" i="71"/>
  <c r="X1305" i="71"/>
  <c r="X753" i="71"/>
  <c r="X1788" i="71"/>
  <c r="X1236" i="71"/>
  <c r="X684" i="71"/>
  <c r="X203" i="71"/>
  <c r="O62" i="68"/>
  <c r="X1374" i="71"/>
  <c r="X822" i="71"/>
  <c r="X270" i="71"/>
  <c r="X1443" i="71"/>
  <c r="X891" i="71"/>
  <c r="X339" i="71"/>
  <c r="X1581" i="71"/>
  <c r="X1029" i="71"/>
  <c r="X477" i="71"/>
  <c r="W482" i="68"/>
  <c r="M1262" i="68"/>
  <c r="N1262" i="68" s="1"/>
  <c r="X325" i="71"/>
  <c r="X189" i="71"/>
  <c r="X119" i="71"/>
  <c r="X670" i="71"/>
  <c r="X16" i="71"/>
  <c r="G46" i="68"/>
  <c r="X739" i="71"/>
  <c r="X1360" i="71"/>
  <c r="X1015" i="71"/>
  <c r="X877" i="71"/>
  <c r="X1774" i="71"/>
  <c r="X1705" i="71"/>
  <c r="X394" i="71"/>
  <c r="X1567" i="71"/>
  <c r="X327" i="71"/>
  <c r="X1362" i="71"/>
  <c r="X258" i="71"/>
  <c r="X948" i="71"/>
  <c r="X1289" i="71"/>
  <c r="X737" i="71"/>
  <c r="X117" i="71"/>
  <c r="AP49" i="68"/>
  <c r="X1703" i="71"/>
  <c r="X1151" i="71"/>
  <c r="X599" i="71"/>
  <c r="X187" i="71"/>
  <c r="X1358" i="71"/>
  <c r="X806" i="71"/>
  <c r="X254" i="71"/>
  <c r="X1496" i="71"/>
  <c r="X944" i="71"/>
  <c r="X392" i="71"/>
  <c r="X1565" i="71"/>
  <c r="X1013" i="71"/>
  <c r="X461" i="71"/>
  <c r="G30" i="68"/>
  <c r="X1427" i="71"/>
  <c r="X875" i="71"/>
  <c r="X323" i="71"/>
  <c r="X14" i="71"/>
  <c r="X1634" i="71"/>
  <c r="X1082" i="71"/>
  <c r="X530" i="71"/>
  <c r="X1772" i="71"/>
  <c r="X1220" i="71"/>
  <c r="X668" i="71"/>
  <c r="X1225" i="71"/>
  <c r="X122" i="71"/>
  <c r="X880" i="71"/>
  <c r="X1777" i="71"/>
  <c r="X673" i="71"/>
  <c r="X1432" i="71"/>
  <c r="X328" i="71"/>
  <c r="X19" i="71"/>
  <c r="X1156" i="71"/>
  <c r="X397" i="71"/>
  <c r="X1501" i="71"/>
  <c r="X466" i="71"/>
  <c r="X1018" i="71"/>
  <c r="X1570" i="71"/>
  <c r="X259" i="71"/>
  <c r="X811" i="71"/>
  <c r="X1363" i="71"/>
  <c r="X1087" i="71"/>
  <c r="X604" i="71"/>
  <c r="X1708" i="71"/>
  <c r="X949" i="71"/>
  <c r="X192" i="71"/>
  <c r="X742" i="71"/>
  <c r="X1294" i="71"/>
  <c r="G70" i="68"/>
  <c r="X535" i="71"/>
  <c r="X1639" i="71"/>
  <c r="X1497" i="71"/>
  <c r="X945" i="71"/>
  <c r="X876" i="71"/>
  <c r="X324" i="71"/>
  <c r="X1566" i="71"/>
  <c r="X669" i="71"/>
  <c r="X118" i="71"/>
  <c r="X1359" i="71"/>
  <c r="X1704" i="71"/>
  <c r="X738" i="71"/>
  <c r="X188" i="71"/>
  <c r="X1290" i="71"/>
  <c r="X531" i="71"/>
  <c r="X602" i="71"/>
  <c r="X464" i="71"/>
  <c r="X533" i="71"/>
  <c r="X1430" i="71"/>
  <c r="X1292" i="71"/>
  <c r="X809" i="71"/>
  <c r="X395" i="71"/>
  <c r="J23" i="69"/>
  <c r="J33" i="69"/>
  <c r="J28" i="69"/>
  <c r="J25" i="69"/>
  <c r="J27" i="69"/>
  <c r="J18" i="69"/>
  <c r="J19" i="69"/>
  <c r="J36" i="69"/>
  <c r="J42" i="69"/>
  <c r="J32" i="69"/>
  <c r="J35" i="69"/>
  <c r="J31" i="69"/>
  <c r="J21" i="69"/>
  <c r="J17" i="69"/>
  <c r="J29" i="69"/>
  <c r="J40" i="69"/>
  <c r="J34" i="69"/>
  <c r="J26" i="69"/>
  <c r="J41" i="69"/>
  <c r="J13" i="69"/>
  <c r="J39" i="69"/>
  <c r="J20" i="69"/>
  <c r="J37" i="69"/>
  <c r="J30" i="69"/>
  <c r="J24" i="69"/>
  <c r="J22" i="69"/>
  <c r="J38" i="69"/>
  <c r="M503" i="68"/>
  <c r="N503" i="68" s="1"/>
  <c r="M1124" i="68"/>
  <c r="N1124" i="68" s="1"/>
  <c r="M1193" i="68"/>
  <c r="N1193" i="68" s="1"/>
  <c r="M1400" i="68"/>
  <c r="N1400" i="68" s="1"/>
  <c r="M572" i="68"/>
  <c r="N572" i="68" s="1"/>
  <c r="M1814" i="68"/>
  <c r="N1814" i="68" s="1"/>
  <c r="M641" i="68"/>
  <c r="N641" i="68" s="1"/>
  <c r="W827" i="68"/>
  <c r="M917" i="68"/>
  <c r="N917" i="68" s="1"/>
  <c r="M1055" i="68"/>
  <c r="N1055" i="68" s="1"/>
  <c r="M1538" i="68"/>
  <c r="N1538" i="68" s="1"/>
  <c r="M848" i="68"/>
  <c r="N848" i="68" s="1"/>
  <c r="M986" i="68"/>
  <c r="N986" i="68" s="1"/>
  <c r="F1222" i="71" l="1"/>
  <c r="F1498" i="71"/>
  <c r="I1705" i="71"/>
  <c r="H189" i="71"/>
  <c r="H670" i="71"/>
  <c r="X1499" i="71"/>
  <c r="X190" i="71"/>
  <c r="X326" i="71"/>
  <c r="X1223" i="71"/>
  <c r="X1637" i="71"/>
  <c r="X1568" i="71"/>
  <c r="X1706" i="71"/>
  <c r="X1707" i="71"/>
  <c r="X534" i="71"/>
  <c r="G62" i="68"/>
  <c r="I292" i="71" s="1"/>
  <c r="I256" i="71"/>
  <c r="I601" i="71"/>
  <c r="H256" i="71"/>
  <c r="H1429" i="71"/>
  <c r="H1222" i="71"/>
  <c r="X947" i="71"/>
  <c r="X257" i="71"/>
  <c r="X1361" i="71"/>
  <c r="X740" i="71"/>
  <c r="G54" i="68"/>
  <c r="G1779" i="68" s="1"/>
  <c r="V1782" i="68" s="1"/>
  <c r="X878" i="71"/>
  <c r="X671" i="71"/>
  <c r="X1775" i="71"/>
  <c r="X1085" i="71"/>
  <c r="X17" i="71"/>
  <c r="X1016" i="71"/>
  <c r="X120" i="71"/>
  <c r="X1154" i="71"/>
  <c r="AP47" i="68"/>
  <c r="AP54" i="68"/>
  <c r="AP51" i="68"/>
  <c r="X1086" i="71"/>
  <c r="X741" i="71"/>
  <c r="X396" i="71"/>
  <c r="X1293" i="71"/>
  <c r="X1017" i="71"/>
  <c r="X465" i="71"/>
  <c r="X672" i="71"/>
  <c r="I325" i="71"/>
  <c r="I1360" i="71"/>
  <c r="I1153" i="71"/>
  <c r="H463" i="71"/>
  <c r="H601" i="71"/>
  <c r="H1153" i="71"/>
  <c r="H1705" i="71"/>
  <c r="H946" i="71"/>
  <c r="H1498" i="71"/>
  <c r="H16" i="71"/>
  <c r="H325" i="71"/>
  <c r="H119" i="71"/>
  <c r="H394" i="71"/>
  <c r="H739" i="71"/>
  <c r="H1015" i="71"/>
  <c r="H1291" i="71"/>
  <c r="H1567" i="71"/>
  <c r="H532" i="71"/>
  <c r="H808" i="71"/>
  <c r="H1084" i="71"/>
  <c r="H1360" i="71"/>
  <c r="X255" i="71"/>
  <c r="X807" i="71"/>
  <c r="G38" i="68"/>
  <c r="G1694" i="68" s="1"/>
  <c r="V1705" i="68" s="1"/>
  <c r="X462" i="71"/>
  <c r="X1152" i="71"/>
  <c r="X1083" i="71"/>
  <c r="X1635" i="71"/>
  <c r="X393" i="71"/>
  <c r="X1014" i="71"/>
  <c r="X15" i="71"/>
  <c r="X600" i="71"/>
  <c r="X1428" i="71"/>
  <c r="X1221" i="71"/>
  <c r="X1773" i="71"/>
  <c r="AP48" i="68"/>
  <c r="AP53" i="68"/>
  <c r="AP52" i="68"/>
  <c r="AP50" i="68"/>
  <c r="X463" i="71"/>
  <c r="X256" i="71"/>
  <c r="X601" i="71"/>
  <c r="X1636" i="71"/>
  <c r="X1429" i="71"/>
  <c r="X1498" i="71"/>
  <c r="X1291" i="71"/>
  <c r="X946" i="71"/>
  <c r="X808" i="71"/>
  <c r="X1153" i="71"/>
  <c r="X532" i="71"/>
  <c r="X1084" i="71"/>
  <c r="X1222" i="71"/>
  <c r="G16" i="71"/>
  <c r="G532" i="71"/>
  <c r="G1084" i="71"/>
  <c r="G1636" i="71"/>
  <c r="G877" i="71"/>
  <c r="G1429" i="71"/>
  <c r="F16" i="71"/>
  <c r="F325" i="71"/>
  <c r="F119" i="71"/>
  <c r="F394" i="71"/>
  <c r="F739" i="71"/>
  <c r="F1015" i="71"/>
  <c r="F1291" i="71"/>
  <c r="F1567" i="71"/>
  <c r="F532" i="71"/>
  <c r="F808" i="71"/>
  <c r="F1084" i="71"/>
  <c r="F1360" i="71"/>
  <c r="X18" i="71"/>
  <c r="X121" i="71"/>
  <c r="X603" i="71"/>
  <c r="X191" i="71"/>
  <c r="X1500" i="71"/>
  <c r="X1638" i="71"/>
  <c r="X1155" i="71"/>
  <c r="X1224" i="71"/>
  <c r="X879" i="71"/>
  <c r="X1431" i="71"/>
  <c r="X1776" i="71"/>
  <c r="X1569" i="71"/>
  <c r="X810" i="71"/>
  <c r="I16" i="71"/>
  <c r="I532" i="71"/>
  <c r="I1084" i="71"/>
  <c r="I1636" i="71"/>
  <c r="I877" i="71"/>
  <c r="I1429" i="71"/>
  <c r="I119" i="71"/>
  <c r="I394" i="71"/>
  <c r="I189" i="71"/>
  <c r="I463" i="71"/>
  <c r="I670" i="71"/>
  <c r="I946" i="71"/>
  <c r="I1222" i="71"/>
  <c r="I1498" i="71"/>
  <c r="I1774" i="71"/>
  <c r="I739" i="71"/>
  <c r="I1015" i="71"/>
  <c r="I1291" i="71"/>
  <c r="AN48" i="68"/>
  <c r="G119" i="71"/>
  <c r="G394" i="71"/>
  <c r="G189" i="71"/>
  <c r="G463" i="71"/>
  <c r="G670" i="71"/>
  <c r="G946" i="71"/>
  <c r="G1222" i="71"/>
  <c r="G1498" i="71"/>
  <c r="G1774" i="71"/>
  <c r="G739" i="71"/>
  <c r="G1015" i="71"/>
  <c r="G1291" i="71"/>
  <c r="I1766" i="71"/>
  <c r="I1628" i="71"/>
  <c r="I1490" i="71"/>
  <c r="I1352" i="71"/>
  <c r="I1214" i="71"/>
  <c r="I1076" i="71"/>
  <c r="I938" i="71"/>
  <c r="I800" i="71"/>
  <c r="I662" i="71"/>
  <c r="I524" i="71"/>
  <c r="I1697" i="71"/>
  <c r="I1559" i="71"/>
  <c r="I1421" i="71"/>
  <c r="I1283" i="71"/>
  <c r="I1145" i="71"/>
  <c r="I1007" i="71"/>
  <c r="I869" i="71"/>
  <c r="I731" i="71"/>
  <c r="I593" i="71"/>
  <c r="I386" i="71"/>
  <c r="I248" i="71"/>
  <c r="I111" i="71"/>
  <c r="I455" i="71"/>
  <c r="I317" i="71"/>
  <c r="I181" i="71"/>
  <c r="J1697" i="71"/>
  <c r="J1559" i="71"/>
  <c r="J1421" i="71"/>
  <c r="J1283" i="71"/>
  <c r="J1145" i="71"/>
  <c r="J1007" i="71"/>
  <c r="J869" i="71"/>
  <c r="J731" i="71"/>
  <c r="J593" i="71"/>
  <c r="J1766" i="71"/>
  <c r="J1628" i="71"/>
  <c r="J1490" i="71"/>
  <c r="J1352" i="71"/>
  <c r="J1214" i="71"/>
  <c r="J1076" i="71"/>
  <c r="J938" i="71"/>
  <c r="J800" i="71"/>
  <c r="J662" i="71"/>
  <c r="J524" i="71"/>
  <c r="J455" i="71"/>
  <c r="J317" i="71"/>
  <c r="J181" i="71"/>
  <c r="J386" i="71"/>
  <c r="J248" i="71"/>
  <c r="J111" i="71"/>
  <c r="G1766" i="71"/>
  <c r="G1628" i="71"/>
  <c r="G1490" i="71"/>
  <c r="G1352" i="71"/>
  <c r="G1214" i="71"/>
  <c r="G1076" i="71"/>
  <c r="G938" i="71"/>
  <c r="G800" i="71"/>
  <c r="G662" i="71"/>
  <c r="G524" i="71"/>
  <c r="G1697" i="71"/>
  <c r="G1559" i="71"/>
  <c r="G1421" i="71"/>
  <c r="G1283" i="71"/>
  <c r="G1145" i="71"/>
  <c r="G1007" i="71"/>
  <c r="G869" i="71"/>
  <c r="G731" i="71"/>
  <c r="G593" i="71"/>
  <c r="G386" i="71"/>
  <c r="G248" i="71"/>
  <c r="G111" i="71"/>
  <c r="G455" i="71"/>
  <c r="G317" i="71"/>
  <c r="G181" i="71"/>
  <c r="E1766" i="71"/>
  <c r="E1628" i="71"/>
  <c r="E1490" i="71"/>
  <c r="E1352" i="71"/>
  <c r="E1214" i="71"/>
  <c r="E1076" i="71"/>
  <c r="E938" i="71"/>
  <c r="E800" i="71"/>
  <c r="E662" i="71"/>
  <c r="E1697" i="71"/>
  <c r="E1559" i="71"/>
  <c r="E1421" i="71"/>
  <c r="E1283" i="71"/>
  <c r="E1145" i="71"/>
  <c r="E1007" i="71"/>
  <c r="E869" i="71"/>
  <c r="E731" i="71"/>
  <c r="E593" i="71"/>
  <c r="E524" i="71"/>
  <c r="E386" i="71"/>
  <c r="E248" i="71"/>
  <c r="E111" i="71"/>
  <c r="E455" i="71"/>
  <c r="E317" i="71"/>
  <c r="E181" i="71"/>
  <c r="F1697" i="71"/>
  <c r="F1559" i="71"/>
  <c r="F1421" i="71"/>
  <c r="F1283" i="71"/>
  <c r="F1145" i="71"/>
  <c r="F1007" i="71"/>
  <c r="F869" i="71"/>
  <c r="F731" i="71"/>
  <c r="F593" i="71"/>
  <c r="F1766" i="71"/>
  <c r="F1628" i="71"/>
  <c r="F1490" i="71"/>
  <c r="F1352" i="71"/>
  <c r="F1214" i="71"/>
  <c r="F1076" i="71"/>
  <c r="F938" i="71"/>
  <c r="F800" i="71"/>
  <c r="F662" i="71"/>
  <c r="F524" i="71"/>
  <c r="F455" i="71"/>
  <c r="F317" i="71"/>
  <c r="F181" i="71"/>
  <c r="F386" i="71"/>
  <c r="F248" i="71"/>
  <c r="F111" i="71"/>
  <c r="H1697" i="71"/>
  <c r="H1559" i="71"/>
  <c r="H1421" i="71"/>
  <c r="H1283" i="71"/>
  <c r="H1145" i="71"/>
  <c r="H1007" i="71"/>
  <c r="H869" i="71"/>
  <c r="H731" i="71"/>
  <c r="H593" i="71"/>
  <c r="H1766" i="71"/>
  <c r="H1628" i="71"/>
  <c r="H1490" i="71"/>
  <c r="H1352" i="71"/>
  <c r="H1214" i="71"/>
  <c r="H1076" i="71"/>
  <c r="H938" i="71"/>
  <c r="H800" i="71"/>
  <c r="H662" i="71"/>
  <c r="H524" i="71"/>
  <c r="H455" i="71"/>
  <c r="H317" i="71"/>
  <c r="H181" i="71"/>
  <c r="H386" i="71"/>
  <c r="H248" i="71"/>
  <c r="H111" i="71"/>
  <c r="X869" i="71"/>
  <c r="X1421" i="71"/>
  <c r="X248" i="71"/>
  <c r="X1007" i="71"/>
  <c r="X938" i="71"/>
  <c r="X317" i="71"/>
  <c r="AN47" i="68"/>
  <c r="X386" i="71"/>
  <c r="X800" i="71"/>
  <c r="X455" i="71"/>
  <c r="X1697" i="71"/>
  <c r="X111" i="71"/>
  <c r="X1214" i="71"/>
  <c r="X524" i="71"/>
  <c r="X1628" i="71"/>
  <c r="AN51" i="68"/>
  <c r="X731" i="71"/>
  <c r="C30" i="68"/>
  <c r="X181" i="71"/>
  <c r="X1145" i="71"/>
  <c r="X1352" i="71"/>
  <c r="X1490" i="71"/>
  <c r="X1559" i="71"/>
  <c r="X662" i="71"/>
  <c r="X1766" i="71"/>
  <c r="X1076" i="71"/>
  <c r="E8" i="71"/>
  <c r="X8" i="71"/>
  <c r="X1283" i="71"/>
  <c r="AN49" i="68"/>
  <c r="X593" i="71"/>
  <c r="AN52" i="68"/>
  <c r="AN54" i="68"/>
  <c r="AN50" i="68"/>
  <c r="AN53" i="68"/>
  <c r="X1284" i="71"/>
  <c r="X870" i="71"/>
  <c r="X249" i="71"/>
  <c r="X1422" i="71"/>
  <c r="X1629" i="71"/>
  <c r="X456" i="71"/>
  <c r="X1767" i="71"/>
  <c r="X594" i="71"/>
  <c r="X1698" i="71"/>
  <c r="X525" i="71"/>
  <c r="X939" i="71"/>
  <c r="X801" i="71"/>
  <c r="X318" i="71"/>
  <c r="X182" i="71"/>
  <c r="X1353" i="71"/>
  <c r="X663" i="71"/>
  <c r="F8" i="71"/>
  <c r="X1008" i="71"/>
  <c r="X112" i="71"/>
  <c r="X1146" i="71"/>
  <c r="X9" i="71"/>
  <c r="X1077" i="71"/>
  <c r="X1560" i="71"/>
  <c r="X387" i="71"/>
  <c r="X1215" i="71"/>
  <c r="C38" i="68"/>
  <c r="X1491" i="71"/>
  <c r="X732" i="71"/>
  <c r="X941" i="71"/>
  <c r="X1493" i="71"/>
  <c r="X1562" i="71"/>
  <c r="H8" i="71"/>
  <c r="X1424" i="71"/>
  <c r="X320" i="71"/>
  <c r="X1355" i="71"/>
  <c r="X872" i="71"/>
  <c r="X1286" i="71"/>
  <c r="X803" i="71"/>
  <c r="X1217" i="71"/>
  <c r="X596" i="71"/>
  <c r="X1769" i="71"/>
  <c r="X1010" i="71"/>
  <c r="X114" i="71"/>
  <c r="X1079" i="71"/>
  <c r="X11" i="71"/>
  <c r="X734" i="71"/>
  <c r="X389" i="71"/>
  <c r="X251" i="71"/>
  <c r="X184" i="71"/>
  <c r="C54" i="68"/>
  <c r="X1148" i="71"/>
  <c r="X458" i="71"/>
  <c r="X1631" i="71"/>
  <c r="X527" i="71"/>
  <c r="X1700" i="71"/>
  <c r="X665" i="71"/>
  <c r="X1770" i="71"/>
  <c r="X1149" i="71"/>
  <c r="C62" i="68"/>
  <c r="X804" i="71"/>
  <c r="X1494" i="71"/>
  <c r="X666" i="71"/>
  <c r="X252" i="71"/>
  <c r="X1287" i="71"/>
  <c r="X1701" i="71"/>
  <c r="X1632" i="71"/>
  <c r="I8" i="71"/>
  <c r="X321" i="71"/>
  <c r="X115" i="71"/>
  <c r="X1218" i="71"/>
  <c r="X735" i="71"/>
  <c r="X459" i="71"/>
  <c r="X942" i="71"/>
  <c r="X185" i="71"/>
  <c r="X873" i="71"/>
  <c r="X1356" i="71"/>
  <c r="X528" i="71"/>
  <c r="X1080" i="71"/>
  <c r="X1011" i="71"/>
  <c r="X1563" i="71"/>
  <c r="X390" i="71"/>
  <c r="X1425" i="71"/>
  <c r="X12" i="71"/>
  <c r="X597" i="71"/>
  <c r="X1150" i="71"/>
  <c r="X598" i="71"/>
  <c r="X1702" i="71"/>
  <c r="X529" i="71"/>
  <c r="X1288" i="71"/>
  <c r="X736" i="71"/>
  <c r="X1771" i="71"/>
  <c r="X1219" i="71"/>
  <c r="X667" i="71"/>
  <c r="X116" i="71"/>
  <c r="J8" i="71"/>
  <c r="X253" i="71"/>
  <c r="X1357" i="71"/>
  <c r="X874" i="71"/>
  <c r="X13" i="71"/>
  <c r="X1081" i="71"/>
  <c r="X1633" i="71"/>
  <c r="X1564" i="71"/>
  <c r="X1012" i="71"/>
  <c r="X460" i="71"/>
  <c r="X1495" i="71"/>
  <c r="X943" i="71"/>
  <c r="X391" i="71"/>
  <c r="X186" i="71"/>
  <c r="C70" i="68"/>
  <c r="X805" i="71"/>
  <c r="X322" i="71"/>
  <c r="X1426" i="71"/>
  <c r="X1768" i="71"/>
  <c r="X1285" i="71"/>
  <c r="X183" i="71"/>
  <c r="X1699" i="71"/>
  <c r="X1009" i="71"/>
  <c r="X1354" i="71"/>
  <c r="X1078" i="71"/>
  <c r="X526" i="71"/>
  <c r="C46" i="68"/>
  <c r="G8" i="71"/>
  <c r="X388" i="71"/>
  <c r="X1561" i="71"/>
  <c r="X319" i="71"/>
  <c r="X113" i="71"/>
  <c r="X1216" i="71"/>
  <c r="X664" i="71"/>
  <c r="X1630" i="71"/>
  <c r="X457" i="71"/>
  <c r="X1423" i="71"/>
  <c r="X802" i="71"/>
  <c r="X250" i="71"/>
  <c r="X10" i="71"/>
  <c r="X940" i="71"/>
  <c r="X733" i="71"/>
  <c r="X595" i="71"/>
  <c r="X1147" i="71"/>
  <c r="X871" i="71"/>
  <c r="X1492" i="71"/>
  <c r="AR55" i="68"/>
  <c r="K11" i="68" s="1"/>
  <c r="L1373" i="71" s="1"/>
  <c r="O1726" i="68"/>
  <c r="V1723" i="68" s="1"/>
  <c r="O1450" i="68"/>
  <c r="V1447" i="68" s="1"/>
  <c r="O1174" i="68"/>
  <c r="V1171" i="68" s="1"/>
  <c r="O898" i="68"/>
  <c r="V895" i="68" s="1"/>
  <c r="O622" i="68"/>
  <c r="V619" i="68" s="1"/>
  <c r="O277" i="68"/>
  <c r="V274" i="68" s="1"/>
  <c r="J308" i="71"/>
  <c r="O1657" i="68"/>
  <c r="V1654" i="68" s="1"/>
  <c r="O1381" i="68"/>
  <c r="V1378" i="68" s="1"/>
  <c r="O1105" i="68"/>
  <c r="V1102" i="68" s="1"/>
  <c r="O829" i="68"/>
  <c r="V826" i="68" s="1"/>
  <c r="O553" i="68"/>
  <c r="V550" i="68" s="1"/>
  <c r="O208" i="68"/>
  <c r="V205" i="68" s="1"/>
  <c r="O346" i="68"/>
  <c r="V343" i="68" s="1"/>
  <c r="O1312" i="68"/>
  <c r="V1309" i="68" s="1"/>
  <c r="O760" i="68"/>
  <c r="V757" i="68" s="1"/>
  <c r="V67" i="68"/>
  <c r="O1519" i="68"/>
  <c r="V1516" i="68" s="1"/>
  <c r="O967" i="68"/>
  <c r="V964" i="68" s="1"/>
  <c r="O415" i="68"/>
  <c r="V412" i="68" s="1"/>
  <c r="O1588" i="68"/>
  <c r="V1585" i="68" s="1"/>
  <c r="O1036" i="68"/>
  <c r="V1033" i="68" s="1"/>
  <c r="O484" i="68"/>
  <c r="V481" i="68" s="1"/>
  <c r="O1795" i="68"/>
  <c r="V1792" i="68" s="1"/>
  <c r="O1243" i="68"/>
  <c r="V1240" i="68" s="1"/>
  <c r="O691" i="68"/>
  <c r="V688" i="68" s="1"/>
  <c r="O139" i="68"/>
  <c r="V136" i="68" s="1"/>
  <c r="K1556" i="68"/>
  <c r="V1568" i="68" s="1"/>
  <c r="K1142" i="68"/>
  <c r="V1154" i="68" s="1"/>
  <c r="K866" i="68"/>
  <c r="V878" i="68" s="1"/>
  <c r="K590" i="68"/>
  <c r="V602" i="68" s="1"/>
  <c r="K107" i="68"/>
  <c r="V119" i="68" s="1"/>
  <c r="K1763" i="68"/>
  <c r="V1775" i="68" s="1"/>
  <c r="K1625" i="68"/>
  <c r="V1637" i="68" s="1"/>
  <c r="K1487" i="68"/>
  <c r="V1499" i="68" s="1"/>
  <c r="K1349" i="68"/>
  <c r="V1361" i="68" s="1"/>
  <c r="K1211" i="68"/>
  <c r="V1223" i="68" s="1"/>
  <c r="K1073" i="68"/>
  <c r="V1085" i="68" s="1"/>
  <c r="K935" i="68"/>
  <c r="V947" i="68" s="1"/>
  <c r="K797" i="68"/>
  <c r="V809" i="68" s="1"/>
  <c r="K659" i="68"/>
  <c r="V671" i="68" s="1"/>
  <c r="K521" i="68"/>
  <c r="V533" i="68" s="1"/>
  <c r="K383" i="68"/>
  <c r="V395" i="68" s="1"/>
  <c r="K176" i="68"/>
  <c r="V188" i="68" s="1"/>
  <c r="V50" i="68"/>
  <c r="K314" i="68"/>
  <c r="V326" i="68" s="1"/>
  <c r="K1694" i="68"/>
  <c r="V1706" i="68" s="1"/>
  <c r="K1418" i="68"/>
  <c r="V1430" i="68" s="1"/>
  <c r="K1280" i="68"/>
  <c r="V1292" i="68" s="1"/>
  <c r="K1004" i="68"/>
  <c r="V1016" i="68" s="1"/>
  <c r="K728" i="68"/>
  <c r="V740" i="68" s="1"/>
  <c r="K452" i="68"/>
  <c r="V464" i="68" s="1"/>
  <c r="K245" i="68"/>
  <c r="V257" i="68" s="1"/>
  <c r="F300" i="71"/>
  <c r="K1755" i="68"/>
  <c r="V1771" i="68" s="1"/>
  <c r="K1479" i="68"/>
  <c r="V1495" i="68" s="1"/>
  <c r="K1203" i="68"/>
  <c r="V1219" i="68" s="1"/>
  <c r="K927" i="68"/>
  <c r="V943" i="68" s="1"/>
  <c r="K651" i="68"/>
  <c r="V667" i="68" s="1"/>
  <c r="K375" i="68"/>
  <c r="V391" i="68" s="1"/>
  <c r="K306" i="68"/>
  <c r="V322" i="68" s="1"/>
  <c r="K1686" i="68"/>
  <c r="V1702" i="68" s="1"/>
  <c r="K1548" i="68"/>
  <c r="V1564" i="68" s="1"/>
  <c r="K1410" i="68"/>
  <c r="V1426" i="68" s="1"/>
  <c r="K1272" i="68"/>
  <c r="V1288" i="68" s="1"/>
  <c r="K1134" i="68"/>
  <c r="V1150" i="68" s="1"/>
  <c r="K996" i="68"/>
  <c r="V1012" i="68" s="1"/>
  <c r="K858" i="68"/>
  <c r="V874" i="68" s="1"/>
  <c r="K720" i="68"/>
  <c r="V736" i="68" s="1"/>
  <c r="K582" i="68"/>
  <c r="V598" i="68" s="1"/>
  <c r="K444" i="68"/>
  <c r="V460" i="68" s="1"/>
  <c r="K237" i="68"/>
  <c r="V253" i="68" s="1"/>
  <c r="K99" i="68"/>
  <c r="V115" i="68" s="1"/>
  <c r="E300" i="71"/>
  <c r="K1617" i="68"/>
  <c r="V1633" i="68" s="1"/>
  <c r="K1341" i="68"/>
  <c r="V1357" i="68" s="1"/>
  <c r="K1065" i="68"/>
  <c r="V1081" i="68" s="1"/>
  <c r="K789" i="68"/>
  <c r="V805" i="68" s="1"/>
  <c r="K513" i="68"/>
  <c r="V529" i="68" s="1"/>
  <c r="K168" i="68"/>
  <c r="V184" i="68" s="1"/>
  <c r="V46" i="68"/>
  <c r="O1771" i="68"/>
  <c r="V1780" i="68" s="1"/>
  <c r="O1633" i="68"/>
  <c r="V1642" i="68" s="1"/>
  <c r="O1495" i="68"/>
  <c r="V1504" i="68" s="1"/>
  <c r="O1357" i="68"/>
  <c r="V1366" i="68" s="1"/>
  <c r="O1219" i="68"/>
  <c r="V1228" i="68" s="1"/>
  <c r="O1081" i="68"/>
  <c r="V1090" i="68" s="1"/>
  <c r="O943" i="68"/>
  <c r="V952" i="68" s="1"/>
  <c r="G308" i="71"/>
  <c r="O736" i="68"/>
  <c r="V745" i="68" s="1"/>
  <c r="O598" i="68"/>
  <c r="V607" i="68" s="1"/>
  <c r="O460" i="68"/>
  <c r="V469" i="68" s="1"/>
  <c r="O253" i="68"/>
  <c r="V262" i="68" s="1"/>
  <c r="O115" i="68"/>
  <c r="V124" i="68" s="1"/>
  <c r="O322" i="68"/>
  <c r="V331" i="68" s="1"/>
  <c r="O1702" i="68"/>
  <c r="V1711" i="68" s="1"/>
  <c r="O1564" i="68"/>
  <c r="V1573" i="68" s="1"/>
  <c r="O1426" i="68"/>
  <c r="V1435" i="68" s="1"/>
  <c r="O1288" i="68"/>
  <c r="V1297" i="68" s="1"/>
  <c r="O1150" i="68"/>
  <c r="V1159" i="68" s="1"/>
  <c r="O1012" i="68"/>
  <c r="V1021" i="68" s="1"/>
  <c r="O874" i="68"/>
  <c r="V883" i="68" s="1"/>
  <c r="O805" i="68"/>
  <c r="V814" i="68" s="1"/>
  <c r="O667" i="68"/>
  <c r="V676" i="68" s="1"/>
  <c r="O529" i="68"/>
  <c r="V538" i="68" s="1"/>
  <c r="O391" i="68"/>
  <c r="V400" i="68" s="1"/>
  <c r="O184" i="68"/>
  <c r="V193" i="68" s="1"/>
  <c r="V55" i="68"/>
  <c r="O314" i="68"/>
  <c r="V327" i="68" s="1"/>
  <c r="O1694" i="68"/>
  <c r="V1707" i="68" s="1"/>
  <c r="O1556" i="68"/>
  <c r="V1569" i="68" s="1"/>
  <c r="O1418" i="68"/>
  <c r="V1431" i="68" s="1"/>
  <c r="O1280" i="68"/>
  <c r="V1293" i="68" s="1"/>
  <c r="O1142" i="68"/>
  <c r="V1155" i="68" s="1"/>
  <c r="O1004" i="68"/>
  <c r="V1017" i="68" s="1"/>
  <c r="O866" i="68"/>
  <c r="V879" i="68" s="1"/>
  <c r="O728" i="68"/>
  <c r="V741" i="68" s="1"/>
  <c r="O590" i="68"/>
  <c r="V603" i="68" s="1"/>
  <c r="O452" i="68"/>
  <c r="V465" i="68" s="1"/>
  <c r="O245" i="68"/>
  <c r="V258" i="68" s="1"/>
  <c r="V51" i="68"/>
  <c r="O107" i="68"/>
  <c r="V120" i="68" s="1"/>
  <c r="O1763" i="68"/>
  <c r="V1776" i="68" s="1"/>
  <c r="O1625" i="68"/>
  <c r="V1638" i="68" s="1"/>
  <c r="O1487" i="68"/>
  <c r="V1500" i="68" s="1"/>
  <c r="O1349" i="68"/>
  <c r="V1362" i="68" s="1"/>
  <c r="O1211" i="68"/>
  <c r="V1224" i="68" s="1"/>
  <c r="O1073" i="68"/>
  <c r="V1086" i="68" s="1"/>
  <c r="O935" i="68"/>
  <c r="V948" i="68" s="1"/>
  <c r="O797" i="68"/>
  <c r="V810" i="68" s="1"/>
  <c r="O659" i="68"/>
  <c r="V672" i="68" s="1"/>
  <c r="O521" i="68"/>
  <c r="V534" i="68" s="1"/>
  <c r="O383" i="68"/>
  <c r="V396" i="68" s="1"/>
  <c r="O176" i="68"/>
  <c r="V189" i="68" s="1"/>
  <c r="F308" i="71"/>
  <c r="O1779" i="68"/>
  <c r="V1784" i="68" s="1"/>
  <c r="O1641" i="68"/>
  <c r="V1646" i="68" s="1"/>
  <c r="O1503" i="68"/>
  <c r="V1508" i="68" s="1"/>
  <c r="O1365" i="68"/>
  <c r="V1370" i="68" s="1"/>
  <c r="O1227" i="68"/>
  <c r="V1232" i="68" s="1"/>
  <c r="O1089" i="68"/>
  <c r="V1094" i="68" s="1"/>
  <c r="O951" i="68"/>
  <c r="V956" i="68" s="1"/>
  <c r="O813" i="68"/>
  <c r="V818" i="68" s="1"/>
  <c r="O675" i="68"/>
  <c r="V680" i="68" s="1"/>
  <c r="O537" i="68"/>
  <c r="V542" i="68" s="1"/>
  <c r="O399" i="68"/>
  <c r="V404" i="68" s="1"/>
  <c r="O192" i="68"/>
  <c r="V197" i="68" s="1"/>
  <c r="V59" i="68"/>
  <c r="O330" i="68"/>
  <c r="V335" i="68" s="1"/>
  <c r="O1710" i="68"/>
  <c r="V1715" i="68" s="1"/>
  <c r="O1572" i="68"/>
  <c r="V1577" i="68" s="1"/>
  <c r="O1434" i="68"/>
  <c r="V1439" i="68" s="1"/>
  <c r="O1296" i="68"/>
  <c r="V1301" i="68" s="1"/>
  <c r="O1158" i="68"/>
  <c r="V1163" i="68" s="1"/>
  <c r="O1020" i="68"/>
  <c r="V1025" i="68" s="1"/>
  <c r="O882" i="68"/>
  <c r="V887" i="68" s="1"/>
  <c r="O744" i="68"/>
  <c r="V749" i="68" s="1"/>
  <c r="O606" i="68"/>
  <c r="V611" i="68" s="1"/>
  <c r="O468" i="68"/>
  <c r="V473" i="68" s="1"/>
  <c r="O261" i="68"/>
  <c r="V266" i="68" s="1"/>
  <c r="O123" i="68"/>
  <c r="V128" i="68" s="1"/>
  <c r="H308" i="71"/>
  <c r="O306" i="68"/>
  <c r="V323" i="68" s="1"/>
  <c r="O1686" i="68"/>
  <c r="V1703" i="68" s="1"/>
  <c r="O1548" i="68"/>
  <c r="V1565" i="68" s="1"/>
  <c r="O1410" i="68"/>
  <c r="V1427" i="68" s="1"/>
  <c r="O1272" i="68"/>
  <c r="V1289" i="68" s="1"/>
  <c r="O1134" i="68"/>
  <c r="V1151" i="68" s="1"/>
  <c r="O996" i="68"/>
  <c r="V1013" i="68" s="1"/>
  <c r="O858" i="68"/>
  <c r="V875" i="68" s="1"/>
  <c r="O720" i="68"/>
  <c r="V737" i="68" s="1"/>
  <c r="O582" i="68"/>
  <c r="V599" i="68" s="1"/>
  <c r="O444" i="68"/>
  <c r="V461" i="68" s="1"/>
  <c r="O237" i="68"/>
  <c r="V254" i="68" s="1"/>
  <c r="O168" i="68"/>
  <c r="V185" i="68" s="1"/>
  <c r="E308" i="71"/>
  <c r="O1755" i="68"/>
  <c r="V1772" i="68" s="1"/>
  <c r="O1479" i="68"/>
  <c r="V1496" i="68" s="1"/>
  <c r="O1203" i="68"/>
  <c r="V1220" i="68" s="1"/>
  <c r="O927" i="68"/>
  <c r="V944" i="68" s="1"/>
  <c r="O651" i="68"/>
  <c r="V668" i="68" s="1"/>
  <c r="O375" i="68"/>
  <c r="V392" i="68" s="1"/>
  <c r="V47" i="68"/>
  <c r="O1617" i="68"/>
  <c r="V1634" i="68" s="1"/>
  <c r="O1341" i="68"/>
  <c r="V1358" i="68" s="1"/>
  <c r="O1065" i="68"/>
  <c r="V1082" i="68" s="1"/>
  <c r="O789" i="68"/>
  <c r="V806" i="68" s="1"/>
  <c r="O513" i="68"/>
  <c r="V530" i="68" s="1"/>
  <c r="O99" i="68"/>
  <c r="V116" i="68" s="1"/>
  <c r="K338" i="68"/>
  <c r="V338" i="68" s="1"/>
  <c r="K1718" i="68"/>
  <c r="V1718" i="68" s="1"/>
  <c r="K1442" i="68"/>
  <c r="V1442" i="68" s="1"/>
  <c r="K1304" i="68"/>
  <c r="V1304" i="68" s="1"/>
  <c r="K1166" i="68"/>
  <c r="V1166" i="68" s="1"/>
  <c r="K1028" i="68"/>
  <c r="V1028" i="68" s="1"/>
  <c r="K890" i="68"/>
  <c r="V890" i="68" s="1"/>
  <c r="K614" i="68"/>
  <c r="V614" i="68" s="1"/>
  <c r="K269" i="68"/>
  <c r="V269" i="68" s="1"/>
  <c r="I300" i="71"/>
  <c r="K1787" i="68"/>
  <c r="V1787" i="68" s="1"/>
  <c r="K1649" i="68"/>
  <c r="V1649" i="68" s="1"/>
  <c r="K1511" i="68"/>
  <c r="V1511" i="68" s="1"/>
  <c r="K1373" i="68"/>
  <c r="V1373" i="68" s="1"/>
  <c r="K1235" i="68"/>
  <c r="V1235" i="68" s="1"/>
  <c r="K1097" i="68"/>
  <c r="V1097" i="68" s="1"/>
  <c r="K959" i="68"/>
  <c r="V959" i="68" s="1"/>
  <c r="K821" i="68"/>
  <c r="V821" i="68" s="1"/>
  <c r="K683" i="68"/>
  <c r="V683" i="68" s="1"/>
  <c r="K545" i="68"/>
  <c r="V545" i="68" s="1"/>
  <c r="K407" i="68"/>
  <c r="V407" i="68" s="1"/>
  <c r="K200" i="68"/>
  <c r="V200" i="68" s="1"/>
  <c r="V62" i="68"/>
  <c r="K1580" i="68"/>
  <c r="V1580" i="68" s="1"/>
  <c r="K752" i="68"/>
  <c r="V752" i="68" s="1"/>
  <c r="K476" i="68"/>
  <c r="V476" i="68" s="1"/>
  <c r="K131" i="68"/>
  <c r="V131" i="68" s="1"/>
  <c r="K346" i="68"/>
  <c r="V342" i="68" s="1"/>
  <c r="K1312" i="68"/>
  <c r="V1308" i="68" s="1"/>
  <c r="K760" i="68"/>
  <c r="V756" i="68" s="1"/>
  <c r="K139" i="68"/>
  <c r="V135" i="68" s="1"/>
  <c r="K1657" i="68"/>
  <c r="V1653" i="68" s="1"/>
  <c r="K1381" i="68"/>
  <c r="V1377" i="68" s="1"/>
  <c r="K1105" i="68"/>
  <c r="V1101" i="68" s="1"/>
  <c r="K829" i="68"/>
  <c r="V825" i="68" s="1"/>
  <c r="K553" i="68"/>
  <c r="V549" i="68" s="1"/>
  <c r="K208" i="68"/>
  <c r="V204" i="68" s="1"/>
  <c r="K1726" i="68"/>
  <c r="V1722" i="68" s="1"/>
  <c r="K1174" i="68"/>
  <c r="V1170" i="68" s="1"/>
  <c r="K622" i="68"/>
  <c r="V618" i="68" s="1"/>
  <c r="J300" i="71"/>
  <c r="K1588" i="68"/>
  <c r="V1584" i="68" s="1"/>
  <c r="K1036" i="68"/>
  <c r="V1032" i="68" s="1"/>
  <c r="K484" i="68"/>
  <c r="V480" i="68" s="1"/>
  <c r="K1795" i="68"/>
  <c r="V1791" i="68" s="1"/>
  <c r="K1519" i="68"/>
  <c r="V1515" i="68" s="1"/>
  <c r="K1243" i="68"/>
  <c r="V1239" i="68" s="1"/>
  <c r="K967" i="68"/>
  <c r="V963" i="68" s="1"/>
  <c r="K691" i="68"/>
  <c r="V687" i="68" s="1"/>
  <c r="K415" i="68"/>
  <c r="V411" i="68" s="1"/>
  <c r="V66" i="68"/>
  <c r="K1450" i="68"/>
  <c r="V1446" i="68" s="1"/>
  <c r="K898" i="68"/>
  <c r="V894" i="68" s="1"/>
  <c r="K277" i="68"/>
  <c r="V273" i="68" s="1"/>
  <c r="H300" i="71"/>
  <c r="K1572" i="68"/>
  <c r="V1576" i="68" s="1"/>
  <c r="K1020" i="68"/>
  <c r="V1024" i="68" s="1"/>
  <c r="K468" i="68"/>
  <c r="V472" i="68" s="1"/>
  <c r="K1779" i="68"/>
  <c r="V1783" i="68" s="1"/>
  <c r="K1503" i="68"/>
  <c r="V1507" i="68" s="1"/>
  <c r="K1227" i="68"/>
  <c r="V1231" i="68" s="1"/>
  <c r="K951" i="68"/>
  <c r="V955" i="68" s="1"/>
  <c r="K675" i="68"/>
  <c r="V679" i="68" s="1"/>
  <c r="K399" i="68"/>
  <c r="V403" i="68" s="1"/>
  <c r="V58" i="68"/>
  <c r="K1434" i="68"/>
  <c r="V1438" i="68" s="1"/>
  <c r="K882" i="68"/>
  <c r="V886" i="68" s="1"/>
  <c r="K261" i="68"/>
  <c r="V265" i="68" s="1"/>
  <c r="K1296" i="68"/>
  <c r="V1300" i="68" s="1"/>
  <c r="K123" i="68"/>
  <c r="V127" i="68" s="1"/>
  <c r="K1365" i="68"/>
  <c r="V1369" i="68" s="1"/>
  <c r="K1089" i="68"/>
  <c r="V1093" i="68" s="1"/>
  <c r="K537" i="68"/>
  <c r="V541" i="68" s="1"/>
  <c r="K1710" i="68"/>
  <c r="V1714" i="68" s="1"/>
  <c r="K1158" i="68"/>
  <c r="V1162" i="68" s="1"/>
  <c r="K330" i="68"/>
  <c r="V334" i="68" s="1"/>
  <c r="K744" i="68"/>
  <c r="V748" i="68" s="1"/>
  <c r="K1641" i="68"/>
  <c r="V1645" i="68" s="1"/>
  <c r="K813" i="68"/>
  <c r="V817" i="68" s="1"/>
  <c r="K192" i="68"/>
  <c r="V196" i="68" s="1"/>
  <c r="K606" i="68"/>
  <c r="V610" i="68" s="1"/>
  <c r="O1787" i="68"/>
  <c r="V1788" i="68" s="1"/>
  <c r="O338" i="68"/>
  <c r="V339" i="68" s="1"/>
  <c r="O1580" i="68"/>
  <c r="V1581" i="68" s="1"/>
  <c r="O1304" i="68"/>
  <c r="V1305" i="68" s="1"/>
  <c r="O1028" i="68"/>
  <c r="V1029" i="68" s="1"/>
  <c r="O752" i="68"/>
  <c r="V753" i="68" s="1"/>
  <c r="O476" i="68"/>
  <c r="V477" i="68" s="1"/>
  <c r="O131" i="68"/>
  <c r="V132" i="68" s="1"/>
  <c r="O1718" i="68"/>
  <c r="V1719" i="68" s="1"/>
  <c r="O1442" i="68"/>
  <c r="V1443" i="68" s="1"/>
  <c r="O1166" i="68"/>
  <c r="V1167" i="68" s="1"/>
  <c r="O890" i="68"/>
  <c r="V891" i="68" s="1"/>
  <c r="O614" i="68"/>
  <c r="V615" i="68" s="1"/>
  <c r="O269" i="68"/>
  <c r="V270" i="68" s="1"/>
  <c r="I308" i="71"/>
  <c r="V63" i="68"/>
  <c r="O407" i="68"/>
  <c r="V408" i="68" s="1"/>
  <c r="O683" i="68"/>
  <c r="V684" i="68" s="1"/>
  <c r="O959" i="68"/>
  <c r="V960" i="68" s="1"/>
  <c r="O1235" i="68"/>
  <c r="V1236" i="68" s="1"/>
  <c r="O1511" i="68"/>
  <c r="V1512" i="68" s="1"/>
  <c r="O200" i="68"/>
  <c r="V201" i="68" s="1"/>
  <c r="O545" i="68"/>
  <c r="V546" i="68" s="1"/>
  <c r="O821" i="68"/>
  <c r="V822" i="68" s="1"/>
  <c r="O1097" i="68"/>
  <c r="V1098" i="68" s="1"/>
  <c r="O1373" i="68"/>
  <c r="V1374" i="68" s="1"/>
  <c r="O1649" i="68"/>
  <c r="V1650" i="68" s="1"/>
  <c r="L11" i="68"/>
  <c r="K322" i="68"/>
  <c r="V330" i="68" s="1"/>
  <c r="G300" i="71"/>
  <c r="V54" i="68"/>
  <c r="K391" i="68"/>
  <c r="V399" i="68" s="1"/>
  <c r="K667" i="68"/>
  <c r="V675" i="68" s="1"/>
  <c r="K943" i="68"/>
  <c r="V951" i="68" s="1"/>
  <c r="K1219" i="68"/>
  <c r="V1227" i="68" s="1"/>
  <c r="K1495" i="68"/>
  <c r="V1503" i="68" s="1"/>
  <c r="K1771" i="68"/>
  <c r="V1779" i="68" s="1"/>
  <c r="K253" i="68"/>
  <c r="V261" i="68" s="1"/>
  <c r="K598" i="68"/>
  <c r="V606" i="68" s="1"/>
  <c r="K874" i="68"/>
  <c r="V882" i="68" s="1"/>
  <c r="K1150" i="68"/>
  <c r="V1158" i="68" s="1"/>
  <c r="K1426" i="68"/>
  <c r="V1434" i="68" s="1"/>
  <c r="K1702" i="68"/>
  <c r="V1710" i="68" s="1"/>
  <c r="K184" i="68"/>
  <c r="V192" i="68" s="1"/>
  <c r="K529" i="68"/>
  <c r="V537" i="68" s="1"/>
  <c r="K805" i="68"/>
  <c r="V813" i="68" s="1"/>
  <c r="K1081" i="68"/>
  <c r="V1089" i="68" s="1"/>
  <c r="K1357" i="68"/>
  <c r="V1365" i="68" s="1"/>
  <c r="K1633" i="68"/>
  <c r="V1641" i="68" s="1"/>
  <c r="K115" i="68"/>
  <c r="V123" i="68" s="1"/>
  <c r="K460" i="68"/>
  <c r="V468" i="68" s="1"/>
  <c r="K736" i="68"/>
  <c r="V744" i="68" s="1"/>
  <c r="K1012" i="68"/>
  <c r="V1020" i="68" s="1"/>
  <c r="K1288" i="68"/>
  <c r="V1296" i="68" s="1"/>
  <c r="K1564" i="68"/>
  <c r="V1572" i="68" s="1"/>
  <c r="AT55" i="68"/>
  <c r="K12" i="68" s="1"/>
  <c r="G306" i="68"/>
  <c r="V321" i="68" s="1"/>
  <c r="G1272" i="68"/>
  <c r="V1287" i="68" s="1"/>
  <c r="G720" i="68"/>
  <c r="V735" i="68" s="1"/>
  <c r="G99" i="68"/>
  <c r="V114" i="68" s="1"/>
  <c r="G1479" i="68"/>
  <c r="V1494" i="68" s="1"/>
  <c r="G927" i="68"/>
  <c r="V942" i="68" s="1"/>
  <c r="G375" i="68"/>
  <c r="V390" i="68" s="1"/>
  <c r="G1686" i="68"/>
  <c r="V1701" i="68" s="1"/>
  <c r="G1134" i="68"/>
  <c r="V1149" i="68" s="1"/>
  <c r="G582" i="68"/>
  <c r="V597" i="68" s="1"/>
  <c r="V45" i="68"/>
  <c r="G1341" i="68"/>
  <c r="V1356" i="68" s="1"/>
  <c r="G789" i="68"/>
  <c r="V804" i="68" s="1"/>
  <c r="G168" i="68"/>
  <c r="V183" i="68" s="1"/>
  <c r="G1548" i="68"/>
  <c r="V1563" i="68" s="1"/>
  <c r="G996" i="68"/>
  <c r="V1011" i="68" s="1"/>
  <c r="G444" i="68"/>
  <c r="V459" i="68" s="1"/>
  <c r="G1755" i="68"/>
  <c r="V1770" i="68" s="1"/>
  <c r="G1203" i="68"/>
  <c r="V1218" i="68" s="1"/>
  <c r="G651" i="68"/>
  <c r="V666" i="68" s="1"/>
  <c r="E292" i="71"/>
  <c r="G1410" i="68"/>
  <c r="V1425" i="68" s="1"/>
  <c r="G858" i="68"/>
  <c r="V873" i="68" s="1"/>
  <c r="G237" i="68"/>
  <c r="V252" i="68" s="1"/>
  <c r="G1617" i="68"/>
  <c r="V1632" i="68" s="1"/>
  <c r="G1065" i="68"/>
  <c r="V1080" i="68" s="1"/>
  <c r="G513" i="68"/>
  <c r="V528" i="68" s="1"/>
  <c r="G1641" i="68"/>
  <c r="V1644" i="68" s="1"/>
  <c r="G1089" i="68"/>
  <c r="V1092" i="68" s="1"/>
  <c r="G537" i="68"/>
  <c r="V540" i="68" s="1"/>
  <c r="G330" i="68"/>
  <c r="V333" i="68" s="1"/>
  <c r="G1296" i="68"/>
  <c r="V1299" i="68" s="1"/>
  <c r="G744" i="68"/>
  <c r="V747" i="68" s="1"/>
  <c r="G123" i="68"/>
  <c r="V126" i="68" s="1"/>
  <c r="G1073" i="68"/>
  <c r="V1084" i="68" s="1"/>
  <c r="G346" i="68"/>
  <c r="V341" i="68" s="1"/>
  <c r="G1726" i="68"/>
  <c r="V1721" i="68" s="1"/>
  <c r="G1588" i="68"/>
  <c r="V1583" i="68" s="1"/>
  <c r="G1450" i="68"/>
  <c r="V1445" i="68" s="1"/>
  <c r="G1312" i="68"/>
  <c r="V1307" i="68" s="1"/>
  <c r="G1174" i="68"/>
  <c r="V1169" i="68" s="1"/>
  <c r="G1036" i="68"/>
  <c r="V1031" i="68" s="1"/>
  <c r="G898" i="68"/>
  <c r="V893" i="68" s="1"/>
  <c r="G760" i="68"/>
  <c r="V755" i="68" s="1"/>
  <c r="G622" i="68"/>
  <c r="V617" i="68" s="1"/>
  <c r="G484" i="68"/>
  <c r="V479" i="68" s="1"/>
  <c r="G277" i="68"/>
  <c r="V272" i="68" s="1"/>
  <c r="V65" i="68"/>
  <c r="J292" i="71"/>
  <c r="G1795" i="68"/>
  <c r="V1790" i="68" s="1"/>
  <c r="G1657" i="68"/>
  <c r="V1652" i="68" s="1"/>
  <c r="G1519" i="68"/>
  <c r="V1514" i="68" s="1"/>
  <c r="G1381" i="68"/>
  <c r="V1376" i="68" s="1"/>
  <c r="G1243" i="68"/>
  <c r="V1238" i="68" s="1"/>
  <c r="G1105" i="68"/>
  <c r="V1100" i="68" s="1"/>
  <c r="G967" i="68"/>
  <c r="V962" i="68" s="1"/>
  <c r="G829" i="68"/>
  <c r="V824" i="68" s="1"/>
  <c r="G691" i="68"/>
  <c r="V686" i="68" s="1"/>
  <c r="G553" i="68"/>
  <c r="V548" i="68" s="1"/>
  <c r="G415" i="68"/>
  <c r="V410" i="68" s="1"/>
  <c r="G208" i="68"/>
  <c r="V203" i="68" s="1"/>
  <c r="G139" i="68"/>
  <c r="V134" i="68" s="1"/>
  <c r="G1097" i="68"/>
  <c r="V1096" i="68" s="1"/>
  <c r="G338" i="68"/>
  <c r="V337" i="68" s="1"/>
  <c r="G752" i="68"/>
  <c r="V751" i="68" s="1"/>
  <c r="G1511" i="68"/>
  <c r="V1510" i="68" s="1"/>
  <c r="G407" i="68"/>
  <c r="V406" i="68" s="1"/>
  <c r="G1166" i="68"/>
  <c r="V1165" i="68" s="1"/>
  <c r="G292" i="71"/>
  <c r="G1633" i="68"/>
  <c r="V1640" i="68" s="1"/>
  <c r="G1357" i="68"/>
  <c r="V1364" i="68" s="1"/>
  <c r="G1081" i="68"/>
  <c r="V1088" i="68" s="1"/>
  <c r="G805" i="68"/>
  <c r="V812" i="68" s="1"/>
  <c r="G529" i="68"/>
  <c r="V536" i="68" s="1"/>
  <c r="G115" i="68"/>
  <c r="V122" i="68" s="1"/>
  <c r="G322" i="68"/>
  <c r="V329" i="68" s="1"/>
  <c r="G1564" i="68"/>
  <c r="V1571" i="68" s="1"/>
  <c r="G1288" i="68"/>
  <c r="V1295" i="68" s="1"/>
  <c r="G1012" i="68"/>
  <c r="V1019" i="68" s="1"/>
  <c r="G736" i="68"/>
  <c r="V743" i="68" s="1"/>
  <c r="G460" i="68"/>
  <c r="V467" i="68" s="1"/>
  <c r="V53" i="68"/>
  <c r="G1771" i="68"/>
  <c r="V1778" i="68" s="1"/>
  <c r="G1495" i="68"/>
  <c r="V1502" i="68" s="1"/>
  <c r="G1219" i="68"/>
  <c r="V1226" i="68" s="1"/>
  <c r="G943" i="68"/>
  <c r="V950" i="68" s="1"/>
  <c r="G667" i="68"/>
  <c r="V674" i="68" s="1"/>
  <c r="G391" i="68"/>
  <c r="V398" i="68" s="1"/>
  <c r="G184" i="68"/>
  <c r="V191" i="68" s="1"/>
  <c r="G1702" i="68"/>
  <c r="V1709" i="68" s="1"/>
  <c r="G1426" i="68"/>
  <c r="V1433" i="68" s="1"/>
  <c r="G1150" i="68"/>
  <c r="V1157" i="68" s="1"/>
  <c r="G874" i="68"/>
  <c r="V881" i="68" s="1"/>
  <c r="G598" i="68"/>
  <c r="V605" i="68" s="1"/>
  <c r="G253" i="68"/>
  <c r="V260" i="68" s="1"/>
  <c r="G614" i="68" l="1"/>
  <c r="V613" i="68" s="1"/>
  <c r="G1718" i="68"/>
  <c r="V1717" i="68" s="1"/>
  <c r="G959" i="68"/>
  <c r="V958" i="68" s="1"/>
  <c r="G131" i="68"/>
  <c r="V130" i="68" s="1"/>
  <c r="G1304" i="68"/>
  <c r="V1303" i="68" s="1"/>
  <c r="G545" i="68"/>
  <c r="V544" i="68" s="1"/>
  <c r="G1649" i="68"/>
  <c r="V1648" i="68" s="1"/>
  <c r="G452" i="68"/>
  <c r="V463" i="68" s="1"/>
  <c r="G866" i="68"/>
  <c r="V877" i="68" s="1"/>
  <c r="G468" i="68"/>
  <c r="V471" i="68" s="1"/>
  <c r="G1020" i="68"/>
  <c r="V1023" i="68" s="1"/>
  <c r="G1572" i="68"/>
  <c r="V1575" i="68" s="1"/>
  <c r="G192" i="68"/>
  <c r="V195" i="68" s="1"/>
  <c r="G813" i="68"/>
  <c r="V816" i="68" s="1"/>
  <c r="G1365" i="68"/>
  <c r="V1368" i="68" s="1"/>
  <c r="AC943" i="71"/>
  <c r="I26" i="101" s="1"/>
  <c r="G269" i="68"/>
  <c r="V268" i="68" s="1"/>
  <c r="G890" i="68"/>
  <c r="V889" i="68" s="1"/>
  <c r="G1442" i="68"/>
  <c r="V1441" i="68" s="1"/>
  <c r="V61" i="68"/>
  <c r="G683" i="68"/>
  <c r="V682" i="68" s="1"/>
  <c r="G1235" i="68"/>
  <c r="V1234" i="68" s="1"/>
  <c r="G1787" i="68"/>
  <c r="V1786" i="68" s="1"/>
  <c r="G476" i="68"/>
  <c r="V475" i="68" s="1"/>
  <c r="G1028" i="68"/>
  <c r="V1027" i="68" s="1"/>
  <c r="G1580" i="68"/>
  <c r="V1579" i="68" s="1"/>
  <c r="G200" i="68"/>
  <c r="V199" i="68" s="1"/>
  <c r="G821" i="68"/>
  <c r="V820" i="68" s="1"/>
  <c r="G1373" i="68"/>
  <c r="V1372" i="68" s="1"/>
  <c r="G1487" i="68"/>
  <c r="V1498" i="68" s="1"/>
  <c r="G1280" i="68"/>
  <c r="V1291" i="68" s="1"/>
  <c r="V49" i="68"/>
  <c r="H292" i="71"/>
  <c r="G261" i="68"/>
  <c r="V264" i="68" s="1"/>
  <c r="G606" i="68"/>
  <c r="V609" i="68" s="1"/>
  <c r="G882" i="68"/>
  <c r="V885" i="68" s="1"/>
  <c r="G1158" i="68"/>
  <c r="V1161" i="68" s="1"/>
  <c r="G1434" i="68"/>
  <c r="V1437" i="68" s="1"/>
  <c r="G1710" i="68"/>
  <c r="V1713" i="68" s="1"/>
  <c r="V57" i="68"/>
  <c r="G399" i="68"/>
  <c r="V402" i="68" s="1"/>
  <c r="G675" i="68"/>
  <c r="V678" i="68" s="1"/>
  <c r="G951" i="68"/>
  <c r="V954" i="68" s="1"/>
  <c r="G1227" i="68"/>
  <c r="V1230" i="68" s="1"/>
  <c r="G1503" i="68"/>
  <c r="V1506" i="68" s="1"/>
  <c r="AC1632" i="71"/>
  <c r="H36" i="101" s="1"/>
  <c r="G935" i="68"/>
  <c r="V946" i="68" s="1"/>
  <c r="G107" i="68"/>
  <c r="V118" i="68" s="1"/>
  <c r="G728" i="68"/>
  <c r="V739" i="68" s="1"/>
  <c r="G314" i="68"/>
  <c r="V325" i="68" s="1"/>
  <c r="G1625" i="68"/>
  <c r="V1636" i="68" s="1"/>
  <c r="G521" i="68"/>
  <c r="V532" i="68" s="1"/>
  <c r="G1418" i="68"/>
  <c r="V1429" i="68" s="1"/>
  <c r="AC733" i="71"/>
  <c r="AC1491" i="71"/>
  <c r="AP55" i="68"/>
  <c r="K10" i="68" s="1"/>
  <c r="L1089" i="71" s="1"/>
  <c r="G176" i="68"/>
  <c r="V187" i="68" s="1"/>
  <c r="G1211" i="68"/>
  <c r="V1222" i="68" s="1"/>
  <c r="G1763" i="68"/>
  <c r="V1774" i="68" s="1"/>
  <c r="G245" i="68"/>
  <c r="V256" i="68" s="1"/>
  <c r="G590" i="68"/>
  <c r="V601" i="68" s="1"/>
  <c r="G1004" i="68"/>
  <c r="V1015" i="68" s="1"/>
  <c r="G1556" i="68"/>
  <c r="V1567" i="68" s="1"/>
  <c r="G797" i="68"/>
  <c r="V808" i="68" s="1"/>
  <c r="G1349" i="68"/>
  <c r="V1360" i="68" s="1"/>
  <c r="F292" i="71"/>
  <c r="G383" i="68"/>
  <c r="V394" i="68" s="1"/>
  <c r="G659" i="68"/>
  <c r="V670" i="68" s="1"/>
  <c r="G1142" i="68"/>
  <c r="V1153" i="68" s="1"/>
  <c r="AC1564" i="71"/>
  <c r="AC461" i="71"/>
  <c r="AC1561" i="71"/>
  <c r="AC1219" i="71"/>
  <c r="AC27" i="71"/>
  <c r="AE27" i="71" s="1"/>
  <c r="AC1221" i="71"/>
  <c r="AC529" i="71"/>
  <c r="L399" i="71"/>
  <c r="L675" i="71"/>
  <c r="L330" i="71"/>
  <c r="AC1566" i="71"/>
  <c r="AC1701" i="71"/>
  <c r="AC1357" i="71"/>
  <c r="AC597" i="71"/>
  <c r="AC663" i="71"/>
  <c r="AC1769" i="71"/>
  <c r="AC1699" i="71"/>
  <c r="AC1148" i="71"/>
  <c r="AC317" i="71"/>
  <c r="AC1702" i="71"/>
  <c r="AC188" i="71"/>
  <c r="N1811" i="68"/>
  <c r="N155" i="68"/>
  <c r="L1365" i="71"/>
  <c r="N1673" i="68"/>
  <c r="L468" i="71"/>
  <c r="L1434" i="71"/>
  <c r="AC324" i="71"/>
  <c r="AC531" i="71"/>
  <c r="AC1149" i="71"/>
  <c r="AC803" i="71"/>
  <c r="AC1287" i="71"/>
  <c r="AC1079" i="71"/>
  <c r="AC525" i="71"/>
  <c r="AC1011" i="71"/>
  <c r="AC391" i="71"/>
  <c r="AC1629" i="71"/>
  <c r="AC1010" i="71"/>
  <c r="AC1150" i="71"/>
  <c r="AC528" i="71"/>
  <c r="AC24" i="71"/>
  <c r="AE24" i="71" s="1"/>
  <c r="D12" i="101" s="1"/>
  <c r="AC1214" i="71"/>
  <c r="AC114" i="71"/>
  <c r="AC801" i="71"/>
  <c r="AC248" i="71"/>
  <c r="AC10" i="71"/>
  <c r="AC871" i="71"/>
  <c r="AC389" i="71"/>
  <c r="N87" i="68"/>
  <c r="AC1076" i="71"/>
  <c r="AC321" i="71"/>
  <c r="AC13" i="71"/>
  <c r="AC737" i="71"/>
  <c r="AC455" i="71"/>
  <c r="AC1354" i="71"/>
  <c r="AC252" i="71"/>
  <c r="AC8" i="71"/>
  <c r="AC1771" i="71"/>
  <c r="AC869" i="71"/>
  <c r="AC1078" i="71"/>
  <c r="AC25" i="71"/>
  <c r="AE25" i="71" s="1"/>
  <c r="E12" i="101" s="1"/>
  <c r="AC254" i="71"/>
  <c r="AC731" i="71"/>
  <c r="AC1697" i="71"/>
  <c r="AC1012" i="71"/>
  <c r="AC181" i="71"/>
  <c r="AC1359" i="71"/>
  <c r="AC1145" i="71"/>
  <c r="AC1215" i="71"/>
  <c r="AC15" i="71"/>
  <c r="AC30" i="71"/>
  <c r="AE30" i="71" s="1"/>
  <c r="J12" i="101" s="1"/>
  <c r="AC1220" i="71"/>
  <c r="AC1014" i="71"/>
  <c r="AC250" i="71"/>
  <c r="AC1285" i="71"/>
  <c r="AC1080" i="71"/>
  <c r="AC9" i="71"/>
  <c r="AC1426" i="71"/>
  <c r="AC251" i="71"/>
  <c r="AC1284" i="71"/>
  <c r="AC1216" i="71"/>
  <c r="AC1562" i="71"/>
  <c r="AC527" i="71"/>
  <c r="AC186" i="71"/>
  <c r="AC1631" i="71"/>
  <c r="AC802" i="71"/>
  <c r="AC939" i="71"/>
  <c r="AC734" i="71"/>
  <c r="AC874" i="71"/>
  <c r="AC666" i="71"/>
  <c r="AC115" i="71"/>
  <c r="AC1352" i="71"/>
  <c r="L1580" i="71"/>
  <c r="AC1634" i="71"/>
  <c r="L821" i="71"/>
  <c r="N1743" i="68"/>
  <c r="AC806" i="71"/>
  <c r="AC113" i="71"/>
  <c r="AC1497" i="71"/>
  <c r="AC458" i="71"/>
  <c r="AC668" i="71"/>
  <c r="AC1424" i="71"/>
  <c r="AC462" i="71"/>
  <c r="AC598" i="71"/>
  <c r="AC457" i="71"/>
  <c r="AC1009" i="71"/>
  <c r="AC1628" i="71"/>
  <c r="AC804" i="71"/>
  <c r="AC1422" i="71"/>
  <c r="AC1770" i="71"/>
  <c r="AC182" i="71"/>
  <c r="AC1217" i="71"/>
  <c r="AC323" i="71"/>
  <c r="AC1427" i="71"/>
  <c r="AC662" i="71"/>
  <c r="AC456" i="71"/>
  <c r="AC185" i="71"/>
  <c r="AC1152" i="71"/>
  <c r="AC1146" i="71"/>
  <c r="AC1356" i="71"/>
  <c r="AC940" i="71"/>
  <c r="AC1082" i="71"/>
  <c r="AC667" i="71"/>
  <c r="AC1421" i="71"/>
  <c r="AC1013" i="71"/>
  <c r="AC873" i="71"/>
  <c r="AC1289" i="71"/>
  <c r="AC1077" i="71"/>
  <c r="AC116" i="71"/>
  <c r="AC593" i="71"/>
  <c r="AC184" i="71"/>
  <c r="AC1772" i="71"/>
  <c r="AC944" i="71"/>
  <c r="AC738" i="71"/>
  <c r="AC319" i="71"/>
  <c r="AC1490" i="71"/>
  <c r="AC1218" i="71"/>
  <c r="AC112" i="71"/>
  <c r="AC1428" i="71"/>
  <c r="AC599" i="71"/>
  <c r="AC393" i="71"/>
  <c r="AC524" i="71"/>
  <c r="AC1008" i="71"/>
  <c r="AC664" i="71"/>
  <c r="AC318" i="71"/>
  <c r="AC255" i="71"/>
  <c r="AC1704" i="71"/>
  <c r="AC388" i="71"/>
  <c r="AC11" i="71"/>
  <c r="AC870" i="71"/>
  <c r="L1511" i="71"/>
  <c r="N1812" i="68"/>
  <c r="N777" i="68"/>
  <c r="L1787" i="71"/>
  <c r="L1028" i="71"/>
  <c r="N432" i="68"/>
  <c r="N708" i="68"/>
  <c r="N156" i="68"/>
  <c r="L1304" i="71"/>
  <c r="L269" i="71"/>
  <c r="N1122" i="68"/>
  <c r="L1097" i="71"/>
  <c r="N501" i="68"/>
  <c r="L132" i="71"/>
  <c r="AC1559" i="71"/>
  <c r="AC600" i="71"/>
  <c r="AC872" i="71"/>
  <c r="AC31" i="71"/>
  <c r="AE31" i="71" s="1"/>
  <c r="AC1425" i="71"/>
  <c r="AC459" i="71"/>
  <c r="AC1288" i="71"/>
  <c r="AC596" i="71"/>
  <c r="AC14" i="71"/>
  <c r="AC1563" i="71"/>
  <c r="AC594" i="71"/>
  <c r="AC1353" i="71"/>
  <c r="AC800" i="71"/>
  <c r="AC249" i="71"/>
  <c r="AC1081" i="71"/>
  <c r="AC945" i="71"/>
  <c r="B118" i="76" s="1"/>
  <c r="AC1700" i="71"/>
  <c r="AC1151" i="71"/>
  <c r="AC941" i="71"/>
  <c r="AC1773" i="71"/>
  <c r="AC29" i="71"/>
  <c r="AE29" i="71" s="1"/>
  <c r="AC187" i="71"/>
  <c r="AC1560" i="71"/>
  <c r="AC942" i="71"/>
  <c r="AC390" i="71"/>
  <c r="AC1147" i="71"/>
  <c r="AC595" i="71"/>
  <c r="AC322" i="71"/>
  <c r="AC1496" i="71"/>
  <c r="AC1290" i="71"/>
  <c r="AC392" i="71"/>
  <c r="AC1495" i="71"/>
  <c r="AC1286" i="71"/>
  <c r="AC183" i="71"/>
  <c r="AC118" i="71"/>
  <c r="AC1494" i="71"/>
  <c r="AC387" i="71"/>
  <c r="AC1565" i="71"/>
  <c r="AC1358" i="71"/>
  <c r="AC530" i="71"/>
  <c r="AC1768" i="71"/>
  <c r="AC1283" i="71"/>
  <c r="AC1083" i="71"/>
  <c r="AC28" i="71"/>
  <c r="AE28" i="71" s="1"/>
  <c r="AC460" i="71"/>
  <c r="AC1423" i="71"/>
  <c r="AC807" i="71"/>
  <c r="AC1635" i="71"/>
  <c r="AC876" i="71"/>
  <c r="AC1767" i="71"/>
  <c r="AC1007" i="71"/>
  <c r="AC1493" i="71"/>
  <c r="AC111" i="71"/>
  <c r="AC526" i="71"/>
  <c r="AC735" i="71"/>
  <c r="AC736" i="71"/>
  <c r="AC320" i="71"/>
  <c r="AC117" i="71"/>
  <c r="AC1766" i="71"/>
  <c r="AC1630" i="71"/>
  <c r="AC253" i="71"/>
  <c r="AC1355" i="71"/>
  <c r="AC26" i="71"/>
  <c r="AE26" i="71" s="1"/>
  <c r="AC1698" i="71"/>
  <c r="AC732" i="71"/>
  <c r="AC1492" i="71"/>
  <c r="AC938" i="71"/>
  <c r="AC386" i="71"/>
  <c r="AC805" i="71"/>
  <c r="AC669" i="71"/>
  <c r="AC1633" i="71"/>
  <c r="AC875" i="71"/>
  <c r="AC665" i="71"/>
  <c r="AC1703" i="71"/>
  <c r="AC12" i="71"/>
  <c r="H1712" i="71"/>
  <c r="H1574" i="71"/>
  <c r="H1436" i="71"/>
  <c r="H1298" i="71"/>
  <c r="H1160" i="71"/>
  <c r="H1022" i="71"/>
  <c r="H884" i="71"/>
  <c r="H746" i="71"/>
  <c r="H608" i="71"/>
  <c r="H1781" i="71"/>
  <c r="H1643" i="71"/>
  <c r="H1505" i="71"/>
  <c r="H1367" i="71"/>
  <c r="H1229" i="71"/>
  <c r="H1091" i="71"/>
  <c r="H953" i="71"/>
  <c r="H815" i="71"/>
  <c r="H677" i="71"/>
  <c r="H539" i="71"/>
  <c r="H470" i="71"/>
  <c r="H332" i="71"/>
  <c r="H196" i="71"/>
  <c r="H401" i="71"/>
  <c r="H263" i="71"/>
  <c r="H126" i="71"/>
  <c r="C1426" i="68"/>
  <c r="V1432" i="68" s="1"/>
  <c r="C874" i="68"/>
  <c r="V880" i="68" s="1"/>
  <c r="C253" i="68"/>
  <c r="V259" i="68" s="1"/>
  <c r="C1771" i="68"/>
  <c r="V1777" i="68" s="1"/>
  <c r="C1219" i="68"/>
  <c r="V1225" i="68" s="1"/>
  <c r="C667" i="68"/>
  <c r="V673" i="68" s="1"/>
  <c r="V52" i="68"/>
  <c r="C1564" i="68"/>
  <c r="V1570" i="68" s="1"/>
  <c r="C1012" i="68"/>
  <c r="V1018" i="68" s="1"/>
  <c r="C460" i="68"/>
  <c r="V466" i="68" s="1"/>
  <c r="C1633" i="68"/>
  <c r="V1639" i="68" s="1"/>
  <c r="C1081" i="68"/>
  <c r="V1087" i="68" s="1"/>
  <c r="C529" i="68"/>
  <c r="V535" i="68" s="1"/>
  <c r="C1702" i="68"/>
  <c r="V1708" i="68" s="1"/>
  <c r="C1150" i="68"/>
  <c r="V1156" i="68" s="1"/>
  <c r="C598" i="68"/>
  <c r="V604" i="68" s="1"/>
  <c r="G284" i="71"/>
  <c r="C1495" i="68"/>
  <c r="V1501" i="68" s="1"/>
  <c r="C943" i="68"/>
  <c r="V949" i="68" s="1"/>
  <c r="C391" i="68"/>
  <c r="V397" i="68" s="1"/>
  <c r="C322" i="68"/>
  <c r="V328" i="68" s="1"/>
  <c r="C1288" i="68"/>
  <c r="V1294" i="68" s="1"/>
  <c r="C736" i="68"/>
  <c r="V742" i="68" s="1"/>
  <c r="C115" i="68"/>
  <c r="V121" i="68" s="1"/>
  <c r="C1357" i="68"/>
  <c r="V1363" i="68" s="1"/>
  <c r="C805" i="68"/>
  <c r="V811" i="68" s="1"/>
  <c r="C184" i="68"/>
  <c r="V190" i="68" s="1"/>
  <c r="AN55" i="68"/>
  <c r="K9" i="68" s="1"/>
  <c r="M1056" i="68" s="1"/>
  <c r="J284" i="71"/>
  <c r="C1519" i="68"/>
  <c r="V1513" i="68" s="1"/>
  <c r="C967" i="68"/>
  <c r="V961" i="68" s="1"/>
  <c r="C415" i="68"/>
  <c r="V409" i="68" s="1"/>
  <c r="C1657" i="68"/>
  <c r="V1651" i="68" s="1"/>
  <c r="C553" i="68"/>
  <c r="V547" i="68" s="1"/>
  <c r="C1588" i="68"/>
  <c r="V1582" i="68" s="1"/>
  <c r="C1036" i="68"/>
  <c r="V1030" i="68" s="1"/>
  <c r="C484" i="68"/>
  <c r="V478" i="68" s="1"/>
  <c r="C1381" i="68"/>
  <c r="V1375" i="68" s="1"/>
  <c r="C208" i="68"/>
  <c r="V202" i="68" s="1"/>
  <c r="C1450" i="68"/>
  <c r="V1444" i="68" s="1"/>
  <c r="C898" i="68"/>
  <c r="V892" i="68" s="1"/>
  <c r="C277" i="68"/>
  <c r="V271" i="68" s="1"/>
  <c r="C1795" i="68"/>
  <c r="V1789" i="68" s="1"/>
  <c r="C1243" i="68"/>
  <c r="V1237" i="68" s="1"/>
  <c r="C691" i="68"/>
  <c r="V685" i="68" s="1"/>
  <c r="V64" i="68"/>
  <c r="C1105" i="68"/>
  <c r="V1099" i="68" s="1"/>
  <c r="C346" i="68"/>
  <c r="V340" i="68" s="1"/>
  <c r="C1312" i="68"/>
  <c r="V1306" i="68" s="1"/>
  <c r="C760" i="68"/>
  <c r="V754" i="68" s="1"/>
  <c r="C139" i="68"/>
  <c r="V133" i="68" s="1"/>
  <c r="C829" i="68"/>
  <c r="V823" i="68" s="1"/>
  <c r="C1726" i="68"/>
  <c r="V1720" i="68" s="1"/>
  <c r="C1174" i="68"/>
  <c r="V1168" i="68" s="1"/>
  <c r="C622" i="68"/>
  <c r="V616" i="68" s="1"/>
  <c r="C407" i="68"/>
  <c r="V405" i="68" s="1"/>
  <c r="V60" i="68"/>
  <c r="C1235" i="68"/>
  <c r="V1233" i="68" s="1"/>
  <c r="C683" i="68"/>
  <c r="V681" i="68" s="1"/>
  <c r="C1511" i="68"/>
  <c r="V1509" i="68" s="1"/>
  <c r="C338" i="68"/>
  <c r="V336" i="68" s="1"/>
  <c r="C1304" i="68"/>
  <c r="V1302" i="68" s="1"/>
  <c r="C752" i="68"/>
  <c r="V750" i="68" s="1"/>
  <c r="C131" i="68"/>
  <c r="V129" i="68" s="1"/>
  <c r="C1442" i="68"/>
  <c r="V1440" i="68" s="1"/>
  <c r="C890" i="68"/>
  <c r="V888" i="68" s="1"/>
  <c r="C269" i="68"/>
  <c r="V267" i="68" s="1"/>
  <c r="C1649" i="68"/>
  <c r="V1647" i="68" s="1"/>
  <c r="C1097" i="68"/>
  <c r="V1095" i="68" s="1"/>
  <c r="C545" i="68"/>
  <c r="V543" i="68" s="1"/>
  <c r="C1787" i="68"/>
  <c r="V1785" i="68" s="1"/>
  <c r="C959" i="68"/>
  <c r="V957" i="68" s="1"/>
  <c r="C1580" i="68"/>
  <c r="V1578" i="68" s="1"/>
  <c r="C1028" i="68"/>
  <c r="V1026" i="68" s="1"/>
  <c r="C476" i="68"/>
  <c r="V474" i="68" s="1"/>
  <c r="C1718" i="68"/>
  <c r="V1716" i="68" s="1"/>
  <c r="C1166" i="68"/>
  <c r="V1164" i="68" s="1"/>
  <c r="C614" i="68"/>
  <c r="V612" i="68" s="1"/>
  <c r="I284" i="71"/>
  <c r="C1373" i="68"/>
  <c r="V1371" i="68" s="1"/>
  <c r="C821" i="68"/>
  <c r="V819" i="68" s="1"/>
  <c r="C200" i="68"/>
  <c r="V198" i="68" s="1"/>
  <c r="C1020" i="68"/>
  <c r="V1022" i="68" s="1"/>
  <c r="C882" i="68"/>
  <c r="V884" i="68" s="1"/>
  <c r="C399" i="68"/>
  <c r="V401" i="68" s="1"/>
  <c r="C813" i="68"/>
  <c r="V815" i="68" s="1"/>
  <c r="C261" i="68"/>
  <c r="V263" i="68" s="1"/>
  <c r="H284" i="71"/>
  <c r="C675" i="68"/>
  <c r="V677" i="68" s="1"/>
  <c r="C744" i="68"/>
  <c r="V746" i="68" s="1"/>
  <c r="V56" i="68"/>
  <c r="C123" i="68"/>
  <c r="V125" i="68" s="1"/>
  <c r="C1089" i="68"/>
  <c r="V1091" i="68" s="1"/>
  <c r="C1710" i="68"/>
  <c r="V1712" i="68" s="1"/>
  <c r="C606" i="68"/>
  <c r="V608" i="68" s="1"/>
  <c r="C1572" i="68"/>
  <c r="V1574" i="68" s="1"/>
  <c r="C1365" i="68"/>
  <c r="V1367" i="68" s="1"/>
  <c r="C192" i="68"/>
  <c r="V194" i="68" s="1"/>
  <c r="C1434" i="68"/>
  <c r="V1436" i="68" s="1"/>
  <c r="C1503" i="68"/>
  <c r="V1505" i="68" s="1"/>
  <c r="C1779" i="68"/>
  <c r="V1781" i="68" s="1"/>
  <c r="C330" i="68"/>
  <c r="V332" i="68" s="1"/>
  <c r="C1227" i="68"/>
  <c r="V1229" i="68" s="1"/>
  <c r="C1296" i="68"/>
  <c r="V1298" i="68" s="1"/>
  <c r="C1641" i="68"/>
  <c r="V1643" i="68" s="1"/>
  <c r="C537" i="68"/>
  <c r="V539" i="68" s="1"/>
  <c r="C1158" i="68"/>
  <c r="V1160" i="68" s="1"/>
  <c r="C951" i="68"/>
  <c r="V953" i="68" s="1"/>
  <c r="C468" i="68"/>
  <c r="V470" i="68" s="1"/>
  <c r="C1694" i="68"/>
  <c r="V1704" i="68" s="1"/>
  <c r="C1418" i="68"/>
  <c r="V1428" i="68" s="1"/>
  <c r="C1142" i="68"/>
  <c r="V1152" i="68" s="1"/>
  <c r="C866" i="68"/>
  <c r="V876" i="68" s="1"/>
  <c r="C590" i="68"/>
  <c r="V600" i="68" s="1"/>
  <c r="C245" i="68"/>
  <c r="V255" i="68" s="1"/>
  <c r="F284" i="71"/>
  <c r="C1349" i="68"/>
  <c r="V1359" i="68" s="1"/>
  <c r="C797" i="68"/>
  <c r="V807" i="68" s="1"/>
  <c r="C176" i="68"/>
  <c r="V186" i="68" s="1"/>
  <c r="C1487" i="68"/>
  <c r="V1497" i="68" s="1"/>
  <c r="C935" i="68"/>
  <c r="V945" i="68" s="1"/>
  <c r="C383" i="68"/>
  <c r="V393" i="68" s="1"/>
  <c r="C314" i="68"/>
  <c r="V324" i="68" s="1"/>
  <c r="C1556" i="68"/>
  <c r="V1566" i="68" s="1"/>
  <c r="C1280" i="68"/>
  <c r="V1290" i="68" s="1"/>
  <c r="C1004" i="68"/>
  <c r="V1014" i="68" s="1"/>
  <c r="C728" i="68"/>
  <c r="V738" i="68" s="1"/>
  <c r="C452" i="68"/>
  <c r="V462" i="68" s="1"/>
  <c r="C107" i="68"/>
  <c r="V117" i="68" s="1"/>
  <c r="C1625" i="68"/>
  <c r="V1635" i="68" s="1"/>
  <c r="C1073" i="68"/>
  <c r="V1083" i="68" s="1"/>
  <c r="C521" i="68"/>
  <c r="V531" i="68" s="1"/>
  <c r="C1763" i="68"/>
  <c r="V1773" i="68" s="1"/>
  <c r="C1211" i="68"/>
  <c r="V1221" i="68" s="1"/>
  <c r="C659" i="68"/>
  <c r="V669" i="68" s="1"/>
  <c r="V48" i="68"/>
  <c r="C375" i="68"/>
  <c r="V389" i="68" s="1"/>
  <c r="C927" i="68"/>
  <c r="V941" i="68" s="1"/>
  <c r="V44" i="68"/>
  <c r="C1548" i="68"/>
  <c r="V1562" i="68" s="1"/>
  <c r="C996" i="68"/>
  <c r="V1010" i="68" s="1"/>
  <c r="C444" i="68"/>
  <c r="V458" i="68" s="1"/>
  <c r="C99" i="68"/>
  <c r="V113" i="68" s="1"/>
  <c r="C1341" i="68"/>
  <c r="V1355" i="68" s="1"/>
  <c r="C789" i="68"/>
  <c r="V803" i="68" s="1"/>
  <c r="C1686" i="68"/>
  <c r="V1700" i="68" s="1"/>
  <c r="C858" i="68"/>
  <c r="V872" i="68" s="1"/>
  <c r="C168" i="68"/>
  <c r="V182" i="68" s="1"/>
  <c r="C1203" i="68"/>
  <c r="V1217" i="68" s="1"/>
  <c r="C1134" i="68"/>
  <c r="V1148" i="68" s="1"/>
  <c r="C1479" i="68"/>
  <c r="V1493" i="68" s="1"/>
  <c r="E284" i="71"/>
  <c r="C306" i="68"/>
  <c r="V320" i="68" s="1"/>
  <c r="C1272" i="68"/>
  <c r="V1286" i="68" s="1"/>
  <c r="C720" i="68"/>
  <c r="V734" i="68" s="1"/>
  <c r="C237" i="68"/>
  <c r="V251" i="68" s="1"/>
  <c r="C1617" i="68"/>
  <c r="V1631" i="68" s="1"/>
  <c r="C1065" i="68"/>
  <c r="V1079" i="68" s="1"/>
  <c r="C513" i="68"/>
  <c r="V527" i="68" s="1"/>
  <c r="C1410" i="68"/>
  <c r="V1424" i="68" s="1"/>
  <c r="C582" i="68"/>
  <c r="V596" i="68" s="1"/>
  <c r="C1755" i="68"/>
  <c r="V1769" i="68" s="1"/>
  <c r="C651" i="68"/>
  <c r="V665" i="68" s="1"/>
  <c r="V1460" i="68"/>
  <c r="H23" i="71"/>
  <c r="D74" i="83" s="1"/>
  <c r="F74" i="83" s="1"/>
  <c r="V977" i="68"/>
  <c r="N1053" i="68"/>
  <c r="L1718" i="71"/>
  <c r="L1649" i="71"/>
  <c r="N363" i="68"/>
  <c r="L476" i="71"/>
  <c r="N294" i="68"/>
  <c r="L338" i="71"/>
  <c r="L1166" i="71"/>
  <c r="L614" i="71"/>
  <c r="N1605" i="68"/>
  <c r="L1442" i="71"/>
  <c r="L890" i="71"/>
  <c r="L29" i="71"/>
  <c r="L683" i="71"/>
  <c r="L959" i="71"/>
  <c r="L545" i="71"/>
  <c r="L1235" i="71"/>
  <c r="L407" i="71"/>
  <c r="N1674" i="68"/>
  <c r="L752" i="71"/>
  <c r="N1329" i="68"/>
  <c r="N225" i="68"/>
  <c r="N1260" i="68"/>
  <c r="L202" i="71"/>
  <c r="N846" i="68"/>
  <c r="N1467" i="68"/>
  <c r="N915" i="68"/>
  <c r="N1398" i="68"/>
  <c r="N984" i="68"/>
  <c r="N570" i="68"/>
  <c r="N1536" i="68"/>
  <c r="N639" i="68"/>
  <c r="N1191" i="68"/>
  <c r="L415" i="71"/>
  <c r="N1675" i="68"/>
  <c r="N157" i="68"/>
  <c r="L1450" i="71"/>
  <c r="L1105" i="71"/>
  <c r="L967" i="71"/>
  <c r="L1243" i="71"/>
  <c r="N1399" i="68"/>
  <c r="L346" i="71"/>
  <c r="N1192" i="68"/>
  <c r="L622" i="71"/>
  <c r="N1537" i="68"/>
  <c r="L1519" i="71"/>
  <c r="N1330" i="68"/>
  <c r="N571" i="68"/>
  <c r="N1468" i="68"/>
  <c r="L760" i="71"/>
  <c r="L1726" i="71"/>
  <c r="N433" i="68"/>
  <c r="N295" i="68"/>
  <c r="L898" i="71"/>
  <c r="L1036" i="71"/>
  <c r="N916" i="68"/>
  <c r="N640" i="68"/>
  <c r="L1174" i="71"/>
  <c r="N88" i="68"/>
  <c r="N709" i="68"/>
  <c r="L829" i="71"/>
  <c r="L484" i="71"/>
  <c r="N985" i="68"/>
  <c r="N1054" i="68"/>
  <c r="L210" i="71"/>
  <c r="N226" i="68"/>
  <c r="L1657" i="71"/>
  <c r="L1588" i="71"/>
  <c r="L1795" i="71"/>
  <c r="N502" i="68"/>
  <c r="L277" i="71"/>
  <c r="L1312" i="71"/>
  <c r="L140" i="71"/>
  <c r="N1123" i="68"/>
  <c r="L553" i="71"/>
  <c r="L12" i="68"/>
  <c r="L37" i="71"/>
  <c r="N1261" i="68"/>
  <c r="L691" i="71"/>
  <c r="L1381" i="71"/>
  <c r="N1813" i="68"/>
  <c r="N1744" i="68"/>
  <c r="N778" i="68"/>
  <c r="N364" i="68"/>
  <c r="N847" i="68"/>
  <c r="N1606" i="68"/>
  <c r="O80" i="68"/>
  <c r="K80" i="68"/>
  <c r="N1121" i="68"/>
  <c r="N500" i="68"/>
  <c r="N1190" i="68"/>
  <c r="N914" i="68"/>
  <c r="N638" i="68"/>
  <c r="N1397" i="68"/>
  <c r="N1052" i="68"/>
  <c r="N845" i="68"/>
  <c r="C122" i="76"/>
  <c r="C18" i="76"/>
  <c r="C50" i="76"/>
  <c r="C66" i="76"/>
  <c r="C10" i="76"/>
  <c r="C26" i="76"/>
  <c r="C186" i="76"/>
  <c r="C77" i="76"/>
  <c r="C29" i="76"/>
  <c r="C189" i="76"/>
  <c r="C149" i="76"/>
  <c r="AJ22" i="71"/>
  <c r="C21" i="76"/>
  <c r="C101" i="76"/>
  <c r="G37" i="81"/>
  <c r="C37" i="76"/>
  <c r="C69" i="76"/>
  <c r="C45" i="76"/>
  <c r="C213" i="76"/>
  <c r="C85" i="76"/>
  <c r="C141" i="76"/>
  <c r="C165" i="76"/>
  <c r="C93" i="76"/>
  <c r="C173" i="76"/>
  <c r="C157" i="76"/>
  <c r="C117" i="76"/>
  <c r="C205" i="76"/>
  <c r="C197" i="76"/>
  <c r="C125" i="76"/>
  <c r="C13" i="76"/>
  <c r="C53" i="76"/>
  <c r="C133" i="76"/>
  <c r="C181" i="76"/>
  <c r="C109" i="76"/>
  <c r="C61" i="76"/>
  <c r="C201" i="76"/>
  <c r="C41" i="76"/>
  <c r="C17" i="76"/>
  <c r="C113" i="76"/>
  <c r="C27" i="76"/>
  <c r="C196" i="76"/>
  <c r="C44" i="76"/>
  <c r="C60" i="76"/>
  <c r="C180" i="76"/>
  <c r="C36" i="76"/>
  <c r="C20" i="76"/>
  <c r="C148" i="76"/>
  <c r="C110" i="76"/>
  <c r="C192" i="76"/>
  <c r="C152" i="76"/>
  <c r="G32" i="81"/>
  <c r="C32" i="76"/>
  <c r="C208" i="76"/>
  <c r="C80" i="76"/>
  <c r="C200" i="76"/>
  <c r="C72" i="76"/>
  <c r="C168" i="76"/>
  <c r="C40" i="76"/>
  <c r="C16" i="76"/>
  <c r="C184" i="76"/>
  <c r="C176" i="76"/>
  <c r="C48" i="76"/>
  <c r="C128" i="76"/>
  <c r="C88" i="76"/>
  <c r="C96" i="76"/>
  <c r="C56" i="76"/>
  <c r="C144" i="76"/>
  <c r="AJ17" i="71"/>
  <c r="C136" i="76"/>
  <c r="C8" i="76"/>
  <c r="C104" i="76"/>
  <c r="C64" i="76"/>
  <c r="C160" i="76"/>
  <c r="C120" i="76"/>
  <c r="C112" i="76"/>
  <c r="C24" i="76"/>
  <c r="C159" i="76"/>
  <c r="C183" i="76"/>
  <c r="C199" i="76"/>
  <c r="C119" i="76"/>
  <c r="C207" i="76"/>
  <c r="C135" i="76"/>
  <c r="C191" i="76"/>
  <c r="C127" i="76"/>
  <c r="C175" i="76"/>
  <c r="C15" i="76"/>
  <c r="C87" i="76"/>
  <c r="C95" i="76"/>
  <c r="C103" i="76"/>
  <c r="C79" i="76"/>
  <c r="C63" i="76"/>
  <c r="C47" i="76"/>
  <c r="C31" i="76"/>
  <c r="C111" i="76"/>
  <c r="C23" i="76"/>
  <c r="G31" i="81"/>
  <c r="C39" i="76"/>
  <c r="C7" i="76"/>
  <c r="C143" i="76"/>
  <c r="C55" i="76"/>
  <c r="C71" i="76"/>
  <c r="AJ16" i="71"/>
  <c r="C151" i="76"/>
  <c r="C167" i="76"/>
  <c r="B116" i="76" l="1"/>
  <c r="V976" i="68"/>
  <c r="N983" i="68"/>
  <c r="N1604" i="68"/>
  <c r="N569" i="68"/>
  <c r="N1328" i="68"/>
  <c r="N431" i="68"/>
  <c r="L194" i="71"/>
  <c r="L124" i="71"/>
  <c r="L1572" i="71"/>
  <c r="N224" i="68"/>
  <c r="L951" i="71"/>
  <c r="N776" i="68"/>
  <c r="B195" i="76"/>
  <c r="N86" i="68"/>
  <c r="G80" i="68" s="1"/>
  <c r="L537" i="71"/>
  <c r="L744" i="71"/>
  <c r="D11" i="101"/>
  <c r="E7" i="76"/>
  <c r="E11" i="101"/>
  <c r="E8" i="76"/>
  <c r="J11" i="101"/>
  <c r="E13" i="76"/>
  <c r="J37" i="101"/>
  <c r="B205" i="76"/>
  <c r="J25" i="101"/>
  <c r="B109" i="76"/>
  <c r="K22" i="101"/>
  <c r="B86" i="76"/>
  <c r="D18" i="101"/>
  <c r="B47" i="76"/>
  <c r="F47" i="76" s="1"/>
  <c r="F34" i="101"/>
  <c r="B177" i="76"/>
  <c r="E37" i="101"/>
  <c r="B200" i="76"/>
  <c r="F200" i="76" s="1"/>
  <c r="G32" i="101"/>
  <c r="B162" i="76"/>
  <c r="F36" i="101"/>
  <c r="B193" i="76"/>
  <c r="J14" i="101"/>
  <c r="B21" i="76"/>
  <c r="I23" i="101"/>
  <c r="B92" i="76"/>
  <c r="F20" i="101"/>
  <c r="B65" i="76"/>
  <c r="G34" i="101"/>
  <c r="B178" i="76"/>
  <c r="E38" i="101"/>
  <c r="B208" i="76"/>
  <c r="K36" i="101"/>
  <c r="B198" i="76"/>
  <c r="F33" i="101"/>
  <c r="B169" i="76"/>
  <c r="C179" i="76"/>
  <c r="H12" i="101"/>
  <c r="D31" i="101"/>
  <c r="B151" i="76"/>
  <c r="F151" i="76" s="1"/>
  <c r="J20" i="101"/>
  <c r="B69" i="76"/>
  <c r="F69" i="76" s="1"/>
  <c r="J35" i="101"/>
  <c r="B189" i="76"/>
  <c r="F189" i="76" s="1"/>
  <c r="H34" i="101"/>
  <c r="B179" i="76"/>
  <c r="F15" i="101"/>
  <c r="B25" i="76"/>
  <c r="I34" i="101"/>
  <c r="B180" i="76"/>
  <c r="F180" i="76" s="1"/>
  <c r="K31" i="101"/>
  <c r="B158" i="76"/>
  <c r="I17" i="101"/>
  <c r="B44" i="76"/>
  <c r="F29" i="101"/>
  <c r="B137" i="76"/>
  <c r="H26" i="101"/>
  <c r="B115" i="76"/>
  <c r="J15" i="101"/>
  <c r="B29" i="76"/>
  <c r="F29" i="76" s="1"/>
  <c r="K38" i="101"/>
  <c r="B214" i="76"/>
  <c r="J29" i="101"/>
  <c r="B141" i="76"/>
  <c r="F141" i="76" s="1"/>
  <c r="E16" i="101"/>
  <c r="B32" i="76"/>
  <c r="F32" i="76" s="1"/>
  <c r="E32" i="101"/>
  <c r="B160" i="76"/>
  <c r="H35" i="101"/>
  <c r="B187" i="76"/>
  <c r="G21" i="101"/>
  <c r="B74" i="76"/>
  <c r="B59" i="76"/>
  <c r="H19" i="101"/>
  <c r="C158" i="76"/>
  <c r="K12" i="101"/>
  <c r="K21" i="101"/>
  <c r="B78" i="76"/>
  <c r="E25" i="101"/>
  <c r="B104" i="76"/>
  <c r="F104" i="76" s="1"/>
  <c r="F18" i="101"/>
  <c r="B49" i="76"/>
  <c r="K16" i="101"/>
  <c r="B38" i="76"/>
  <c r="F22" i="101"/>
  <c r="B81" i="76"/>
  <c r="D20" i="101"/>
  <c r="B63" i="76"/>
  <c r="J21" i="101"/>
  <c r="B77" i="76"/>
  <c r="E14" i="101"/>
  <c r="B16" i="76"/>
  <c r="D34" i="101"/>
  <c r="B175" i="76"/>
  <c r="F175" i="76" s="1"/>
  <c r="K23" i="101"/>
  <c r="B94" i="76"/>
  <c r="J38" i="101"/>
  <c r="B213" i="76"/>
  <c r="D21" i="101"/>
  <c r="B71" i="76"/>
  <c r="E28" i="101"/>
  <c r="B128" i="76"/>
  <c r="F128" i="76" s="1"/>
  <c r="H25" i="101"/>
  <c r="B107" i="76"/>
  <c r="D33" i="101"/>
  <c r="B167" i="76"/>
  <c r="F167" i="76" s="1"/>
  <c r="J28" i="101"/>
  <c r="B133" i="76"/>
  <c r="F133" i="76" s="1"/>
  <c r="H32" i="101"/>
  <c r="B163" i="76"/>
  <c r="K29" i="101"/>
  <c r="B142" i="76"/>
  <c r="E19" i="101"/>
  <c r="B56" i="76"/>
  <c r="F56" i="76" s="1"/>
  <c r="J33" i="101"/>
  <c r="B173" i="76"/>
  <c r="F173" i="76" s="1"/>
  <c r="G30" i="101"/>
  <c r="B146" i="76"/>
  <c r="H38" i="101"/>
  <c r="B211" i="76"/>
  <c r="B99" i="76"/>
  <c r="H24" i="101"/>
  <c r="F27" i="101"/>
  <c r="B121" i="76"/>
  <c r="I21" i="101"/>
  <c r="B76" i="76"/>
  <c r="G33" i="101"/>
  <c r="B170" i="76"/>
  <c r="G19" i="101"/>
  <c r="B58" i="76"/>
  <c r="F14" i="101"/>
  <c r="B17" i="76"/>
  <c r="F17" i="76" s="1"/>
  <c r="J36" i="101"/>
  <c r="B197" i="76"/>
  <c r="F197" i="76" s="1"/>
  <c r="D32" i="101"/>
  <c r="B159" i="76"/>
  <c r="F159" i="76" s="1"/>
  <c r="H22" i="101"/>
  <c r="B83" i="76"/>
  <c r="G23" i="101"/>
  <c r="B90" i="76"/>
  <c r="B97" i="76"/>
  <c r="F24" i="101"/>
  <c r="I15" i="101"/>
  <c r="B28" i="76"/>
  <c r="G35" i="101"/>
  <c r="B186" i="76"/>
  <c r="F186" i="76" s="1"/>
  <c r="E31" i="101"/>
  <c r="B152" i="76"/>
  <c r="I33" i="101"/>
  <c r="B172" i="76"/>
  <c r="H28" i="101"/>
  <c r="B131" i="76"/>
  <c r="F16" i="101"/>
  <c r="B33" i="76"/>
  <c r="J30" i="101"/>
  <c r="B149" i="76"/>
  <c r="F149" i="76" s="1"/>
  <c r="K13" i="101"/>
  <c r="B14" i="76"/>
  <c r="D29" i="101"/>
  <c r="B135" i="76"/>
  <c r="F135" i="76" s="1"/>
  <c r="D15" i="101"/>
  <c r="B23" i="76"/>
  <c r="F23" i="76" s="1"/>
  <c r="D37" i="101"/>
  <c r="B199" i="76"/>
  <c r="F199" i="76" s="1"/>
  <c r="J16" i="101"/>
  <c r="B37" i="76"/>
  <c r="F37" i="76" s="1"/>
  <c r="F28" i="101"/>
  <c r="B129" i="76"/>
  <c r="I38" i="101"/>
  <c r="B212" i="76"/>
  <c r="H16" i="101"/>
  <c r="B35" i="76"/>
  <c r="B55" i="76"/>
  <c r="F55" i="76" s="1"/>
  <c r="D19" i="101"/>
  <c r="I13" i="101"/>
  <c r="B12" i="76"/>
  <c r="D28" i="101"/>
  <c r="B127" i="76"/>
  <c r="F127" i="76" s="1"/>
  <c r="G18" i="101"/>
  <c r="B50" i="76"/>
  <c r="F50" i="76" s="1"/>
  <c r="F13" i="101"/>
  <c r="B9" i="76"/>
  <c r="E24" i="101"/>
  <c r="B96" i="76"/>
  <c r="F96" i="76" s="1"/>
  <c r="D30" i="101"/>
  <c r="B143" i="76"/>
  <c r="F143" i="76" s="1"/>
  <c r="H20" i="101"/>
  <c r="B67" i="76"/>
  <c r="G27" i="101"/>
  <c r="B122" i="76"/>
  <c r="F122" i="76" s="1"/>
  <c r="I18" i="101"/>
  <c r="B52" i="76"/>
  <c r="E20" i="101"/>
  <c r="B64" i="76"/>
  <c r="H31" i="101"/>
  <c r="B155" i="76"/>
  <c r="H29" i="101"/>
  <c r="B139" i="76"/>
  <c r="K17" i="101"/>
  <c r="B46" i="76"/>
  <c r="K15" i="101"/>
  <c r="B30" i="76"/>
  <c r="D17" i="101"/>
  <c r="B39" i="76"/>
  <c r="F39" i="76" s="1"/>
  <c r="F37" i="101"/>
  <c r="B201" i="76"/>
  <c r="F201" i="76" s="1"/>
  <c r="E22" i="101"/>
  <c r="B80" i="76"/>
  <c r="F80" i="76" s="1"/>
  <c r="I32" i="101"/>
  <c r="B164" i="76"/>
  <c r="K35" i="101"/>
  <c r="B190" i="76"/>
  <c r="K30" i="101"/>
  <c r="B150" i="76"/>
  <c r="I30" i="101"/>
  <c r="B148" i="76"/>
  <c r="F148" i="76" s="1"/>
  <c r="B61" i="76"/>
  <c r="F61" i="76" s="1"/>
  <c r="J19" i="101"/>
  <c r="E34" i="101"/>
  <c r="B176" i="76"/>
  <c r="F176" i="76" s="1"/>
  <c r="C14" i="76"/>
  <c r="H13" i="101"/>
  <c r="B11" i="76"/>
  <c r="G22" i="101"/>
  <c r="B82" i="76"/>
  <c r="I36" i="101"/>
  <c r="B196" i="76"/>
  <c r="I24" i="101"/>
  <c r="B100" i="76"/>
  <c r="D26" i="101"/>
  <c r="B111" i="76"/>
  <c r="E23" i="101"/>
  <c r="B88" i="76"/>
  <c r="F88" i="76" s="1"/>
  <c r="C97" i="76"/>
  <c r="F12" i="101"/>
  <c r="I16" i="101"/>
  <c r="B36" i="76"/>
  <c r="F36" i="76" s="1"/>
  <c r="D38" i="101"/>
  <c r="B207" i="76"/>
  <c r="F207" i="76" s="1"/>
  <c r="G17" i="101"/>
  <c r="B42" i="76"/>
  <c r="H23" i="101"/>
  <c r="B91" i="76"/>
  <c r="D14" i="101"/>
  <c r="B15" i="76"/>
  <c r="D27" i="101"/>
  <c r="B119" i="76"/>
  <c r="F119" i="76" s="1"/>
  <c r="K25" i="101"/>
  <c r="B110" i="76"/>
  <c r="F110" i="76" s="1"/>
  <c r="K24" i="101"/>
  <c r="B102" i="76"/>
  <c r="I19" i="101"/>
  <c r="B60" i="76"/>
  <c r="F60" i="76" s="1"/>
  <c r="K28" i="101"/>
  <c r="B134" i="76"/>
  <c r="F38" i="101"/>
  <c r="B209" i="76"/>
  <c r="J32" i="101"/>
  <c r="B165" i="76"/>
  <c r="E18" i="101"/>
  <c r="B48" i="76"/>
  <c r="F48" i="76" s="1"/>
  <c r="K14" i="101"/>
  <c r="B22" i="76"/>
  <c r="G31" i="101"/>
  <c r="B154" i="76"/>
  <c r="J18" i="101"/>
  <c r="B53" i="76"/>
  <c r="F53" i="76" s="1"/>
  <c r="J34" i="101"/>
  <c r="B181" i="76"/>
  <c r="F181" i="76" s="1"/>
  <c r="F21" i="101"/>
  <c r="B73" i="76"/>
  <c r="H18" i="101"/>
  <c r="B51" i="76"/>
  <c r="E35" i="101"/>
  <c r="B184" i="76"/>
  <c r="F184" i="76" s="1"/>
  <c r="C92" i="76"/>
  <c r="I12" i="101"/>
  <c r="G26" i="101"/>
  <c r="B114" i="76"/>
  <c r="G37" i="101"/>
  <c r="B202" i="76"/>
  <c r="I28" i="101"/>
  <c r="B132" i="76"/>
  <c r="B95" i="76"/>
  <c r="D24" i="101"/>
  <c r="E21" i="101"/>
  <c r="B72" i="76"/>
  <c r="F72" i="76" s="1"/>
  <c r="J13" i="101"/>
  <c r="B13" i="76"/>
  <c r="F13" i="76" s="1"/>
  <c r="I31" i="101"/>
  <c r="B156" i="76"/>
  <c r="H33" i="101"/>
  <c r="B171" i="76"/>
  <c r="G25" i="101"/>
  <c r="B106" i="76"/>
  <c r="D35" i="101"/>
  <c r="B183" i="76"/>
  <c r="F183" i="76" s="1"/>
  <c r="G13" i="101"/>
  <c r="B10" i="76"/>
  <c r="F10" i="76" s="1"/>
  <c r="K37" i="101"/>
  <c r="B206" i="76"/>
  <c r="E17" i="101"/>
  <c r="B40" i="76"/>
  <c r="F40" i="76" s="1"/>
  <c r="E27" i="101"/>
  <c r="B120" i="76"/>
  <c r="F120" i="76" s="1"/>
  <c r="K18" i="101"/>
  <c r="B54" i="76"/>
  <c r="K33" i="101"/>
  <c r="B174" i="76"/>
  <c r="H30" i="101"/>
  <c r="B147" i="76"/>
  <c r="F17" i="101"/>
  <c r="B41" i="76"/>
  <c r="F41" i="76" s="1"/>
  <c r="J26" i="101"/>
  <c r="B117" i="76"/>
  <c r="F117" i="76" s="1"/>
  <c r="G15" i="101"/>
  <c r="B26" i="76"/>
  <c r="I14" i="101"/>
  <c r="B20" i="76"/>
  <c r="F20" i="76" s="1"/>
  <c r="J31" i="101"/>
  <c r="B157" i="76"/>
  <c r="J27" i="101"/>
  <c r="B125" i="76"/>
  <c r="F125" i="76" s="1"/>
  <c r="I22" i="101"/>
  <c r="B84" i="76"/>
  <c r="F26" i="101"/>
  <c r="B113" i="76"/>
  <c r="F113" i="76" s="1"/>
  <c r="E29" i="101"/>
  <c r="B136" i="76"/>
  <c r="F136" i="76" s="1"/>
  <c r="H15" i="101"/>
  <c r="B27" i="76"/>
  <c r="F27" i="76" s="1"/>
  <c r="D22" i="101"/>
  <c r="B79" i="76"/>
  <c r="F79" i="76" s="1"/>
  <c r="J17" i="101"/>
  <c r="B45" i="76"/>
  <c r="F45" i="76" s="1"/>
  <c r="E15" i="101"/>
  <c r="B24" i="76"/>
  <c r="F24" i="76" s="1"/>
  <c r="E33" i="101"/>
  <c r="B168" i="76"/>
  <c r="F168" i="76" s="1"/>
  <c r="D36" i="101"/>
  <c r="B191" i="76"/>
  <c r="F191" i="76" s="1"/>
  <c r="B57" i="76"/>
  <c r="F19" i="101"/>
  <c r="K19" i="101"/>
  <c r="B62" i="76"/>
  <c r="J22" i="101"/>
  <c r="B85" i="76"/>
  <c r="F85" i="76" s="1"/>
  <c r="K34" i="101"/>
  <c r="B182" i="76"/>
  <c r="B101" i="76"/>
  <c r="F101" i="76" s="1"/>
  <c r="J24" i="101"/>
  <c r="H14" i="101"/>
  <c r="B19" i="76"/>
  <c r="I25" i="101"/>
  <c r="B108" i="76"/>
  <c r="E26" i="101"/>
  <c r="B112" i="76"/>
  <c r="F112" i="76" s="1"/>
  <c r="G36" i="101"/>
  <c r="B194" i="76"/>
  <c r="G20" i="101"/>
  <c r="B66" i="76"/>
  <c r="F66" i="76" s="1"/>
  <c r="F30" i="101"/>
  <c r="B145" i="76"/>
  <c r="G16" i="101"/>
  <c r="B34" i="76"/>
  <c r="E13" i="101"/>
  <c r="B8" i="76"/>
  <c r="F8" i="76" s="1"/>
  <c r="F31" i="101"/>
  <c r="B153" i="76"/>
  <c r="K27" i="101"/>
  <c r="B126" i="76"/>
  <c r="E30" i="101"/>
  <c r="B144" i="76"/>
  <c r="F144" i="76" s="1"/>
  <c r="K32" i="101"/>
  <c r="B166" i="76"/>
  <c r="I27" i="101"/>
  <c r="B124" i="76"/>
  <c r="D23" i="101"/>
  <c r="B87" i="76"/>
  <c r="F87" i="76" s="1"/>
  <c r="D25" i="101"/>
  <c r="B103" i="76"/>
  <c r="F103" i="76" s="1"/>
  <c r="D13" i="101"/>
  <c r="B7" i="76"/>
  <c r="F32" i="101"/>
  <c r="B161" i="76"/>
  <c r="J23" i="101"/>
  <c r="B93" i="76"/>
  <c r="F93" i="76" s="1"/>
  <c r="H17" i="101"/>
  <c r="B43" i="76"/>
  <c r="F25" i="101"/>
  <c r="B105" i="76"/>
  <c r="D16" i="101"/>
  <c r="B31" i="76"/>
  <c r="F31" i="76" s="1"/>
  <c r="G14" i="101"/>
  <c r="B18" i="76"/>
  <c r="F18" i="76" s="1"/>
  <c r="I29" i="101"/>
  <c r="B140" i="76"/>
  <c r="E36" i="101"/>
  <c r="B192" i="76"/>
  <c r="F192" i="76" s="1"/>
  <c r="H27" i="101"/>
  <c r="B123" i="76"/>
  <c r="G28" i="101"/>
  <c r="B130" i="76"/>
  <c r="G24" i="101"/>
  <c r="B98" i="76"/>
  <c r="K20" i="101"/>
  <c r="B70" i="76"/>
  <c r="I37" i="101"/>
  <c r="B204" i="76"/>
  <c r="G29" i="101"/>
  <c r="B138" i="76"/>
  <c r="G38" i="101"/>
  <c r="B210" i="76"/>
  <c r="H21" i="101"/>
  <c r="B75" i="76"/>
  <c r="H37" i="101"/>
  <c r="B203" i="76"/>
  <c r="I20" i="101"/>
  <c r="B68" i="76"/>
  <c r="AJ19" i="71"/>
  <c r="E34" i="81" s="1"/>
  <c r="G12" i="101"/>
  <c r="F35" i="101"/>
  <c r="B185" i="76"/>
  <c r="I35" i="101"/>
  <c r="B188" i="76"/>
  <c r="F23" i="101"/>
  <c r="B89" i="76"/>
  <c r="C116" i="76"/>
  <c r="F116" i="76" s="1"/>
  <c r="C156" i="76"/>
  <c r="F156" i="76" s="1"/>
  <c r="C212" i="76"/>
  <c r="F212" i="76" s="1"/>
  <c r="C68" i="76"/>
  <c r="AJ21" i="71"/>
  <c r="C172" i="76"/>
  <c r="C108" i="76"/>
  <c r="C129" i="76"/>
  <c r="C57" i="76"/>
  <c r="F57" i="76" s="1"/>
  <c r="C153" i="76"/>
  <c r="F157" i="76"/>
  <c r="V770" i="68"/>
  <c r="E638" i="68"/>
  <c r="V143" i="68"/>
  <c r="V1040" i="68"/>
  <c r="V1318" i="68"/>
  <c r="N1535" i="68"/>
  <c r="L1503" i="71"/>
  <c r="L1296" i="71"/>
  <c r="L21" i="71"/>
  <c r="L882" i="71"/>
  <c r="L261" i="71"/>
  <c r="L1020" i="71"/>
  <c r="L1158" i="71"/>
  <c r="L10" i="68"/>
  <c r="H461" i="71" s="1"/>
  <c r="N707" i="68"/>
  <c r="L606" i="71"/>
  <c r="L1779" i="71"/>
  <c r="N293" i="68"/>
  <c r="L1227" i="71"/>
  <c r="N1742" i="68"/>
  <c r="L1641" i="71"/>
  <c r="N362" i="68"/>
  <c r="N1466" i="68"/>
  <c r="L813" i="71"/>
  <c r="L1710" i="71"/>
  <c r="N1259" i="68"/>
  <c r="F64" i="76"/>
  <c r="F152" i="76"/>
  <c r="C182" i="76"/>
  <c r="C22" i="76"/>
  <c r="F22" i="76" s="1"/>
  <c r="C163" i="76"/>
  <c r="C43" i="76"/>
  <c r="F43" i="76" s="1"/>
  <c r="C74" i="76"/>
  <c r="C202" i="76"/>
  <c r="C98" i="76"/>
  <c r="C210" i="76"/>
  <c r="F210" i="76" s="1"/>
  <c r="C130" i="76"/>
  <c r="C194" i="76"/>
  <c r="F194" i="76" s="1"/>
  <c r="C114" i="76"/>
  <c r="F71" i="76"/>
  <c r="F63" i="76"/>
  <c r="F160" i="76"/>
  <c r="F16" i="76"/>
  <c r="C118" i="76"/>
  <c r="F118" i="76" s="1"/>
  <c r="C94" i="76"/>
  <c r="F94" i="76" s="1"/>
  <c r="C102" i="76"/>
  <c r="F172" i="76"/>
  <c r="C155" i="76"/>
  <c r="C147" i="76"/>
  <c r="C59" i="76"/>
  <c r="C139" i="76"/>
  <c r="F139" i="76" s="1"/>
  <c r="C42" i="76"/>
  <c r="G34" i="81"/>
  <c r="C170" i="76"/>
  <c r="C154" i="76"/>
  <c r="F154" i="76" s="1"/>
  <c r="C106" i="76"/>
  <c r="C138" i="76"/>
  <c r="F138" i="76" s="1"/>
  <c r="C90" i="76"/>
  <c r="C34" i="76"/>
  <c r="F34" i="76" s="1"/>
  <c r="C146" i="76"/>
  <c r="C162" i="76"/>
  <c r="C58" i="76"/>
  <c r="C178" i="76"/>
  <c r="F178" i="76" s="1"/>
  <c r="C82" i="76"/>
  <c r="V1800" i="68"/>
  <c r="E291" i="68"/>
  <c r="E1331" i="68"/>
  <c r="E228" i="68"/>
  <c r="V1728" i="68"/>
  <c r="E1397" i="68"/>
  <c r="E982" i="68"/>
  <c r="E1532" i="68"/>
  <c r="V141" i="68"/>
  <c r="V697" i="68"/>
  <c r="E1327" i="68"/>
  <c r="V970" i="68"/>
  <c r="V1732" i="68"/>
  <c r="F196" i="76"/>
  <c r="C121" i="76"/>
  <c r="C105" i="76"/>
  <c r="F105" i="76" s="1"/>
  <c r="C9" i="76"/>
  <c r="C33" i="76"/>
  <c r="C49" i="76"/>
  <c r="C65" i="76"/>
  <c r="F65" i="76" s="1"/>
  <c r="C177" i="76"/>
  <c r="M504" i="68"/>
  <c r="M1608" i="68"/>
  <c r="E1051" i="68"/>
  <c r="E157" i="68"/>
  <c r="F111" i="76"/>
  <c r="F95" i="76"/>
  <c r="F15" i="76"/>
  <c r="AE32" i="71"/>
  <c r="E1330" i="68"/>
  <c r="V147" i="68"/>
  <c r="E983" i="68"/>
  <c r="C52" i="76"/>
  <c r="F52" i="76" s="1"/>
  <c r="C124" i="76"/>
  <c r="C28" i="76"/>
  <c r="C132" i="76"/>
  <c r="C76" i="76"/>
  <c r="F76" i="76" s="1"/>
  <c r="C140" i="76"/>
  <c r="G36" i="81"/>
  <c r="C164" i="76"/>
  <c r="C100" i="76"/>
  <c r="F100" i="76" s="1"/>
  <c r="C204" i="76"/>
  <c r="C84" i="76"/>
  <c r="F84" i="76" s="1"/>
  <c r="C12" i="76"/>
  <c r="C188" i="76"/>
  <c r="F188" i="76" s="1"/>
  <c r="C193" i="76"/>
  <c r="C209" i="76"/>
  <c r="C25" i="76"/>
  <c r="C89" i="76"/>
  <c r="C81" i="76"/>
  <c r="F81" i="76" s="1"/>
  <c r="C137" i="76"/>
  <c r="C161" i="76"/>
  <c r="F161" i="76" s="1"/>
  <c r="C185" i="76"/>
  <c r="C145" i="76"/>
  <c r="F145" i="76" s="1"/>
  <c r="C169" i="76"/>
  <c r="G33" i="81"/>
  <c r="AJ18" i="71"/>
  <c r="E33" i="81" s="1"/>
  <c r="C73" i="76"/>
  <c r="F73" i="76" s="1"/>
  <c r="F165" i="76"/>
  <c r="F26" i="76"/>
  <c r="V1391" i="68"/>
  <c r="V908" i="68"/>
  <c r="M987" i="68"/>
  <c r="M228" i="68"/>
  <c r="V701" i="68"/>
  <c r="E705" i="68"/>
  <c r="V630" i="68"/>
  <c r="V768" i="68"/>
  <c r="V350" i="68"/>
  <c r="E1539" i="68"/>
  <c r="E914" i="68"/>
  <c r="V833" i="68"/>
  <c r="E153" i="68"/>
  <c r="E85" i="68"/>
  <c r="V424" i="68"/>
  <c r="V1804" i="68"/>
  <c r="V1111" i="68"/>
  <c r="E1328" i="68"/>
  <c r="V971" i="68"/>
  <c r="V1383" i="68"/>
  <c r="E294" i="68"/>
  <c r="E1464" i="68"/>
  <c r="V1730" i="68"/>
  <c r="V355" i="68"/>
  <c r="V835" i="68"/>
  <c r="E704" i="68"/>
  <c r="V700" i="68"/>
  <c r="E710" i="68"/>
  <c r="E711" i="68"/>
  <c r="V627" i="68"/>
  <c r="E639" i="68"/>
  <c r="E636" i="68"/>
  <c r="E641" i="68"/>
  <c r="V1043" i="68"/>
  <c r="V1039" i="68"/>
  <c r="E1053" i="68"/>
  <c r="E221" i="68"/>
  <c r="E225" i="68"/>
  <c r="F208" i="76"/>
  <c r="E1329" i="68"/>
  <c r="V1314" i="68"/>
  <c r="V1319" i="68"/>
  <c r="V145" i="68"/>
  <c r="V146" i="68"/>
  <c r="V148" i="68"/>
  <c r="E980" i="68"/>
  <c r="E986" i="68"/>
  <c r="E981" i="68"/>
  <c r="V1734" i="68"/>
  <c r="V631" i="68"/>
  <c r="V625" i="68"/>
  <c r="V215" i="68"/>
  <c r="E1050" i="68"/>
  <c r="E1052" i="68"/>
  <c r="V698" i="68"/>
  <c r="E708" i="68"/>
  <c r="E1125" i="68"/>
  <c r="C150" i="76"/>
  <c r="C206" i="76"/>
  <c r="F206" i="76" s="1"/>
  <c r="C46" i="76"/>
  <c r="C78" i="76"/>
  <c r="F78" i="76" s="1"/>
  <c r="C30" i="76"/>
  <c r="C62" i="76"/>
  <c r="F62" i="76" s="1"/>
  <c r="F44" i="76"/>
  <c r="C83" i="76"/>
  <c r="C195" i="76"/>
  <c r="C75" i="76"/>
  <c r="C67" i="76"/>
  <c r="C51" i="76"/>
  <c r="C211" i="76"/>
  <c r="F109" i="76"/>
  <c r="F77" i="76"/>
  <c r="V765" i="68"/>
  <c r="E429" i="68"/>
  <c r="E1812" i="68"/>
  <c r="E1810" i="68"/>
  <c r="V1384" i="68"/>
  <c r="V1390" i="68"/>
  <c r="E1398" i="68"/>
  <c r="V1453" i="68"/>
  <c r="E1466" i="68"/>
  <c r="E1740" i="68"/>
  <c r="E1739" i="68"/>
  <c r="E1745" i="68"/>
  <c r="E1746" i="68"/>
  <c r="C11" i="76"/>
  <c r="C19" i="76"/>
  <c r="F19" i="76" s="1"/>
  <c r="C35" i="76"/>
  <c r="AJ20" i="71"/>
  <c r="C99" i="76"/>
  <c r="C107" i="76"/>
  <c r="F107" i="76" s="1"/>
  <c r="C91" i="76"/>
  <c r="C203" i="76"/>
  <c r="F203" i="76" s="1"/>
  <c r="C123" i="76"/>
  <c r="C171" i="76"/>
  <c r="F171" i="76" s="1"/>
  <c r="C115" i="76"/>
  <c r="C187" i="76"/>
  <c r="F187" i="76" s="1"/>
  <c r="C131" i="76"/>
  <c r="G35" i="81"/>
  <c r="C134" i="76"/>
  <c r="C214" i="76"/>
  <c r="F214" i="76" s="1"/>
  <c r="C198" i="76"/>
  <c r="C38" i="76"/>
  <c r="F38" i="76" s="1"/>
  <c r="G38" i="81"/>
  <c r="C86" i="76"/>
  <c r="F86" i="76" s="1"/>
  <c r="C54" i="76"/>
  <c r="C174" i="76"/>
  <c r="F174" i="76" s="1"/>
  <c r="C126" i="76"/>
  <c r="C190" i="76"/>
  <c r="F190" i="76" s="1"/>
  <c r="C142" i="76"/>
  <c r="C70" i="76"/>
  <c r="F70" i="76" s="1"/>
  <c r="AJ23" i="71"/>
  <c r="C166" i="76"/>
  <c r="F166" i="76" s="1"/>
  <c r="F205" i="76"/>
  <c r="F213" i="76"/>
  <c r="F21" i="76"/>
  <c r="F162" i="76"/>
  <c r="E1815" i="68"/>
  <c r="E1467" i="68"/>
  <c r="V1108" i="68"/>
  <c r="E295" i="68"/>
  <c r="V1181" i="68"/>
  <c r="V211" i="68"/>
  <c r="E1400" i="68"/>
  <c r="V486" i="68"/>
  <c r="E1603" i="68"/>
  <c r="E90" i="68"/>
  <c r="E1256" i="68"/>
  <c r="V561" i="68"/>
  <c r="E1054" i="68"/>
  <c r="E434" i="68"/>
  <c r="E1536" i="68"/>
  <c r="V838" i="68"/>
  <c r="E503" i="68"/>
  <c r="V348" i="68"/>
  <c r="V763" i="68"/>
  <c r="E1193" i="68"/>
  <c r="E1608" i="68"/>
  <c r="V904" i="68"/>
  <c r="E1394" i="68"/>
  <c r="V1389" i="68"/>
  <c r="E224" i="68"/>
  <c r="V217" i="68"/>
  <c r="V214" i="68"/>
  <c r="V1801" i="68"/>
  <c r="V1798" i="68"/>
  <c r="V1797" i="68"/>
  <c r="E1470" i="68"/>
  <c r="V1455" i="68"/>
  <c r="E296" i="68"/>
  <c r="V1113" i="68"/>
  <c r="E362" i="68"/>
  <c r="E775" i="68"/>
  <c r="E1538" i="68"/>
  <c r="E431" i="68"/>
  <c r="V832" i="68"/>
  <c r="E912" i="68"/>
  <c r="V1184" i="68"/>
  <c r="M642" i="68"/>
  <c r="V287" i="68"/>
  <c r="M918" i="68"/>
  <c r="M1401" i="68"/>
  <c r="M780" i="68"/>
  <c r="M1746" i="68"/>
  <c r="V1736" i="68"/>
  <c r="M1125" i="68"/>
  <c r="M90" i="68"/>
  <c r="H36" i="77" s="1"/>
  <c r="E12" i="77"/>
  <c r="D1334" i="83"/>
  <c r="F1334" i="83" s="1"/>
  <c r="V1454" i="68"/>
  <c r="V1457" i="68"/>
  <c r="E1118" i="68"/>
  <c r="V1109" i="68"/>
  <c r="E1120" i="68"/>
  <c r="V1112" i="68"/>
  <c r="V286" i="68"/>
  <c r="E297" i="68"/>
  <c r="V279" i="68"/>
  <c r="V282" i="68"/>
  <c r="V1179" i="68"/>
  <c r="E1191" i="68"/>
  <c r="E1188" i="68"/>
  <c r="E1189" i="68"/>
  <c r="E502" i="68"/>
  <c r="V488" i="68"/>
  <c r="V490" i="68"/>
  <c r="V487" i="68"/>
  <c r="V1595" i="68"/>
  <c r="V1590" i="68"/>
  <c r="V1594" i="68"/>
  <c r="V1591" i="68"/>
  <c r="E87" i="68"/>
  <c r="V78" i="68"/>
  <c r="F296" i="68" s="1"/>
  <c r="E84" i="68"/>
  <c r="V73" i="68"/>
  <c r="F1050" i="68" s="1"/>
  <c r="E1261" i="68"/>
  <c r="E1260" i="68"/>
  <c r="V417" i="68"/>
  <c r="V418" i="68"/>
  <c r="E432" i="68"/>
  <c r="E430" i="68"/>
  <c r="E1533" i="68"/>
  <c r="V1527" i="68"/>
  <c r="E1534" i="68"/>
  <c r="V1523" i="68"/>
  <c r="E843" i="68"/>
  <c r="E846" i="68"/>
  <c r="V837" i="68"/>
  <c r="E849" i="68"/>
  <c r="V351" i="68"/>
  <c r="V353" i="68"/>
  <c r="E359" i="68"/>
  <c r="V354" i="68"/>
  <c r="V769" i="68"/>
  <c r="E773" i="68"/>
  <c r="E779" i="68"/>
  <c r="E774" i="68"/>
  <c r="G774" i="68" s="1"/>
  <c r="I774" i="68" s="1"/>
  <c r="V1177" i="68"/>
  <c r="V1180" i="68"/>
  <c r="V77" i="68"/>
  <c r="F640" i="68" s="1"/>
  <c r="V76" i="68"/>
  <c r="F1053" i="68" s="1"/>
  <c r="V1596" i="68"/>
  <c r="V1593" i="68"/>
  <c r="V491" i="68"/>
  <c r="V489" i="68"/>
  <c r="V1249" i="68"/>
  <c r="D494" i="83"/>
  <c r="F494" i="83" s="1"/>
  <c r="V905" i="68"/>
  <c r="M1332" i="68"/>
  <c r="V425" i="68"/>
  <c r="M1539" i="68"/>
  <c r="V494" i="68"/>
  <c r="M849" i="68"/>
  <c r="M435" i="68"/>
  <c r="V1115" i="68"/>
  <c r="P5" i="68"/>
  <c r="M159" i="68"/>
  <c r="V839" i="68"/>
  <c r="V80" i="68"/>
  <c r="V632" i="68"/>
  <c r="M297" i="68"/>
  <c r="V1598" i="68"/>
  <c r="V1805" i="68"/>
  <c r="V1253" i="68"/>
  <c r="V1529" i="68"/>
  <c r="M1194" i="68"/>
  <c r="M1677" i="68"/>
  <c r="E706" i="68"/>
  <c r="E635" i="68"/>
  <c r="V762" i="68"/>
  <c r="V559" i="68"/>
  <c r="V1664" i="68"/>
  <c r="E361" i="68"/>
  <c r="E915" i="68"/>
  <c r="F14" i="76"/>
  <c r="G1054" i="68"/>
  <c r="I1054" i="68" s="1"/>
  <c r="H1789" i="71"/>
  <c r="H1651" i="71"/>
  <c r="H1513" i="71"/>
  <c r="H1375" i="71"/>
  <c r="H1237" i="71"/>
  <c r="H1099" i="71"/>
  <c r="H961" i="71"/>
  <c r="H823" i="71"/>
  <c r="H685" i="71"/>
  <c r="H547" i="71"/>
  <c r="H1720" i="71"/>
  <c r="H1582" i="71"/>
  <c r="H1444" i="71"/>
  <c r="H1306" i="71"/>
  <c r="H1168" i="71"/>
  <c r="H1030" i="71"/>
  <c r="H892" i="71"/>
  <c r="H754" i="71"/>
  <c r="H616" i="71"/>
  <c r="H409" i="71"/>
  <c r="H271" i="71"/>
  <c r="H134" i="71"/>
  <c r="H478" i="71"/>
  <c r="H340" i="71"/>
  <c r="H204" i="71"/>
  <c r="V1528" i="68"/>
  <c r="V1251" i="68"/>
  <c r="V836" i="68"/>
  <c r="E154" i="68"/>
  <c r="E1049" i="68"/>
  <c r="E89" i="68"/>
  <c r="E433" i="68"/>
  <c r="G433" i="68" s="1"/>
  <c r="I433" i="68" s="1"/>
  <c r="G434" i="68"/>
  <c r="I434" i="68" s="1"/>
  <c r="V1802" i="68"/>
  <c r="V1662" i="68"/>
  <c r="V1110" i="68"/>
  <c r="E1325" i="68"/>
  <c r="E987" i="68"/>
  <c r="V1666" i="68"/>
  <c r="V557" i="68"/>
  <c r="V212" i="68"/>
  <c r="E1396" i="68"/>
  <c r="E293" i="68"/>
  <c r="E1465" i="68"/>
  <c r="E500" i="68"/>
  <c r="V1661" i="68"/>
  <c r="E1671" i="68"/>
  <c r="G1671" i="68" s="1"/>
  <c r="I1671" i="68" s="1"/>
  <c r="V560" i="68"/>
  <c r="E572" i="68"/>
  <c r="G572" i="68" s="1"/>
  <c r="I572" i="68" s="1"/>
  <c r="E1605" i="68"/>
  <c r="E1743" i="68"/>
  <c r="G1743" i="68" s="1"/>
  <c r="I1743" i="68" s="1"/>
  <c r="E1192" i="68"/>
  <c r="E1262" i="68"/>
  <c r="G1262" i="68" s="1"/>
  <c r="I1262" i="68" s="1"/>
  <c r="E1258" i="68"/>
  <c r="V1252" i="68"/>
  <c r="E1257" i="68"/>
  <c r="E917" i="68"/>
  <c r="V903" i="68"/>
  <c r="V900" i="68"/>
  <c r="V901" i="68"/>
  <c r="V1659" i="68"/>
  <c r="E1676" i="68"/>
  <c r="E1673" i="68"/>
  <c r="E1677" i="68"/>
  <c r="V556" i="68"/>
  <c r="E566" i="68"/>
  <c r="E571" i="68"/>
  <c r="E573" i="68"/>
  <c r="E1332" i="68"/>
  <c r="V1317" i="68"/>
  <c r="E1326" i="68"/>
  <c r="G1326" i="68" s="1"/>
  <c r="I1326" i="68" s="1"/>
  <c r="V1320" i="68"/>
  <c r="V1316" i="68"/>
  <c r="V1315" i="68"/>
  <c r="V1321" i="68"/>
  <c r="E155" i="68"/>
  <c r="E158" i="68"/>
  <c r="G158" i="68" s="1"/>
  <c r="I158" i="68" s="1"/>
  <c r="V142" i="68"/>
  <c r="E156" i="68"/>
  <c r="G156" i="68" s="1"/>
  <c r="I156" i="68" s="1"/>
  <c r="E159" i="68"/>
  <c r="E152" i="68"/>
  <c r="V144" i="68"/>
  <c r="V972" i="68"/>
  <c r="E985" i="68"/>
  <c r="V973" i="68"/>
  <c r="V975" i="68"/>
  <c r="V974" i="68"/>
  <c r="E984" i="68"/>
  <c r="V969" i="68"/>
  <c r="V1733" i="68"/>
  <c r="V1735" i="68"/>
  <c r="V1731" i="68"/>
  <c r="E1741" i="68"/>
  <c r="V1729" i="68"/>
  <c r="E1742" i="68"/>
  <c r="E1744" i="68"/>
  <c r="V629" i="68"/>
  <c r="E640" i="68"/>
  <c r="V624" i="68"/>
  <c r="E642" i="68"/>
  <c r="V628" i="68"/>
  <c r="E637" i="68"/>
  <c r="V626" i="68"/>
  <c r="V1387" i="68"/>
  <c r="V1386" i="68"/>
  <c r="E1401" i="68"/>
  <c r="E1395" i="68"/>
  <c r="V1388" i="68"/>
  <c r="E1399" i="68"/>
  <c r="V1385" i="68"/>
  <c r="E226" i="68"/>
  <c r="V216" i="68"/>
  <c r="V213" i="68"/>
  <c r="V210" i="68"/>
  <c r="E227" i="68"/>
  <c r="G227" i="68" s="1"/>
  <c r="I227" i="68" s="1"/>
  <c r="E222" i="68"/>
  <c r="E223" i="68"/>
  <c r="V1042" i="68"/>
  <c r="E1056" i="68"/>
  <c r="E1055" i="68"/>
  <c r="V1041" i="68"/>
  <c r="V1045" i="68"/>
  <c r="V1044" i="68"/>
  <c r="V1038" i="68"/>
  <c r="E1814" i="68"/>
  <c r="G1814" i="68" s="1"/>
  <c r="V1803" i="68"/>
  <c r="E1809" i="68"/>
  <c r="G1809" i="68" s="1"/>
  <c r="E1811" i="68"/>
  <c r="E1808" i="68"/>
  <c r="E1813" i="68"/>
  <c r="V1799" i="68"/>
  <c r="V693" i="68"/>
  <c r="V699" i="68"/>
  <c r="E707" i="68"/>
  <c r="V695" i="68"/>
  <c r="V696" i="68"/>
  <c r="E709" i="68"/>
  <c r="V694" i="68"/>
  <c r="V1452" i="68"/>
  <c r="V1459" i="68"/>
  <c r="V1456" i="68"/>
  <c r="E1468" i="68"/>
  <c r="E1463" i="68"/>
  <c r="E1469" i="68"/>
  <c r="V1458" i="68"/>
  <c r="E292" i="68"/>
  <c r="V280" i="68"/>
  <c r="V281" i="68"/>
  <c r="E290" i="68"/>
  <c r="V284" i="68"/>
  <c r="V283" i="68"/>
  <c r="V285" i="68"/>
  <c r="V1114" i="68"/>
  <c r="E1124" i="68"/>
  <c r="V1107" i="68"/>
  <c r="E1119" i="68"/>
  <c r="E1122" i="68"/>
  <c r="G1122" i="68" s="1"/>
  <c r="I1122" i="68" s="1"/>
  <c r="E1123" i="68"/>
  <c r="E1121" i="68"/>
  <c r="E366" i="68"/>
  <c r="E360" i="68"/>
  <c r="V352" i="68"/>
  <c r="E365" i="68"/>
  <c r="G365" i="68" s="1"/>
  <c r="I365" i="68" s="1"/>
  <c r="E364" i="68"/>
  <c r="V349" i="68"/>
  <c r="E363" i="68"/>
  <c r="E776" i="68"/>
  <c r="V767" i="68"/>
  <c r="E778" i="68"/>
  <c r="V766" i="68"/>
  <c r="V764" i="68"/>
  <c r="E780" i="68"/>
  <c r="E777" i="68"/>
  <c r="V1524" i="68"/>
  <c r="E1537" i="68"/>
  <c r="V1525" i="68"/>
  <c r="V1522" i="68"/>
  <c r="V1526" i="68"/>
  <c r="E1535" i="68"/>
  <c r="V1521" i="68"/>
  <c r="E435" i="68"/>
  <c r="V422" i="68"/>
  <c r="V420" i="68"/>
  <c r="V423" i="68"/>
  <c r="V421" i="68"/>
  <c r="E428" i="68"/>
  <c r="V419" i="68"/>
  <c r="V1176" i="68"/>
  <c r="E1190" i="68"/>
  <c r="E1194" i="68"/>
  <c r="E1187" i="68"/>
  <c r="V1182" i="68"/>
  <c r="V1183" i="68"/>
  <c r="V1178" i="68"/>
  <c r="V79" i="68"/>
  <c r="G711" i="68" s="1"/>
  <c r="I711" i="68" s="1"/>
  <c r="V74" i="68"/>
  <c r="G1051" i="68" s="1"/>
  <c r="I1051" i="68" s="1"/>
  <c r="E88" i="68"/>
  <c r="E83" i="68"/>
  <c r="V75" i="68"/>
  <c r="G1328" i="68" s="1"/>
  <c r="I1328" i="68" s="1"/>
  <c r="V72" i="68"/>
  <c r="G1394" i="68" s="1"/>
  <c r="I1394" i="68" s="1"/>
  <c r="E86" i="68"/>
  <c r="E848" i="68"/>
  <c r="V834" i="68"/>
  <c r="E844" i="68"/>
  <c r="G844" i="68" s="1"/>
  <c r="I844" i="68" s="1"/>
  <c r="E845" i="68"/>
  <c r="G845" i="68" s="1"/>
  <c r="I845" i="68" s="1"/>
  <c r="E842" i="68"/>
  <c r="G842" i="68" s="1"/>
  <c r="I842" i="68" s="1"/>
  <c r="V831" i="68"/>
  <c r="E847" i="68"/>
  <c r="G847" i="68" s="1"/>
  <c r="I847" i="68" s="1"/>
  <c r="E1606" i="68"/>
  <c r="E1604" i="68"/>
  <c r="E1607" i="68"/>
  <c r="E1602" i="68"/>
  <c r="V1592" i="68"/>
  <c r="V1597" i="68"/>
  <c r="E1601" i="68"/>
  <c r="V493" i="68"/>
  <c r="E504" i="68"/>
  <c r="G504" i="68" s="1"/>
  <c r="I504" i="68" s="1"/>
  <c r="E497" i="68"/>
  <c r="G497" i="68" s="1"/>
  <c r="I497" i="68" s="1"/>
  <c r="E501" i="68"/>
  <c r="E498" i="68"/>
  <c r="V492" i="68"/>
  <c r="E499" i="68"/>
  <c r="G499" i="68" s="1"/>
  <c r="I499" i="68" s="1"/>
  <c r="V1248" i="68"/>
  <c r="V1247" i="68"/>
  <c r="E1263" i="68"/>
  <c r="G1263" i="68" s="1"/>
  <c r="I1263" i="68" s="1"/>
  <c r="V1245" i="68"/>
  <c r="V1246" i="68"/>
  <c r="E1259" i="68"/>
  <c r="V1250" i="68"/>
  <c r="V907" i="68"/>
  <c r="E916" i="68"/>
  <c r="V906" i="68"/>
  <c r="E913" i="68"/>
  <c r="E918" i="68"/>
  <c r="E911" i="68"/>
  <c r="V902" i="68"/>
  <c r="E1674" i="68"/>
  <c r="E1670" i="68"/>
  <c r="G1670" i="68" s="1"/>
  <c r="I1670" i="68" s="1"/>
  <c r="E1672" i="68"/>
  <c r="V1663" i="68"/>
  <c r="V1660" i="68"/>
  <c r="V1665" i="68"/>
  <c r="E1675" i="68"/>
  <c r="E567" i="68"/>
  <c r="V562" i="68"/>
  <c r="E568" i="68"/>
  <c r="G568" i="68" s="1"/>
  <c r="I568" i="68" s="1"/>
  <c r="V558" i="68"/>
  <c r="V555" i="68"/>
  <c r="E570" i="68"/>
  <c r="E569" i="68"/>
  <c r="N292" i="68"/>
  <c r="N1327" i="68"/>
  <c r="N637" i="68"/>
  <c r="N1396" i="68"/>
  <c r="L186" i="71"/>
  <c r="N85" i="68"/>
  <c r="C80" i="68" s="1"/>
  <c r="L460" i="71"/>
  <c r="N844" i="68"/>
  <c r="L736" i="71"/>
  <c r="L598" i="71"/>
  <c r="N1603" i="68"/>
  <c r="L322" i="71"/>
  <c r="N1465" i="68"/>
  <c r="L1219" i="71"/>
  <c r="N154" i="68"/>
  <c r="L13" i="71"/>
  <c r="N223" i="68"/>
  <c r="L9" i="68"/>
  <c r="L1357" i="71"/>
  <c r="N361" i="68"/>
  <c r="N706" i="68"/>
  <c r="L1081" i="71"/>
  <c r="L943" i="71"/>
  <c r="N1672" i="68"/>
  <c r="L874" i="71"/>
  <c r="N982" i="68"/>
  <c r="N1120" i="68"/>
  <c r="N913" i="68"/>
  <c r="N1189" i="68"/>
  <c r="N1534" i="68"/>
  <c r="L116" i="71"/>
  <c r="L529" i="71"/>
  <c r="L391" i="71"/>
  <c r="L253" i="71"/>
  <c r="L667" i="71"/>
  <c r="N499" i="68"/>
  <c r="N1051" i="68"/>
  <c r="L805" i="71"/>
  <c r="L1288" i="71"/>
  <c r="L1150" i="71"/>
  <c r="L1633" i="71"/>
  <c r="L1564" i="71"/>
  <c r="L1495" i="71"/>
  <c r="L1426" i="71"/>
  <c r="N430" i="68"/>
  <c r="L1771" i="71"/>
  <c r="L1702" i="71"/>
  <c r="L1012" i="71"/>
  <c r="N568" i="68"/>
  <c r="N1741" i="68"/>
  <c r="N775" i="68"/>
  <c r="N1258" i="68"/>
  <c r="N1810" i="68"/>
  <c r="M1263" i="68"/>
  <c r="V563" i="68"/>
  <c r="V149" i="68"/>
  <c r="V218" i="68"/>
  <c r="M573" i="68"/>
  <c r="V1046" i="68"/>
  <c r="M366" i="68"/>
  <c r="M711" i="68"/>
  <c r="V356" i="68"/>
  <c r="V1322" i="68"/>
  <c r="M1470" i="68"/>
  <c r="M1815" i="68"/>
  <c r="V1667" i="68"/>
  <c r="H35" i="69"/>
  <c r="H21" i="77"/>
  <c r="D194" i="83"/>
  <c r="F194" i="83" s="1"/>
  <c r="D1034" i="83"/>
  <c r="F1034" i="83" s="1"/>
  <c r="D314" i="83"/>
  <c r="F314" i="83" s="1"/>
  <c r="D974" i="83"/>
  <c r="F974" i="83" s="1"/>
  <c r="L762" i="71"/>
  <c r="H37" i="69"/>
  <c r="D554" i="83"/>
  <c r="F554" i="83" s="1"/>
  <c r="D614" i="83"/>
  <c r="F614" i="83" s="1"/>
  <c r="D794" i="83"/>
  <c r="F794" i="83" s="1"/>
  <c r="D1394" i="83"/>
  <c r="F1394" i="83" s="1"/>
  <c r="D854" i="83"/>
  <c r="F854" i="83" s="1"/>
  <c r="D1514" i="83"/>
  <c r="F1514" i="83" s="1"/>
  <c r="D734" i="83"/>
  <c r="F734" i="83" s="1"/>
  <c r="J9" i="76"/>
  <c r="N9" i="76" s="1"/>
  <c r="D1154" i="83"/>
  <c r="F1154" i="83" s="1"/>
  <c r="D1274" i="83"/>
  <c r="F1274" i="83" s="1"/>
  <c r="D1214" i="83"/>
  <c r="F1214" i="83" s="1"/>
  <c r="D254" i="83"/>
  <c r="F254" i="83" s="1"/>
  <c r="D134" i="83"/>
  <c r="F134" i="83" s="1"/>
  <c r="D674" i="83"/>
  <c r="F674" i="83" s="1"/>
  <c r="D914" i="83"/>
  <c r="F914" i="83" s="1"/>
  <c r="D1094" i="83"/>
  <c r="F1094" i="83" s="1"/>
  <c r="D1454" i="83"/>
  <c r="F1454" i="83" s="1"/>
  <c r="D14" i="83"/>
  <c r="F14" i="83" s="1"/>
  <c r="D434" i="83"/>
  <c r="F434" i="83" s="1"/>
  <c r="D374" i="83"/>
  <c r="F374" i="83" s="1"/>
  <c r="H31" i="71"/>
  <c r="E31" i="81"/>
  <c r="F7" i="76"/>
  <c r="E38" i="81"/>
  <c r="F1534" i="68"/>
  <c r="F1808" i="68"/>
  <c r="F1532" i="68"/>
  <c r="F32" i="81"/>
  <c r="E36" i="81"/>
  <c r="E37" i="81"/>
  <c r="F291" i="68"/>
  <c r="F1533" i="68"/>
  <c r="F1468" i="68"/>
  <c r="F226" i="68"/>
  <c r="F1330" i="68"/>
  <c r="F364" i="68"/>
  <c r="F1675" i="68"/>
  <c r="F1813" i="68"/>
  <c r="F433" i="68"/>
  <c r="F986" i="68"/>
  <c r="F848" i="68"/>
  <c r="F984" i="68"/>
  <c r="F156" i="68"/>
  <c r="F294" i="68"/>
  <c r="G503" i="68"/>
  <c r="I503" i="68" s="1"/>
  <c r="G1258" i="68"/>
  <c r="I1258" i="68" s="1"/>
  <c r="G917" i="68"/>
  <c r="I917" i="68" s="1"/>
  <c r="L12" i="101" l="1"/>
  <c r="L16" i="101"/>
  <c r="L13" i="101"/>
  <c r="F1467" i="68"/>
  <c r="F708" i="68"/>
  <c r="F570" i="68"/>
  <c r="F1398" i="68"/>
  <c r="F1607" i="68"/>
  <c r="F1464" i="68"/>
  <c r="G363" i="68"/>
  <c r="I363" i="68" s="1"/>
  <c r="H23" i="69"/>
  <c r="L1521" i="71"/>
  <c r="H26" i="77"/>
  <c r="H22" i="77"/>
  <c r="F211" i="76"/>
  <c r="F67" i="76"/>
  <c r="F33" i="76"/>
  <c r="H1358" i="71"/>
  <c r="H1289" i="71"/>
  <c r="G846" i="68"/>
  <c r="I846" i="68" s="1"/>
  <c r="F97" i="76"/>
  <c r="F1812" i="68"/>
  <c r="F363" i="68"/>
  <c r="F777" i="68"/>
  <c r="F225" i="68"/>
  <c r="F639" i="68"/>
  <c r="F434" i="68"/>
  <c r="F710" i="68"/>
  <c r="F89" i="68"/>
  <c r="F429" i="68"/>
  <c r="F1257" i="68"/>
  <c r="F1740" i="68"/>
  <c r="F159" i="68"/>
  <c r="H37" i="77"/>
  <c r="H20" i="69"/>
  <c r="L279" i="71"/>
  <c r="H28" i="77"/>
  <c r="H30" i="69"/>
  <c r="G12" i="77"/>
  <c r="F99" i="76"/>
  <c r="F195" i="76"/>
  <c r="H806" i="71"/>
  <c r="H117" i="71"/>
  <c r="F59" i="76"/>
  <c r="G14" i="76"/>
  <c r="G198" i="76" s="1"/>
  <c r="G221" i="68"/>
  <c r="I221" i="68" s="1"/>
  <c r="H944" i="71"/>
  <c r="G7" i="76"/>
  <c r="G175" i="76" s="1"/>
  <c r="G13" i="76"/>
  <c r="G189" i="76" s="1"/>
  <c r="F9" i="76"/>
  <c r="F12" i="76"/>
  <c r="F25" i="76"/>
  <c r="G11" i="76"/>
  <c r="G179" i="76" s="1"/>
  <c r="G9" i="76"/>
  <c r="G73" i="76" s="1"/>
  <c r="F28" i="76"/>
  <c r="G10" i="76"/>
  <c r="G178" i="76" s="1"/>
  <c r="G8" i="76"/>
  <c r="G40" i="76" s="1"/>
  <c r="F1394" i="68"/>
  <c r="F85" i="68"/>
  <c r="G1532" i="68"/>
  <c r="I1532" i="68" s="1"/>
  <c r="F842" i="68"/>
  <c r="F1601" i="68"/>
  <c r="F980" i="68"/>
  <c r="F361" i="68"/>
  <c r="G775" i="68"/>
  <c r="I775" i="68" s="1"/>
  <c r="G982" i="68"/>
  <c r="I982" i="68" s="1"/>
  <c r="F153" i="76"/>
  <c r="F114" i="76"/>
  <c r="F102" i="76"/>
  <c r="F74" i="76"/>
  <c r="F137" i="76"/>
  <c r="F158" i="76"/>
  <c r="F92" i="76"/>
  <c r="L1659" i="71"/>
  <c r="H29" i="69"/>
  <c r="F68" i="76"/>
  <c r="F147" i="76"/>
  <c r="F202" i="76"/>
  <c r="G915" i="68"/>
  <c r="I915" i="68" s="1"/>
  <c r="H599" i="71"/>
  <c r="H1151" i="71"/>
  <c r="H737" i="71"/>
  <c r="H530" i="71"/>
  <c r="H1082" i="71"/>
  <c r="F129" i="76"/>
  <c r="F193" i="76"/>
  <c r="F142" i="76"/>
  <c r="F126" i="76"/>
  <c r="F54" i="76"/>
  <c r="F198" i="76"/>
  <c r="F134" i="76"/>
  <c r="F131" i="76"/>
  <c r="F115" i="76"/>
  <c r="F123" i="76"/>
  <c r="F91" i="76"/>
  <c r="F35" i="76"/>
  <c r="F11" i="76"/>
  <c r="F51" i="76"/>
  <c r="F75" i="76"/>
  <c r="F83" i="76"/>
  <c r="F30" i="76"/>
  <c r="F46" i="76"/>
  <c r="F150" i="76"/>
  <c r="F169" i="76"/>
  <c r="F185" i="76"/>
  <c r="F89" i="76"/>
  <c r="F209" i="76"/>
  <c r="G12" i="76"/>
  <c r="G100" i="76" s="1"/>
  <c r="F204" i="76"/>
  <c r="F164" i="76"/>
  <c r="F140" i="76"/>
  <c r="F132" i="76"/>
  <c r="F124" i="76"/>
  <c r="F177" i="76"/>
  <c r="F49" i="76"/>
  <c r="F121" i="76"/>
  <c r="F82" i="76"/>
  <c r="F58" i="76"/>
  <c r="F146" i="76"/>
  <c r="F90" i="76"/>
  <c r="F106" i="76"/>
  <c r="F170" i="76"/>
  <c r="F42" i="76"/>
  <c r="F155" i="76"/>
  <c r="F130" i="76"/>
  <c r="F98" i="76"/>
  <c r="F163" i="76"/>
  <c r="F182" i="76"/>
  <c r="F108" i="76"/>
  <c r="E35" i="81"/>
  <c r="H11" i="101"/>
  <c r="E11" i="76"/>
  <c r="E107" i="76" s="1"/>
  <c r="L25" i="101"/>
  <c r="L23" i="101"/>
  <c r="L36" i="101"/>
  <c r="L22" i="101"/>
  <c r="L35" i="101"/>
  <c r="L27" i="101"/>
  <c r="L14" i="101"/>
  <c r="L38" i="101"/>
  <c r="L26" i="101"/>
  <c r="L19" i="101"/>
  <c r="K11" i="101"/>
  <c r="E14" i="76"/>
  <c r="E126" i="76" s="1"/>
  <c r="G1329" i="68"/>
  <c r="I1329" i="68" s="1"/>
  <c r="F11" i="101"/>
  <c r="E9" i="76"/>
  <c r="H1565" i="71"/>
  <c r="H1013" i="71"/>
  <c r="H392" i="71"/>
  <c r="H323" i="71"/>
  <c r="H1496" i="71"/>
  <c r="H1703" i="71"/>
  <c r="I11" i="101"/>
  <c r="E12" i="76"/>
  <c r="G11" i="101"/>
  <c r="E10" i="76"/>
  <c r="L24" i="101"/>
  <c r="L17" i="101"/>
  <c r="L30" i="101"/>
  <c r="L28" i="101"/>
  <c r="L37" i="101"/>
  <c r="L15" i="101"/>
  <c r="L29" i="101"/>
  <c r="L32" i="101"/>
  <c r="L33" i="101"/>
  <c r="L21" i="101"/>
  <c r="L34" i="101"/>
  <c r="L20" i="101"/>
  <c r="L31" i="101"/>
  <c r="F179" i="76"/>
  <c r="L18" i="101"/>
  <c r="G150" i="76"/>
  <c r="G134" i="76"/>
  <c r="G54" i="76"/>
  <c r="G38" i="76"/>
  <c r="G102" i="76"/>
  <c r="G110" i="76"/>
  <c r="G1256" i="68"/>
  <c r="I1256" i="68" s="1"/>
  <c r="G635" i="68"/>
  <c r="I635" i="68" s="1"/>
  <c r="F1739" i="68"/>
  <c r="F290" i="68"/>
  <c r="F497" i="68"/>
  <c r="F1325" i="68"/>
  <c r="F1670" i="68"/>
  <c r="F1256" i="68"/>
  <c r="F1187" i="68"/>
  <c r="F637" i="68"/>
  <c r="F1810" i="68"/>
  <c r="F568" i="68"/>
  <c r="G980" i="68"/>
  <c r="I980" i="68" s="1"/>
  <c r="G154" i="68"/>
  <c r="I154" i="68" s="1"/>
  <c r="H1634" i="71"/>
  <c r="H1772" i="71"/>
  <c r="H668" i="71"/>
  <c r="H875" i="71"/>
  <c r="H187" i="71"/>
  <c r="H14" i="71"/>
  <c r="H1220" i="71"/>
  <c r="H254" i="71"/>
  <c r="H1427" i="71"/>
  <c r="G1463" i="68"/>
  <c r="I1463" i="68" s="1"/>
  <c r="G1056" i="68"/>
  <c r="I1056" i="68" s="1"/>
  <c r="G1605" i="68"/>
  <c r="I1605" i="68" s="1"/>
  <c r="G1260" i="68"/>
  <c r="I1260" i="68" s="1"/>
  <c r="G912" i="68"/>
  <c r="I912" i="68" s="1"/>
  <c r="G1257" i="68"/>
  <c r="I1257" i="68" s="1"/>
  <c r="G1608" i="68"/>
  <c r="I1608" i="68" s="1"/>
  <c r="G87" i="68"/>
  <c r="I87" i="68" s="1"/>
  <c r="F501" i="68"/>
  <c r="F846" i="68"/>
  <c r="F915" i="68"/>
  <c r="F1260" i="68"/>
  <c r="F1329" i="68"/>
  <c r="F1674" i="68"/>
  <c r="F1743" i="68"/>
  <c r="F1122" i="68"/>
  <c r="F1191" i="68"/>
  <c r="F1536" i="68"/>
  <c r="F1605" i="68"/>
  <c r="F87" i="68"/>
  <c r="F432" i="68"/>
  <c r="F1124" i="68"/>
  <c r="F503" i="68"/>
  <c r="F1331" i="68"/>
  <c r="F917" i="68"/>
  <c r="F1538" i="68"/>
  <c r="F1814" i="68"/>
  <c r="F843" i="68"/>
  <c r="F567" i="68"/>
  <c r="F636" i="68"/>
  <c r="F1395" i="68"/>
  <c r="F360" i="68"/>
  <c r="F981" i="68"/>
  <c r="F500" i="68"/>
  <c r="G498" i="68"/>
  <c r="I498" i="68" s="1"/>
  <c r="G848" i="68"/>
  <c r="I848" i="68" s="1"/>
  <c r="G1676" i="68"/>
  <c r="I1676" i="68" s="1"/>
  <c r="G39" i="81"/>
  <c r="H37" i="81" s="1"/>
  <c r="G428" i="68"/>
  <c r="I428" i="68" s="1"/>
  <c r="G566" i="68"/>
  <c r="I566" i="68" s="1"/>
  <c r="G1465" i="68"/>
  <c r="I1465" i="68" s="1"/>
  <c r="G1396" i="68"/>
  <c r="I1396" i="68" s="1"/>
  <c r="G1049" i="68"/>
  <c r="I1049" i="68" s="1"/>
  <c r="G359" i="68"/>
  <c r="I359" i="68" s="1"/>
  <c r="G1261" i="68"/>
  <c r="I1261" i="68" s="1"/>
  <c r="G571" i="68"/>
  <c r="I571" i="68" s="1"/>
  <c r="G502" i="68"/>
  <c r="I502" i="68" s="1"/>
  <c r="G1603" i="68"/>
  <c r="I1603" i="68" s="1"/>
  <c r="G85" i="68"/>
  <c r="I85" i="68" s="1"/>
  <c r="F1399" i="68"/>
  <c r="F295" i="68"/>
  <c r="F709" i="68"/>
  <c r="F571" i="68"/>
  <c r="F985" i="68"/>
  <c r="F428" i="68"/>
  <c r="F152" i="68"/>
  <c r="F83" i="68"/>
  <c r="G83" i="68" s="1"/>
  <c r="I83" i="68" s="1"/>
  <c r="F1118" i="68"/>
  <c r="F635" i="68"/>
  <c r="F704" i="68"/>
  <c r="F221" i="68"/>
  <c r="F359" i="68"/>
  <c r="F773" i="68"/>
  <c r="F1463" i="68"/>
  <c r="F1049" i="68"/>
  <c r="F911" i="68"/>
  <c r="F566" i="68"/>
  <c r="F1741" i="68"/>
  <c r="F1258" i="68"/>
  <c r="F1327" i="68"/>
  <c r="F1396" i="68"/>
  <c r="F1120" i="68"/>
  <c r="F1603" i="68"/>
  <c r="F499" i="68"/>
  <c r="G1118" i="68"/>
  <c r="I1118" i="68" s="1"/>
  <c r="E574" i="68"/>
  <c r="G1675" i="68"/>
  <c r="I1675" i="68" s="1"/>
  <c r="G916" i="68"/>
  <c r="I916" i="68" s="1"/>
  <c r="G1606" i="68"/>
  <c r="I1606" i="68" s="1"/>
  <c r="G88" i="68"/>
  <c r="I88" i="68" s="1"/>
  <c r="E1540" i="68"/>
  <c r="G1537" i="68"/>
  <c r="I1537" i="68" s="1"/>
  <c r="G778" i="68"/>
  <c r="I778" i="68" s="1"/>
  <c r="G709" i="68"/>
  <c r="I709" i="68" s="1"/>
  <c r="G226" i="68"/>
  <c r="I226" i="68" s="1"/>
  <c r="G1399" i="68"/>
  <c r="I1399" i="68" s="1"/>
  <c r="E643" i="68"/>
  <c r="G290" i="68"/>
  <c r="I290" i="68" s="1"/>
  <c r="G1808" i="68"/>
  <c r="G152" i="68"/>
  <c r="I152" i="68" s="1"/>
  <c r="G1673" i="68"/>
  <c r="I1673" i="68" s="1"/>
  <c r="G773" i="68"/>
  <c r="I773" i="68" s="1"/>
  <c r="G430" i="68"/>
  <c r="I430" i="68" s="1"/>
  <c r="E1333" i="68"/>
  <c r="G1677" i="68"/>
  <c r="I1677" i="68" s="1"/>
  <c r="G1325" i="68"/>
  <c r="I1325" i="68" s="1"/>
  <c r="F1259" i="68"/>
  <c r="G638" i="68"/>
  <c r="I638" i="68" s="1"/>
  <c r="H18" i="77"/>
  <c r="G1330" i="68"/>
  <c r="I1330" i="68" s="1"/>
  <c r="G1192" i="68"/>
  <c r="I1192" i="68" s="1"/>
  <c r="F847" i="68"/>
  <c r="F1606" i="68"/>
  <c r="F1744" i="68"/>
  <c r="F88" i="68"/>
  <c r="F1537" i="68"/>
  <c r="F157" i="68"/>
  <c r="F1123" i="68"/>
  <c r="F916" i="68"/>
  <c r="F1261" i="68"/>
  <c r="F502" i="68"/>
  <c r="F1054" i="68"/>
  <c r="F1192" i="68"/>
  <c r="F778" i="68"/>
  <c r="G155" i="68"/>
  <c r="I155" i="68" s="1"/>
  <c r="F1052" i="68"/>
  <c r="F638" i="68"/>
  <c r="G1125" i="68"/>
  <c r="I1125" i="68" s="1"/>
  <c r="F849" i="68"/>
  <c r="F1470" i="68"/>
  <c r="G849" i="68"/>
  <c r="I849" i="68" s="1"/>
  <c r="G636" i="68"/>
  <c r="I636" i="68" s="1"/>
  <c r="G1602" i="68"/>
  <c r="I1602" i="68" s="1"/>
  <c r="F774" i="68"/>
  <c r="F1188" i="68"/>
  <c r="F153" i="68"/>
  <c r="F1602" i="68"/>
  <c r="F222" i="68"/>
  <c r="F84" i="68"/>
  <c r="G84" i="68" s="1"/>
  <c r="I84" i="68" s="1"/>
  <c r="F705" i="68"/>
  <c r="F1326" i="68"/>
  <c r="F1119" i="68"/>
  <c r="F1809" i="68"/>
  <c r="F498" i="68"/>
  <c r="F1671" i="68"/>
  <c r="F912" i="68"/>
  <c r="G843" i="68"/>
  <c r="I843" i="68" s="1"/>
  <c r="G986" i="68"/>
  <c r="I986" i="68" s="1"/>
  <c r="G89" i="68"/>
  <c r="I89" i="68" s="1"/>
  <c r="F1469" i="68"/>
  <c r="F641" i="68"/>
  <c r="F365" i="68"/>
  <c r="F1193" i="68"/>
  <c r="F158" i="68"/>
  <c r="F1055" i="68"/>
  <c r="F1262" i="68"/>
  <c r="F1745" i="68"/>
  <c r="F1400" i="68"/>
  <c r="F227" i="68"/>
  <c r="F1676" i="68"/>
  <c r="F779" i="68"/>
  <c r="F572" i="68"/>
  <c r="H29" i="77"/>
  <c r="L417" i="71"/>
  <c r="L142" i="71"/>
  <c r="H35" i="77"/>
  <c r="L624" i="71"/>
  <c r="H42" i="69"/>
  <c r="H41" i="69"/>
  <c r="L1383" i="71"/>
  <c r="L831" i="71"/>
  <c r="H36" i="69"/>
  <c r="H32" i="77"/>
  <c r="N89" i="68"/>
  <c r="L212" i="71"/>
  <c r="H33" i="77"/>
  <c r="H31" i="69"/>
  <c r="L1590" i="71"/>
  <c r="G567" i="68"/>
  <c r="I567" i="68" s="1"/>
  <c r="G364" i="68"/>
  <c r="I364" i="68" s="1"/>
  <c r="G1123" i="68"/>
  <c r="I1123" i="68" s="1"/>
  <c r="G1813" i="68"/>
  <c r="G432" i="68"/>
  <c r="I432" i="68" s="1"/>
  <c r="G296" i="68"/>
  <c r="I296" i="68" s="1"/>
  <c r="G1193" i="68"/>
  <c r="I1193" i="68" s="1"/>
  <c r="G1259" i="68"/>
  <c r="I1259" i="68" s="1"/>
  <c r="F1811" i="68"/>
  <c r="F1535" i="68"/>
  <c r="F1328" i="68"/>
  <c r="F918" i="68"/>
  <c r="F1056" i="68"/>
  <c r="F297" i="68"/>
  <c r="G569" i="68"/>
  <c r="I569" i="68" s="1"/>
  <c r="G640" i="68"/>
  <c r="I640" i="68" s="1"/>
  <c r="G985" i="68"/>
  <c r="I985" i="68" s="1"/>
  <c r="G1400" i="68"/>
  <c r="I1400" i="68" s="1"/>
  <c r="G293" i="68"/>
  <c r="I293" i="68" s="1"/>
  <c r="G1742" i="68"/>
  <c r="I1742" i="68" s="1"/>
  <c r="G223" i="68"/>
  <c r="I223" i="68" s="1"/>
  <c r="G1395" i="68"/>
  <c r="I1395" i="68" s="1"/>
  <c r="E1402" i="68"/>
  <c r="G1739" i="68"/>
  <c r="I1739" i="68" s="1"/>
  <c r="G704" i="68"/>
  <c r="I704" i="68" s="1"/>
  <c r="G1187" i="68"/>
  <c r="I1187" i="68" s="1"/>
  <c r="G1810" i="68"/>
  <c r="G1534" i="68"/>
  <c r="I1534" i="68" s="1"/>
  <c r="F775" i="68"/>
  <c r="F154" i="68"/>
  <c r="F913" i="68"/>
  <c r="F1189" i="68"/>
  <c r="F430" i="68"/>
  <c r="F1465" i="68"/>
  <c r="F706" i="68"/>
  <c r="F1672" i="68"/>
  <c r="F982" i="68"/>
  <c r="F844" i="68"/>
  <c r="F292" i="68"/>
  <c r="F223" i="68"/>
  <c r="F1051" i="68"/>
  <c r="G706" i="68"/>
  <c r="I706" i="68" s="1"/>
  <c r="E13" i="69"/>
  <c r="R11" i="76"/>
  <c r="N21" i="76" s="1"/>
  <c r="G1398" i="68"/>
  <c r="I1398" i="68" s="1"/>
  <c r="G1053" i="68"/>
  <c r="I1053" i="68" s="1"/>
  <c r="G708" i="68"/>
  <c r="I708" i="68" s="1"/>
  <c r="G1740" i="68"/>
  <c r="I1740" i="68" s="1"/>
  <c r="G153" i="68"/>
  <c r="I153" i="68" s="1"/>
  <c r="G981" i="68"/>
  <c r="I981" i="68" s="1"/>
  <c r="G705" i="68"/>
  <c r="I705" i="68" s="1"/>
  <c r="G429" i="68"/>
  <c r="I429" i="68" s="1"/>
  <c r="G710" i="68"/>
  <c r="I710" i="68" s="1"/>
  <c r="G641" i="68"/>
  <c r="I641" i="68" s="1"/>
  <c r="G1538" i="68"/>
  <c r="I1538" i="68" s="1"/>
  <c r="G1189" i="68"/>
  <c r="I1189" i="68" s="1"/>
  <c r="G1191" i="68"/>
  <c r="I1191" i="68" s="1"/>
  <c r="H21" i="69"/>
  <c r="H25" i="69"/>
  <c r="H38" i="77"/>
  <c r="H23" i="77"/>
  <c r="L969" i="71"/>
  <c r="L1728" i="71"/>
  <c r="H24" i="77"/>
  <c r="H17" i="69"/>
  <c r="H40" i="69"/>
  <c r="L348" i="71"/>
  <c r="H26" i="69"/>
  <c r="H34" i="77"/>
  <c r="H33" i="69"/>
  <c r="H22" i="69"/>
  <c r="L900" i="71"/>
  <c r="H17" i="77"/>
  <c r="H31" i="77"/>
  <c r="L1245" i="71"/>
  <c r="L693" i="71"/>
  <c r="H32" i="69"/>
  <c r="H14" i="77"/>
  <c r="H24" i="69"/>
  <c r="H15" i="77"/>
  <c r="H16" i="77"/>
  <c r="H13" i="77"/>
  <c r="L1452" i="71"/>
  <c r="H38" i="69"/>
  <c r="L1176" i="71"/>
  <c r="H19" i="77"/>
  <c r="H39" i="69"/>
  <c r="L1107" i="71"/>
  <c r="H27" i="77"/>
  <c r="L555" i="71"/>
  <c r="H19" i="69"/>
  <c r="H27" i="69"/>
  <c r="L486" i="71"/>
  <c r="L1314" i="71"/>
  <c r="L39" i="71"/>
  <c r="H28" i="69"/>
  <c r="H34" i="69"/>
  <c r="H20" i="77"/>
  <c r="L1038" i="71"/>
  <c r="H25" i="77"/>
  <c r="H18" i="69"/>
  <c r="L1797" i="71"/>
  <c r="H30" i="77"/>
  <c r="G570" i="68"/>
  <c r="I570" i="68" s="1"/>
  <c r="G1674" i="68"/>
  <c r="I1674" i="68" s="1"/>
  <c r="G1601" i="68"/>
  <c r="I1601" i="68" s="1"/>
  <c r="G1607" i="68"/>
  <c r="I1607" i="68" s="1"/>
  <c r="G777" i="68"/>
  <c r="I777" i="68" s="1"/>
  <c r="G1124" i="68"/>
  <c r="I1124" i="68" s="1"/>
  <c r="G1469" i="68"/>
  <c r="I1469" i="68" s="1"/>
  <c r="G779" i="68"/>
  <c r="I779" i="68" s="1"/>
  <c r="G1533" i="68"/>
  <c r="I1533" i="68" s="1"/>
  <c r="G295" i="68"/>
  <c r="I295" i="68" s="1"/>
  <c r="G1467" i="68"/>
  <c r="I1467" i="68" s="1"/>
  <c r="G1812" i="68"/>
  <c r="G294" i="68"/>
  <c r="I294" i="68" s="1"/>
  <c r="G1464" i="68"/>
  <c r="I1464" i="68" s="1"/>
  <c r="G1050" i="68"/>
  <c r="I1050" i="68" s="1"/>
  <c r="G639" i="68"/>
  <c r="I639" i="68" s="1"/>
  <c r="G1745" i="68"/>
  <c r="I1745" i="68" s="1"/>
  <c r="G1331" i="68"/>
  <c r="I1331" i="68" s="1"/>
  <c r="G1536" i="68"/>
  <c r="I1536" i="68" s="1"/>
  <c r="G225" i="68"/>
  <c r="I225" i="68" s="1"/>
  <c r="G1188" i="68"/>
  <c r="I1188" i="68" s="1"/>
  <c r="G291" i="68"/>
  <c r="I291" i="68" s="1"/>
  <c r="G157" i="68"/>
  <c r="I157" i="68" s="1"/>
  <c r="E919" i="68"/>
  <c r="E1195" i="68"/>
  <c r="E436" i="68"/>
  <c r="E781" i="68"/>
  <c r="E712" i="68"/>
  <c r="G637" i="68"/>
  <c r="I637" i="68" s="1"/>
  <c r="E160" i="68"/>
  <c r="E1678" i="68"/>
  <c r="E505" i="68"/>
  <c r="G501" i="68"/>
  <c r="I501" i="68" s="1"/>
  <c r="G983" i="68"/>
  <c r="I983" i="68" s="1"/>
  <c r="G1397" i="68"/>
  <c r="I1397" i="68" s="1"/>
  <c r="G1052" i="68"/>
  <c r="I1052" i="68" s="1"/>
  <c r="G1466" i="68"/>
  <c r="I1466" i="68" s="1"/>
  <c r="G1121" i="68"/>
  <c r="I1121" i="68" s="1"/>
  <c r="G431" i="68"/>
  <c r="I431" i="68" s="1"/>
  <c r="F845" i="68"/>
  <c r="F293" i="68"/>
  <c r="F86" i="68"/>
  <c r="F1604" i="68"/>
  <c r="F983" i="68"/>
  <c r="F914" i="68"/>
  <c r="F919" i="68" s="1"/>
  <c r="F1466" i="68"/>
  <c r="F776" i="68"/>
  <c r="F1121" i="68"/>
  <c r="F155" i="68"/>
  <c r="F431" i="68"/>
  <c r="F1673" i="68"/>
  <c r="F362" i="68"/>
  <c r="G1746" i="68"/>
  <c r="I1746" i="68" s="1"/>
  <c r="G228" i="68"/>
  <c r="I228" i="68" s="1"/>
  <c r="G1815" i="68"/>
  <c r="G297" i="68"/>
  <c r="I297" i="68" s="1"/>
  <c r="G1539" i="68"/>
  <c r="I1539" i="68" s="1"/>
  <c r="F435" i="68"/>
  <c r="F780" i="68"/>
  <c r="F1746" i="68"/>
  <c r="F90" i="68"/>
  <c r="F1815" i="68"/>
  <c r="F1125" i="68"/>
  <c r="F504" i="68"/>
  <c r="F1332" i="68"/>
  <c r="F1677" i="68"/>
  <c r="F1608" i="68"/>
  <c r="F711" i="68"/>
  <c r="F987" i="68"/>
  <c r="F1263" i="68"/>
  <c r="G360" i="68"/>
  <c r="I360" i="68" s="1"/>
  <c r="E367" i="68"/>
  <c r="N46" i="76"/>
  <c r="G292" i="68"/>
  <c r="I292" i="68" s="1"/>
  <c r="E298" i="68"/>
  <c r="G573" i="68"/>
  <c r="I573" i="68" s="1"/>
  <c r="G914" i="68"/>
  <c r="I914" i="68" s="1"/>
  <c r="G90" i="68"/>
  <c r="I90" i="68" s="1"/>
  <c r="E1264" i="68"/>
  <c r="G918" i="68"/>
  <c r="I918" i="68" s="1"/>
  <c r="G500" i="68"/>
  <c r="I500" i="68" s="1"/>
  <c r="G1604" i="68"/>
  <c r="I1604" i="68" s="1"/>
  <c r="E1609" i="68"/>
  <c r="E850" i="68"/>
  <c r="F224" i="68"/>
  <c r="F1190" i="68"/>
  <c r="F1397" i="68"/>
  <c r="F1742" i="68"/>
  <c r="F569" i="68"/>
  <c r="F707" i="68"/>
  <c r="F573" i="68"/>
  <c r="F1194" i="68"/>
  <c r="F366" i="68"/>
  <c r="F1401" i="68"/>
  <c r="F642" i="68"/>
  <c r="F1539" i="68"/>
  <c r="F228" i="68"/>
  <c r="G362" i="68"/>
  <c r="I362" i="68" s="1"/>
  <c r="G707" i="68"/>
  <c r="I707" i="68" s="1"/>
  <c r="G1470" i="68"/>
  <c r="I1470" i="68" s="1"/>
  <c r="G224" i="68"/>
  <c r="I224" i="68" s="1"/>
  <c r="E91" i="68"/>
  <c r="G86" i="68"/>
  <c r="I86" i="68" s="1"/>
  <c r="G1119" i="68"/>
  <c r="I1119" i="68" s="1"/>
  <c r="E1126" i="68"/>
  <c r="G1468" i="68"/>
  <c r="I1468" i="68" s="1"/>
  <c r="E1471" i="68"/>
  <c r="G1811" i="68"/>
  <c r="E1816" i="68"/>
  <c r="G1055" i="68"/>
  <c r="I1055" i="68" s="1"/>
  <c r="E1057" i="68"/>
  <c r="G222" i="68"/>
  <c r="I222" i="68" s="1"/>
  <c r="E229" i="68"/>
  <c r="G1401" i="68"/>
  <c r="I1401" i="68" s="1"/>
  <c r="G642" i="68"/>
  <c r="I642" i="68" s="1"/>
  <c r="G1744" i="68"/>
  <c r="I1744" i="68" s="1"/>
  <c r="E1747" i="68"/>
  <c r="G984" i="68"/>
  <c r="I984" i="68" s="1"/>
  <c r="E988" i="68"/>
  <c r="G159" i="68"/>
  <c r="I159" i="68" s="1"/>
  <c r="G987" i="68"/>
  <c r="I987" i="68" s="1"/>
  <c r="G361" i="68"/>
  <c r="I361" i="68" s="1"/>
  <c r="G1120" i="68"/>
  <c r="I1120" i="68" s="1"/>
  <c r="G1327" i="68"/>
  <c r="I1327" i="68" s="1"/>
  <c r="G1672" i="68"/>
  <c r="I1672" i="68" s="1"/>
  <c r="G911" i="68"/>
  <c r="I911" i="68" s="1"/>
  <c r="G913" i="68"/>
  <c r="I913" i="68" s="1"/>
  <c r="G1741" i="68"/>
  <c r="I1741" i="68" s="1"/>
  <c r="G1332" i="68"/>
  <c r="I1332" i="68" s="1"/>
  <c r="G1194" i="68"/>
  <c r="I1194" i="68" s="1"/>
  <c r="J69" i="76"/>
  <c r="M69" i="76" s="1"/>
  <c r="J24" i="76"/>
  <c r="M24" i="76" s="1"/>
  <c r="J129" i="76"/>
  <c r="M129" i="76" s="1"/>
  <c r="J119" i="76"/>
  <c r="M119" i="76" s="1"/>
  <c r="J29" i="76"/>
  <c r="M29" i="76" s="1"/>
  <c r="J79" i="76"/>
  <c r="M79" i="76" s="1"/>
  <c r="J99" i="76"/>
  <c r="M99" i="76" s="1"/>
  <c r="J84" i="76"/>
  <c r="M84" i="76" s="1"/>
  <c r="J134" i="76"/>
  <c r="M134" i="76" s="1"/>
  <c r="J59" i="76"/>
  <c r="M59" i="76" s="1"/>
  <c r="J124" i="76"/>
  <c r="M124" i="76" s="1"/>
  <c r="G1190" i="68"/>
  <c r="I1190" i="68" s="1"/>
  <c r="G435" i="68"/>
  <c r="I435" i="68" s="1"/>
  <c r="G1535" i="68"/>
  <c r="I1535" i="68" s="1"/>
  <c r="G776" i="68"/>
  <c r="I776" i="68" s="1"/>
  <c r="G780" i="68"/>
  <c r="I780" i="68" s="1"/>
  <c r="G366" i="68"/>
  <c r="I366" i="68" s="1"/>
  <c r="J49" i="76"/>
  <c r="M49" i="76" s="1"/>
  <c r="J34" i="76"/>
  <c r="M34" i="76" s="1"/>
  <c r="H1696" i="71"/>
  <c r="H1558" i="71"/>
  <c r="H1420" i="71"/>
  <c r="H1282" i="71"/>
  <c r="H1144" i="71"/>
  <c r="H1006" i="71"/>
  <c r="H868" i="71"/>
  <c r="H730" i="71"/>
  <c r="H592" i="71"/>
  <c r="H454" i="71"/>
  <c r="H316" i="71"/>
  <c r="H180" i="71"/>
  <c r="H7" i="71"/>
  <c r="H1765" i="71"/>
  <c r="H1627" i="71"/>
  <c r="H1489" i="71"/>
  <c r="H1351" i="71"/>
  <c r="H1213" i="71"/>
  <c r="H1075" i="71"/>
  <c r="H937" i="71"/>
  <c r="H799" i="71"/>
  <c r="H661" i="71"/>
  <c r="H523" i="71"/>
  <c r="H385" i="71"/>
  <c r="H247" i="71"/>
  <c r="H110" i="71"/>
  <c r="H38" i="71"/>
  <c r="H211" i="71" s="1"/>
  <c r="D1395" i="83"/>
  <c r="F1395" i="83" s="1"/>
  <c r="D915" i="83"/>
  <c r="F915" i="83" s="1"/>
  <c r="D1215" i="83"/>
  <c r="F12" i="77"/>
  <c r="D255" i="83"/>
  <c r="F255" i="83" s="1"/>
  <c r="D495" i="83"/>
  <c r="D795" i="83"/>
  <c r="D735" i="83"/>
  <c r="D975" i="83"/>
  <c r="F975" i="83" s="1"/>
  <c r="D855" i="83"/>
  <c r="F855" i="83" s="1"/>
  <c r="D375" i="83"/>
  <c r="D1095" i="83"/>
  <c r="D1515" i="83"/>
  <c r="D1035" i="83"/>
  <c r="D15" i="83"/>
  <c r="D195" i="83"/>
  <c r="D1155" i="83"/>
  <c r="D75" i="83"/>
  <c r="D315" i="83"/>
  <c r="D135" i="83"/>
  <c r="D1275" i="83"/>
  <c r="D435" i="83"/>
  <c r="D1335" i="83"/>
  <c r="D1455" i="83"/>
  <c r="D555" i="83"/>
  <c r="J10" i="76"/>
  <c r="J70" i="76" s="1"/>
  <c r="D615" i="83"/>
  <c r="D675" i="83"/>
  <c r="J44" i="76"/>
  <c r="M44" i="76" s="1"/>
  <c r="J94" i="76"/>
  <c r="M94" i="76" s="1"/>
  <c r="J14" i="76"/>
  <c r="M14" i="76" s="1"/>
  <c r="J114" i="76"/>
  <c r="M114" i="76" s="1"/>
  <c r="M9" i="76"/>
  <c r="J39" i="76"/>
  <c r="M39" i="76" s="1"/>
  <c r="J54" i="76"/>
  <c r="M54" i="76" s="1"/>
  <c r="J89" i="76"/>
  <c r="M89" i="76" s="1"/>
  <c r="J104" i="76"/>
  <c r="M104" i="76" s="1"/>
  <c r="J74" i="76"/>
  <c r="M74" i="76" s="1"/>
  <c r="J109" i="76"/>
  <c r="M109" i="76" s="1"/>
  <c r="J19" i="76"/>
  <c r="M19" i="76" s="1"/>
  <c r="J64" i="76"/>
  <c r="M64" i="76" s="1"/>
  <c r="G1034" i="83"/>
  <c r="O9" i="76"/>
  <c r="G74" i="83"/>
  <c r="N59" i="76"/>
  <c r="N124" i="76"/>
  <c r="G974" i="83"/>
  <c r="N119" i="76"/>
  <c r="G374" i="83"/>
  <c r="G1094" i="83"/>
  <c r="N54" i="76"/>
  <c r="N129" i="76"/>
  <c r="G1214" i="83"/>
  <c r="G1154" i="83"/>
  <c r="G1454" i="83"/>
  <c r="N49" i="76"/>
  <c r="G914" i="83"/>
  <c r="N94" i="76"/>
  <c r="G314" i="83"/>
  <c r="G1334" i="83"/>
  <c r="N74" i="76"/>
  <c r="G734" i="83"/>
  <c r="N69" i="76"/>
  <c r="N134" i="76"/>
  <c r="G194" i="83"/>
  <c r="N34" i="76"/>
  <c r="N29" i="76"/>
  <c r="N84" i="76"/>
  <c r="N79" i="76"/>
  <c r="G674" i="83"/>
  <c r="N89" i="76"/>
  <c r="G14" i="83"/>
  <c r="N24" i="76"/>
  <c r="G434" i="83"/>
  <c r="G254" i="83"/>
  <c r="N14" i="76"/>
  <c r="N114" i="76"/>
  <c r="G1514" i="83"/>
  <c r="G554" i="83"/>
  <c r="N104" i="76"/>
  <c r="N99" i="76"/>
  <c r="G494" i="83"/>
  <c r="G794" i="83"/>
  <c r="G1274" i="83"/>
  <c r="N19" i="76"/>
  <c r="N64" i="76"/>
  <c r="G614" i="83"/>
  <c r="N109" i="76"/>
  <c r="N44" i="76"/>
  <c r="N39" i="76"/>
  <c r="G854" i="83"/>
  <c r="G1394" i="83"/>
  <c r="G134" i="83"/>
  <c r="E205" i="76"/>
  <c r="E101" i="76"/>
  <c r="E149" i="76"/>
  <c r="E141" i="76"/>
  <c r="E37" i="76"/>
  <c r="E133" i="76"/>
  <c r="E181" i="76"/>
  <c r="E21" i="76"/>
  <c r="E69" i="76"/>
  <c r="E165" i="76"/>
  <c r="E85" i="76"/>
  <c r="E157" i="76"/>
  <c r="E29" i="76"/>
  <c r="E45" i="76"/>
  <c r="E53" i="76"/>
  <c r="E93" i="76"/>
  <c r="E197" i="76"/>
  <c r="E77" i="76"/>
  <c r="E173" i="76"/>
  <c r="E125" i="76"/>
  <c r="E213" i="76"/>
  <c r="E109" i="76"/>
  <c r="E189" i="76"/>
  <c r="E117" i="76"/>
  <c r="E61" i="76"/>
  <c r="G213" i="76"/>
  <c r="G197" i="76"/>
  <c r="G29" i="76"/>
  <c r="G125" i="76"/>
  <c r="G45" i="76"/>
  <c r="G101" i="76"/>
  <c r="E97" i="76"/>
  <c r="E209" i="76"/>
  <c r="E121" i="76"/>
  <c r="E33" i="76"/>
  <c r="E145" i="76"/>
  <c r="E57" i="76"/>
  <c r="E25" i="76"/>
  <c r="E49" i="76"/>
  <c r="E73" i="76"/>
  <c r="E169" i="76"/>
  <c r="E193" i="76"/>
  <c r="E17" i="76"/>
  <c r="E41" i="76"/>
  <c r="E153" i="76"/>
  <c r="E65" i="76"/>
  <c r="E177" i="76"/>
  <c r="E89" i="76"/>
  <c r="E201" i="76"/>
  <c r="E113" i="76"/>
  <c r="E137" i="76"/>
  <c r="E161" i="76"/>
  <c r="E185" i="76"/>
  <c r="E81" i="76"/>
  <c r="E105" i="76"/>
  <c r="E129" i="76"/>
  <c r="E172" i="76"/>
  <c r="E92" i="76"/>
  <c r="E68" i="76"/>
  <c r="E124" i="76"/>
  <c r="E20" i="76"/>
  <c r="E196" i="76"/>
  <c r="E180" i="76"/>
  <c r="E108" i="76"/>
  <c r="E116" i="76"/>
  <c r="E140" i="76"/>
  <c r="E188" i="76"/>
  <c r="E76" i="76"/>
  <c r="E28" i="76"/>
  <c r="E204" i="76"/>
  <c r="E100" i="76"/>
  <c r="E156" i="76"/>
  <c r="E132" i="76"/>
  <c r="E52" i="76"/>
  <c r="E84" i="76"/>
  <c r="E60" i="76"/>
  <c r="E212" i="76"/>
  <c r="E164" i="76"/>
  <c r="E148" i="76"/>
  <c r="E36" i="76"/>
  <c r="E44" i="76"/>
  <c r="E136" i="76"/>
  <c r="E160" i="76"/>
  <c r="E128" i="76"/>
  <c r="E176" i="76"/>
  <c r="E72" i="76"/>
  <c r="E56" i="76"/>
  <c r="E152" i="76"/>
  <c r="E112" i="76"/>
  <c r="E64" i="76"/>
  <c r="E96" i="76"/>
  <c r="E120" i="76"/>
  <c r="E104" i="76"/>
  <c r="E168" i="76"/>
  <c r="E184" i="76"/>
  <c r="E144" i="76"/>
  <c r="E200" i="76"/>
  <c r="E40" i="76"/>
  <c r="E192" i="76"/>
  <c r="E88" i="76"/>
  <c r="E16" i="76"/>
  <c r="E208" i="76"/>
  <c r="E24" i="76"/>
  <c r="E48" i="76"/>
  <c r="E80" i="76"/>
  <c r="E32" i="76"/>
  <c r="G168" i="76"/>
  <c r="G176" i="76"/>
  <c r="G56" i="76"/>
  <c r="G192" i="76"/>
  <c r="G72" i="76"/>
  <c r="G184" i="76"/>
  <c r="E106" i="76"/>
  <c r="E170" i="76"/>
  <c r="E90" i="76"/>
  <c r="E98" i="76"/>
  <c r="E26" i="76"/>
  <c r="E146" i="76"/>
  <c r="E154" i="76"/>
  <c r="E82" i="76"/>
  <c r="E138" i="76"/>
  <c r="E210" i="76"/>
  <c r="E202" i="76"/>
  <c r="E130" i="76"/>
  <c r="E162" i="76"/>
  <c r="E18" i="76"/>
  <c r="E58" i="76"/>
  <c r="E74" i="76"/>
  <c r="E66" i="76"/>
  <c r="E186" i="76"/>
  <c r="E194" i="76"/>
  <c r="E122" i="76"/>
  <c r="E114" i="76"/>
  <c r="E50" i="76"/>
  <c r="E178" i="76"/>
  <c r="E42" i="76"/>
  <c r="E34" i="76"/>
  <c r="E59" i="76"/>
  <c r="E211" i="76"/>
  <c r="E179" i="76"/>
  <c r="E51" i="76"/>
  <c r="E91" i="76"/>
  <c r="E19" i="76"/>
  <c r="E171" i="76"/>
  <c r="E27" i="76"/>
  <c r="E147" i="76"/>
  <c r="E131" i="76"/>
  <c r="E203" i="76"/>
  <c r="E99" i="76"/>
  <c r="E139" i="76"/>
  <c r="E62" i="76"/>
  <c r="E182" i="76"/>
  <c r="E86" i="76"/>
  <c r="E22" i="76"/>
  <c r="E38" i="76"/>
  <c r="E78" i="76"/>
  <c r="E190" i="76"/>
  <c r="E118" i="76"/>
  <c r="E110" i="76"/>
  <c r="E166" i="76"/>
  <c r="E134" i="76"/>
  <c r="E94" i="76"/>
  <c r="G151" i="76"/>
  <c r="G167" i="76"/>
  <c r="G199" i="76"/>
  <c r="G119" i="76"/>
  <c r="G15" i="76"/>
  <c r="G47" i="76"/>
  <c r="G207" i="76"/>
  <c r="G87" i="76"/>
  <c r="G63" i="76"/>
  <c r="G103" i="76"/>
  <c r="G159" i="76"/>
  <c r="G71" i="76"/>
  <c r="F643" i="68"/>
  <c r="F574" i="68"/>
  <c r="G98" i="76"/>
  <c r="G146" i="76"/>
  <c r="G138" i="76"/>
  <c r="G211" i="76"/>
  <c r="G139" i="76"/>
  <c r="G43" i="76"/>
  <c r="G171" i="76"/>
  <c r="G131" i="76"/>
  <c r="G51" i="76"/>
  <c r="G97" i="76"/>
  <c r="G105" i="76"/>
  <c r="G201" i="76"/>
  <c r="E71" i="76"/>
  <c r="E175" i="76"/>
  <c r="E63" i="76"/>
  <c r="E143" i="76"/>
  <c r="E111" i="76"/>
  <c r="E183" i="76"/>
  <c r="E23" i="76"/>
  <c r="E87" i="76"/>
  <c r="E151" i="76"/>
  <c r="E159" i="76"/>
  <c r="E103" i="76"/>
  <c r="E199" i="76"/>
  <c r="E15" i="76"/>
  <c r="E127" i="76"/>
  <c r="E95" i="76"/>
  <c r="E135" i="76"/>
  <c r="E31" i="76"/>
  <c r="E167" i="76"/>
  <c r="E207" i="76"/>
  <c r="E47" i="76"/>
  <c r="E119" i="76"/>
  <c r="E191" i="76"/>
  <c r="E55" i="76"/>
  <c r="E79" i="76"/>
  <c r="E39" i="76"/>
  <c r="F850" i="68"/>
  <c r="F1609" i="68"/>
  <c r="F1264" i="68"/>
  <c r="G57" i="76" l="1"/>
  <c r="G145" i="76"/>
  <c r="G89" i="76"/>
  <c r="G74" i="76"/>
  <c r="G106" i="76"/>
  <c r="G210" i="76"/>
  <c r="G55" i="76"/>
  <c r="G183" i="76"/>
  <c r="G95" i="76"/>
  <c r="G111" i="76"/>
  <c r="G23" i="76"/>
  <c r="G31" i="76"/>
  <c r="G143" i="76"/>
  <c r="G39" i="76"/>
  <c r="G127" i="76"/>
  <c r="G79" i="76"/>
  <c r="G135" i="76"/>
  <c r="G191" i="76"/>
  <c r="G164" i="76"/>
  <c r="G123" i="76"/>
  <c r="G99" i="76"/>
  <c r="G91" i="76"/>
  <c r="G107" i="76"/>
  <c r="G75" i="76"/>
  <c r="G27" i="76"/>
  <c r="G128" i="76"/>
  <c r="G16" i="76"/>
  <c r="G64" i="76"/>
  <c r="G24" i="76"/>
  <c r="G32" i="76"/>
  <c r="G80" i="76"/>
  <c r="G205" i="76"/>
  <c r="G77" i="76"/>
  <c r="G173" i="76"/>
  <c r="G69" i="76"/>
  <c r="G157" i="76"/>
  <c r="G117" i="76"/>
  <c r="G182" i="76"/>
  <c r="G22" i="76"/>
  <c r="G70" i="76"/>
  <c r="G62" i="76"/>
  <c r="G126" i="76"/>
  <c r="G94" i="76"/>
  <c r="G115" i="76"/>
  <c r="G67" i="76"/>
  <c r="G35" i="76"/>
  <c r="G187" i="76"/>
  <c r="G195" i="76"/>
  <c r="G163" i="76"/>
  <c r="G147" i="76"/>
  <c r="G19" i="76"/>
  <c r="G155" i="76"/>
  <c r="G83" i="76"/>
  <c r="G59" i="76"/>
  <c r="G203" i="76"/>
  <c r="G48" i="76"/>
  <c r="G208" i="76"/>
  <c r="G200" i="76"/>
  <c r="G96" i="76"/>
  <c r="G120" i="76"/>
  <c r="G160" i="76"/>
  <c r="G112" i="76"/>
  <c r="G104" i="76"/>
  <c r="G144" i="76"/>
  <c r="G88" i="76"/>
  <c r="G136" i="76"/>
  <c r="G152" i="76"/>
  <c r="G181" i="76"/>
  <c r="G149" i="76"/>
  <c r="G165" i="76"/>
  <c r="G109" i="76"/>
  <c r="G133" i="76"/>
  <c r="G141" i="76"/>
  <c r="G21" i="76"/>
  <c r="G61" i="76"/>
  <c r="G53" i="76"/>
  <c r="G85" i="76"/>
  <c r="G93" i="76"/>
  <c r="G37" i="76"/>
  <c r="G30" i="76"/>
  <c r="G118" i="76"/>
  <c r="G142" i="76"/>
  <c r="G214" i="76"/>
  <c r="G78" i="76"/>
  <c r="G166" i="76"/>
  <c r="G174" i="76"/>
  <c r="G46" i="76"/>
  <c r="G86" i="76"/>
  <c r="G190" i="76"/>
  <c r="G158" i="76"/>
  <c r="G206" i="76"/>
  <c r="G209" i="76"/>
  <c r="G193" i="76"/>
  <c r="G17" i="76"/>
  <c r="G121" i="76"/>
  <c r="G49" i="76"/>
  <c r="G33" i="76"/>
  <c r="G42" i="76"/>
  <c r="G34" i="76"/>
  <c r="G26" i="76"/>
  <c r="G66" i="76"/>
  <c r="G58" i="76"/>
  <c r="G50" i="76"/>
  <c r="G76" i="76"/>
  <c r="G204" i="76"/>
  <c r="G65" i="76"/>
  <c r="G137" i="76"/>
  <c r="G185" i="76"/>
  <c r="G153" i="76"/>
  <c r="G113" i="76"/>
  <c r="G41" i="76"/>
  <c r="G177" i="76"/>
  <c r="G129" i="76"/>
  <c r="G169" i="76"/>
  <c r="G81" i="76"/>
  <c r="G25" i="76"/>
  <c r="G161" i="76"/>
  <c r="G202" i="76"/>
  <c r="G122" i="76"/>
  <c r="G170" i="76"/>
  <c r="G130" i="76"/>
  <c r="G162" i="76"/>
  <c r="G194" i="76"/>
  <c r="G90" i="76"/>
  <c r="G114" i="76"/>
  <c r="G154" i="76"/>
  <c r="G18" i="76"/>
  <c r="G186" i="76"/>
  <c r="G82" i="76"/>
  <c r="G148" i="76"/>
  <c r="G60" i="76"/>
  <c r="G28" i="76"/>
  <c r="G92" i="76"/>
  <c r="G188" i="76"/>
  <c r="G140" i="76"/>
  <c r="G212" i="76"/>
  <c r="G108" i="76"/>
  <c r="G180" i="76"/>
  <c r="G68" i="76"/>
  <c r="G196" i="76"/>
  <c r="G52" i="76"/>
  <c r="G172" i="76"/>
  <c r="G20" i="76"/>
  <c r="G132" i="76"/>
  <c r="G44" i="76"/>
  <c r="G84" i="76"/>
  <c r="G116" i="76"/>
  <c r="G36" i="76"/>
  <c r="G124" i="76"/>
  <c r="G156" i="76"/>
  <c r="F1471" i="68"/>
  <c r="F1540" i="68"/>
  <c r="F1816" i="68"/>
  <c r="F436" i="68"/>
  <c r="F505" i="68"/>
  <c r="E198" i="76"/>
  <c r="E158" i="76"/>
  <c r="E70" i="76"/>
  <c r="E30" i="76"/>
  <c r="E102" i="76"/>
  <c r="E54" i="76"/>
  <c r="E206" i="76"/>
  <c r="E142" i="76"/>
  <c r="E150" i="76"/>
  <c r="E214" i="76"/>
  <c r="E174" i="76"/>
  <c r="E46" i="76"/>
  <c r="E123" i="76"/>
  <c r="E115" i="76"/>
  <c r="E155" i="76"/>
  <c r="E163" i="76"/>
  <c r="E43" i="76"/>
  <c r="E75" i="76"/>
  <c r="E35" i="76"/>
  <c r="E187" i="76"/>
  <c r="E67" i="76"/>
  <c r="E83" i="76"/>
  <c r="E195" i="76"/>
  <c r="H554" i="71"/>
  <c r="N31" i="76"/>
  <c r="F988" i="68"/>
  <c r="F91" i="68"/>
  <c r="B5" i="76" s="1"/>
  <c r="F1402" i="68"/>
  <c r="D493" i="83"/>
  <c r="F493" i="83" s="1"/>
  <c r="D1453" i="83"/>
  <c r="F1453" i="83" s="1"/>
  <c r="D553" i="83"/>
  <c r="F553" i="83" s="1"/>
  <c r="D733" i="83"/>
  <c r="F733" i="83" s="1"/>
  <c r="D1153" i="83"/>
  <c r="F1153" i="83" s="1"/>
  <c r="D12" i="77"/>
  <c r="D73" i="83"/>
  <c r="F73" i="83" s="1"/>
  <c r="D673" i="83"/>
  <c r="F673" i="83" s="1"/>
  <c r="D1513" i="83"/>
  <c r="F1513" i="83" s="1"/>
  <c r="D13" i="83"/>
  <c r="F13" i="83" s="1"/>
  <c r="D913" i="83"/>
  <c r="F913" i="83" s="1"/>
  <c r="D253" i="83"/>
  <c r="F253" i="83" s="1"/>
  <c r="D973" i="83"/>
  <c r="F973" i="83" s="1"/>
  <c r="D613" i="83"/>
  <c r="F613" i="83" s="1"/>
  <c r="D853" i="83"/>
  <c r="F853" i="83" s="1"/>
  <c r="D133" i="83"/>
  <c r="F133" i="83" s="1"/>
  <c r="D1033" i="83"/>
  <c r="F1033" i="83" s="1"/>
  <c r="D1213" i="83"/>
  <c r="F1213" i="83" s="1"/>
  <c r="D1333" i="83"/>
  <c r="F1333" i="83" s="1"/>
  <c r="D193" i="83"/>
  <c r="F193" i="83" s="1"/>
  <c r="D1273" i="83"/>
  <c r="F1273" i="83" s="1"/>
  <c r="D793" i="83"/>
  <c r="F793" i="83" s="1"/>
  <c r="J8" i="76"/>
  <c r="D1093" i="83"/>
  <c r="F1093" i="83" s="1"/>
  <c r="D313" i="83"/>
  <c r="F313" i="83" s="1"/>
  <c r="D433" i="83"/>
  <c r="F433" i="83" s="1"/>
  <c r="D1393" i="83"/>
  <c r="F1393" i="83" s="1"/>
  <c r="D373" i="83"/>
  <c r="F373" i="83" s="1"/>
  <c r="F229" i="68"/>
  <c r="H34" i="81"/>
  <c r="H35" i="81"/>
  <c r="H31" i="81"/>
  <c r="N111" i="76"/>
  <c r="N71" i="76"/>
  <c r="N101" i="76"/>
  <c r="N126" i="76"/>
  <c r="F712" i="68"/>
  <c r="F1747" i="68"/>
  <c r="N61" i="76"/>
  <c r="N86" i="76"/>
  <c r="N121" i="76"/>
  <c r="F160" i="68"/>
  <c r="H38" i="81"/>
  <c r="F1057" i="68"/>
  <c r="H33" i="81"/>
  <c r="H36" i="81"/>
  <c r="H32" i="81"/>
  <c r="F1195" i="68"/>
  <c r="F1678" i="68"/>
  <c r="F298" i="68"/>
  <c r="F781" i="68"/>
  <c r="F1333" i="68"/>
  <c r="F367" i="68"/>
  <c r="F1126" i="68"/>
  <c r="N56" i="76"/>
  <c r="N51" i="76"/>
  <c r="N76" i="76"/>
  <c r="N16" i="76"/>
  <c r="N116" i="76"/>
  <c r="N66" i="76"/>
  <c r="N81" i="76"/>
  <c r="N131" i="76"/>
  <c r="N96" i="76"/>
  <c r="N91" i="76"/>
  <c r="N26" i="76"/>
  <c r="N136" i="76"/>
  <c r="N106" i="76"/>
  <c r="N11" i="76"/>
  <c r="N41" i="76"/>
  <c r="N36" i="76"/>
  <c r="H1382" i="71"/>
  <c r="H485" i="71"/>
  <c r="H692" i="71"/>
  <c r="H1175" i="71"/>
  <c r="B14" i="69"/>
  <c r="H1451" i="71"/>
  <c r="H1589" i="71"/>
  <c r="H623" i="71"/>
  <c r="H899" i="71"/>
  <c r="H416" i="71"/>
  <c r="H968" i="71"/>
  <c r="H347" i="71"/>
  <c r="H1313" i="71"/>
  <c r="H278" i="71"/>
  <c r="H1727" i="71"/>
  <c r="H1796" i="71"/>
  <c r="H761" i="71"/>
  <c r="H141" i="71"/>
  <c r="H830" i="71"/>
  <c r="H1658" i="71"/>
  <c r="H1106" i="71"/>
  <c r="H1244" i="71"/>
  <c r="H1520" i="71"/>
  <c r="H1037" i="71"/>
  <c r="D1032" i="83"/>
  <c r="F1032" i="83" s="1"/>
  <c r="D372" i="83"/>
  <c r="F372" i="83" s="1"/>
  <c r="D1332" i="83"/>
  <c r="F1332" i="83" s="1"/>
  <c r="D792" i="83"/>
  <c r="F792" i="83" s="1"/>
  <c r="D1152" i="83"/>
  <c r="F1152" i="83" s="1"/>
  <c r="D1452" i="83"/>
  <c r="F1452" i="83" s="1"/>
  <c r="D1212" i="83"/>
  <c r="F1212" i="83" s="1"/>
  <c r="D672" i="83"/>
  <c r="F672" i="83" s="1"/>
  <c r="D1272" i="83"/>
  <c r="F1272" i="83" s="1"/>
  <c r="D972" i="83"/>
  <c r="D552" i="83"/>
  <c r="F552" i="83" s="1"/>
  <c r="D1092" i="83"/>
  <c r="F1092" i="83" s="1"/>
  <c r="D612" i="83"/>
  <c r="F612" i="83" s="1"/>
  <c r="D432" i="83"/>
  <c r="F432" i="83" s="1"/>
  <c r="D12" i="83"/>
  <c r="F12" i="83" s="1"/>
  <c r="D1392" i="83"/>
  <c r="D132" i="83"/>
  <c r="F132" i="83" s="1"/>
  <c r="D492" i="83"/>
  <c r="F492" i="83" s="1"/>
  <c r="D732" i="83"/>
  <c r="F732" i="83" s="1"/>
  <c r="D312" i="83"/>
  <c r="F312" i="83" s="1"/>
  <c r="D192" i="83"/>
  <c r="F192" i="83" s="1"/>
  <c r="D1512" i="83"/>
  <c r="F1512" i="83" s="1"/>
  <c r="D852" i="83"/>
  <c r="F852" i="83" s="1"/>
  <c r="D252" i="83"/>
  <c r="F252" i="83" s="1"/>
  <c r="D72" i="83"/>
  <c r="F72" i="83" s="1"/>
  <c r="C12" i="77"/>
  <c r="D912" i="83"/>
  <c r="F912" i="83" s="1"/>
  <c r="J7" i="76"/>
  <c r="I5" i="76" s="1"/>
  <c r="D856" i="83"/>
  <c r="F856" i="83" s="1"/>
  <c r="J55" i="76"/>
  <c r="M55" i="76" s="1"/>
  <c r="J45" i="76"/>
  <c r="M45" i="76" s="1"/>
  <c r="J85" i="76"/>
  <c r="J130" i="76"/>
  <c r="M130" i="76" s="1"/>
  <c r="J125" i="76"/>
  <c r="M125" i="76" s="1"/>
  <c r="J80" i="76"/>
  <c r="M80" i="76" s="1"/>
  <c r="J75" i="76"/>
  <c r="M75" i="76" s="1"/>
  <c r="J35" i="76"/>
  <c r="M35" i="76" s="1"/>
  <c r="J95" i="76"/>
  <c r="M95" i="76" s="1"/>
  <c r="J30" i="76"/>
  <c r="M30" i="76" s="1"/>
  <c r="J65" i="76"/>
  <c r="J105" i="76"/>
  <c r="F1215" i="83"/>
  <c r="M70" i="76"/>
  <c r="F495" i="83"/>
  <c r="F795" i="83"/>
  <c r="F1035" i="83"/>
  <c r="F1095" i="83"/>
  <c r="F735" i="83"/>
  <c r="F1515" i="83"/>
  <c r="F375" i="83"/>
  <c r="F675" i="83"/>
  <c r="N10" i="76"/>
  <c r="G1455" i="83" s="1"/>
  <c r="F1455" i="83"/>
  <c r="F435" i="83"/>
  <c r="F135" i="83"/>
  <c r="F75" i="83"/>
  <c r="F195" i="83"/>
  <c r="F615" i="83"/>
  <c r="F555" i="83"/>
  <c r="F1335" i="83"/>
  <c r="F1275" i="83"/>
  <c r="F315" i="83"/>
  <c r="F1155" i="83"/>
  <c r="F15" i="83"/>
  <c r="J110" i="76"/>
  <c r="M110" i="76" s="1"/>
  <c r="J40" i="76"/>
  <c r="M40" i="76" s="1"/>
  <c r="J25" i="76"/>
  <c r="M10" i="76"/>
  <c r="J60" i="76"/>
  <c r="M60" i="76" s="1"/>
  <c r="J100" i="76"/>
  <c r="M100" i="76" s="1"/>
  <c r="J90" i="76"/>
  <c r="M90" i="76" s="1"/>
  <c r="J120" i="76"/>
  <c r="J50" i="76"/>
  <c r="J115" i="76"/>
  <c r="J20" i="76"/>
  <c r="M20" i="76" s="1"/>
  <c r="J15" i="76"/>
  <c r="J135" i="76"/>
  <c r="J11" i="76" l="1"/>
  <c r="M11" i="76" s="1"/>
  <c r="D316" i="83"/>
  <c r="F316" i="83" s="1"/>
  <c r="D676" i="83"/>
  <c r="F676" i="83" s="1"/>
  <c r="D376" i="83"/>
  <c r="F376" i="83" s="1"/>
  <c r="D1216" i="83"/>
  <c r="F1216" i="83" s="1"/>
  <c r="H39" i="81"/>
  <c r="J28" i="76"/>
  <c r="M28" i="76" s="1"/>
  <c r="N8" i="76"/>
  <c r="J53" i="76"/>
  <c r="M53" i="76" s="1"/>
  <c r="J23" i="76"/>
  <c r="M23" i="76" s="1"/>
  <c r="J88" i="76"/>
  <c r="M88" i="76" s="1"/>
  <c r="J133" i="76"/>
  <c r="M133" i="76" s="1"/>
  <c r="J43" i="76"/>
  <c r="M43" i="76" s="1"/>
  <c r="J38" i="76"/>
  <c r="M38" i="76" s="1"/>
  <c r="J98" i="76"/>
  <c r="M98" i="76" s="1"/>
  <c r="J78" i="76"/>
  <c r="M78" i="76" s="1"/>
  <c r="J123" i="76"/>
  <c r="M123" i="76" s="1"/>
  <c r="J103" i="76"/>
  <c r="M103" i="76" s="1"/>
  <c r="J63" i="76"/>
  <c r="M63" i="76" s="1"/>
  <c r="J113" i="76"/>
  <c r="M113" i="76" s="1"/>
  <c r="J73" i="76"/>
  <c r="M73" i="76" s="1"/>
  <c r="J93" i="76"/>
  <c r="M93" i="76" s="1"/>
  <c r="J108" i="76"/>
  <c r="M108" i="76" s="1"/>
  <c r="J48" i="76"/>
  <c r="M48" i="76" s="1"/>
  <c r="J58" i="76"/>
  <c r="M58" i="76" s="1"/>
  <c r="J33" i="76"/>
  <c r="M33" i="76" s="1"/>
  <c r="J13" i="76"/>
  <c r="M13" i="76" s="1"/>
  <c r="J18" i="76"/>
  <c r="M18" i="76" s="1"/>
  <c r="J128" i="76"/>
  <c r="M128" i="76" s="1"/>
  <c r="M8" i="76"/>
  <c r="J68" i="76"/>
  <c r="M68" i="76" s="1"/>
  <c r="J118" i="76"/>
  <c r="M118" i="76" s="1"/>
  <c r="J83" i="76"/>
  <c r="M83" i="76" s="1"/>
  <c r="D16" i="83"/>
  <c r="F16" i="83" s="1"/>
  <c r="D1156" i="83"/>
  <c r="F1156" i="83" s="1"/>
  <c r="D1276" i="83"/>
  <c r="F1276" i="83" s="1"/>
  <c r="D1336" i="83"/>
  <c r="F1336" i="83" s="1"/>
  <c r="D556" i="83"/>
  <c r="F556" i="83" s="1"/>
  <c r="D616" i="83"/>
  <c r="F616" i="83" s="1"/>
  <c r="D136" i="83"/>
  <c r="F136" i="83" s="1"/>
  <c r="D736" i="83"/>
  <c r="F736" i="83" s="1"/>
  <c r="D1036" i="83"/>
  <c r="F1036" i="83" s="1"/>
  <c r="G1456" i="83"/>
  <c r="G1036" i="83"/>
  <c r="G16" i="83"/>
  <c r="G316" i="83"/>
  <c r="G256" i="83"/>
  <c r="G976" i="83"/>
  <c r="G1096" i="83"/>
  <c r="G1516" i="83"/>
  <c r="G1396" i="83"/>
  <c r="G376" i="83"/>
  <c r="G556" i="83"/>
  <c r="G496" i="83"/>
  <c r="G1336" i="83"/>
  <c r="G196" i="83"/>
  <c r="G136" i="83"/>
  <c r="G1216" i="83"/>
  <c r="G796" i="83"/>
  <c r="G736" i="83"/>
  <c r="G916" i="83"/>
  <c r="G676" i="83"/>
  <c r="G76" i="83"/>
  <c r="G616" i="83"/>
  <c r="G1276" i="83"/>
  <c r="G856" i="83"/>
  <c r="G436" i="83"/>
  <c r="G1156" i="83"/>
  <c r="D196" i="83"/>
  <c r="F196" i="83" s="1"/>
  <c r="D436" i="83"/>
  <c r="F436" i="83" s="1"/>
  <c r="D1456" i="83"/>
  <c r="F1456" i="83" s="1"/>
  <c r="D1516" i="83"/>
  <c r="F1516" i="83" s="1"/>
  <c r="D1096" i="83"/>
  <c r="F1096" i="83" s="1"/>
  <c r="D796" i="83"/>
  <c r="F796" i="83" s="1"/>
  <c r="D76" i="83"/>
  <c r="F76" i="83" s="1"/>
  <c r="D916" i="83"/>
  <c r="F916" i="83" s="1"/>
  <c r="D496" i="83"/>
  <c r="F496" i="83" s="1"/>
  <c r="D256" i="83"/>
  <c r="F256" i="83" s="1"/>
  <c r="J112" i="76"/>
  <c r="M112" i="76" s="1"/>
  <c r="J107" i="76"/>
  <c r="M107" i="76" s="1"/>
  <c r="J12" i="76"/>
  <c r="M12" i="76" s="1"/>
  <c r="J102" i="76"/>
  <c r="M102" i="76" s="1"/>
  <c r="J42" i="76"/>
  <c r="M42" i="76" s="1"/>
  <c r="J22" i="76"/>
  <c r="M22" i="76" s="1"/>
  <c r="M7" i="76"/>
  <c r="J97" i="76"/>
  <c r="M97" i="76" s="1"/>
  <c r="J17" i="76"/>
  <c r="M17" i="76" s="1"/>
  <c r="J52" i="76"/>
  <c r="M52" i="76" s="1"/>
  <c r="J27" i="76"/>
  <c r="J127" i="76"/>
  <c r="J62" i="76"/>
  <c r="M62" i="76" s="1"/>
  <c r="J47" i="76"/>
  <c r="M47" i="76" s="1"/>
  <c r="J117" i="76"/>
  <c r="M117" i="76" s="1"/>
  <c r="J67" i="76"/>
  <c r="J92" i="76"/>
  <c r="M92" i="76" s="1"/>
  <c r="J132" i="76"/>
  <c r="M132" i="76" s="1"/>
  <c r="J87" i="76"/>
  <c r="M87" i="76" s="1"/>
  <c r="J122" i="76"/>
  <c r="M122" i="76" s="1"/>
  <c r="J77" i="76"/>
  <c r="M77" i="76" s="1"/>
  <c r="J37" i="76"/>
  <c r="M37" i="76" s="1"/>
  <c r="N7" i="76"/>
  <c r="J82" i="76"/>
  <c r="M82" i="76" s="1"/>
  <c r="J57" i="76"/>
  <c r="M57" i="76" s="1"/>
  <c r="J32" i="76"/>
  <c r="M32" i="76" s="1"/>
  <c r="J72" i="76"/>
  <c r="M72" i="76" s="1"/>
  <c r="F1392" i="83"/>
  <c r="D1396" i="83"/>
  <c r="F1396" i="83" s="1"/>
  <c r="F972" i="83"/>
  <c r="D976" i="83"/>
  <c r="F976" i="83" s="1"/>
  <c r="G735" i="83"/>
  <c r="N50" i="76"/>
  <c r="N130" i="76"/>
  <c r="G495" i="83"/>
  <c r="N25" i="76"/>
  <c r="N95" i="76"/>
  <c r="G1515" i="83"/>
  <c r="O10" i="76"/>
  <c r="N115" i="76"/>
  <c r="G435" i="83"/>
  <c r="N90" i="76"/>
  <c r="N60" i="76"/>
  <c r="N105" i="76"/>
  <c r="N70" i="76"/>
  <c r="N120" i="76"/>
  <c r="N55" i="76"/>
  <c r="G795" i="83"/>
  <c r="G135" i="83"/>
  <c r="G375" i="83"/>
  <c r="G1395" i="83"/>
  <c r="G75" i="83"/>
  <c r="N135" i="76"/>
  <c r="G675" i="83"/>
  <c r="N15" i="76"/>
  <c r="G855" i="83"/>
  <c r="N75" i="76"/>
  <c r="G615" i="83"/>
  <c r="G1155" i="83"/>
  <c r="G315" i="83"/>
  <c r="N45" i="76"/>
  <c r="G555" i="83"/>
  <c r="G1275" i="83"/>
  <c r="N20" i="76"/>
  <c r="G975" i="83"/>
  <c r="N65" i="76"/>
  <c r="N85" i="76"/>
  <c r="G195" i="83"/>
  <c r="G1095" i="83"/>
  <c r="G1035" i="83"/>
  <c r="G1215" i="83"/>
  <c r="N80" i="76"/>
  <c r="N125" i="76"/>
  <c r="N100" i="76"/>
  <c r="N110" i="76"/>
  <c r="N35" i="76"/>
  <c r="N40" i="76"/>
  <c r="G255" i="83"/>
  <c r="N30" i="76"/>
  <c r="G1335" i="83"/>
  <c r="G15" i="83"/>
  <c r="G915" i="83"/>
  <c r="M85" i="76"/>
  <c r="M65" i="76"/>
  <c r="M105" i="76"/>
  <c r="M15" i="76"/>
  <c r="M115" i="76"/>
  <c r="M120" i="76"/>
  <c r="M135" i="76"/>
  <c r="M50" i="76"/>
  <c r="M25" i="76"/>
  <c r="J111" i="76" l="1"/>
  <c r="M111" i="76" s="1"/>
  <c r="G1093" i="83"/>
  <c r="N63" i="76"/>
  <c r="G1033" i="83"/>
  <c r="N123" i="76"/>
  <c r="N58" i="76"/>
  <c r="N13" i="76"/>
  <c r="G493" i="83"/>
  <c r="G193" i="83"/>
  <c r="N28" i="76"/>
  <c r="G673" i="83"/>
  <c r="G913" i="83"/>
  <c r="N113" i="76"/>
  <c r="G1213" i="83"/>
  <c r="G793" i="83"/>
  <c r="G733" i="83"/>
  <c r="N128" i="76"/>
  <c r="G613" i="83"/>
  <c r="N23" i="76"/>
  <c r="N38" i="76"/>
  <c r="N33" i="76"/>
  <c r="N98" i="76"/>
  <c r="G1453" i="83"/>
  <c r="N78" i="76"/>
  <c r="G13" i="83"/>
  <c r="G373" i="83"/>
  <c r="N18" i="76"/>
  <c r="G1333" i="83"/>
  <c r="N83" i="76"/>
  <c r="N108" i="76"/>
  <c r="G1273" i="83"/>
  <c r="N53" i="76"/>
  <c r="G133" i="83"/>
  <c r="N133" i="76"/>
  <c r="N48" i="76"/>
  <c r="G1393" i="83"/>
  <c r="G853" i="83"/>
  <c r="N43" i="76"/>
  <c r="N103" i="76"/>
  <c r="G433" i="83"/>
  <c r="N68" i="76"/>
  <c r="O8" i="76"/>
  <c r="N73" i="76"/>
  <c r="G73" i="83"/>
  <c r="G553" i="83"/>
  <c r="G1513" i="83"/>
  <c r="G313" i="83"/>
  <c r="N118" i="76"/>
  <c r="G253" i="83"/>
  <c r="N93" i="76"/>
  <c r="N88" i="76"/>
  <c r="G973" i="83"/>
  <c r="G1153" i="83"/>
  <c r="J116" i="76"/>
  <c r="M116" i="76" s="1"/>
  <c r="J16" i="76"/>
  <c r="M16" i="76" s="1"/>
  <c r="J26" i="76"/>
  <c r="M26" i="76" s="1"/>
  <c r="J51" i="76"/>
  <c r="M51" i="76" s="1"/>
  <c r="J136" i="76"/>
  <c r="M136" i="76" s="1"/>
  <c r="J106" i="76"/>
  <c r="M106" i="76" s="1"/>
  <c r="J121" i="76"/>
  <c r="M121" i="76" s="1"/>
  <c r="J96" i="76"/>
  <c r="M96" i="76" s="1"/>
  <c r="J21" i="76"/>
  <c r="M21" i="76" s="1"/>
  <c r="J86" i="76"/>
  <c r="M86" i="76" s="1"/>
  <c r="J101" i="76"/>
  <c r="M101" i="76" s="1"/>
  <c r="J56" i="76"/>
  <c r="M56" i="76" s="1"/>
  <c r="J41" i="76"/>
  <c r="M41" i="76" s="1"/>
  <c r="J126" i="76"/>
  <c r="M126" i="76" s="1"/>
  <c r="J91" i="76"/>
  <c r="M91" i="76" s="1"/>
  <c r="J46" i="76"/>
  <c r="M46" i="76" s="1"/>
  <c r="J66" i="76"/>
  <c r="M66" i="76" s="1"/>
  <c r="J76" i="76"/>
  <c r="M76" i="76" s="1"/>
  <c r="J61" i="76"/>
  <c r="M61" i="76" s="1"/>
  <c r="J81" i="76"/>
  <c r="M81" i="76" s="1"/>
  <c r="G432" i="83"/>
  <c r="N32" i="76"/>
  <c r="N47" i="76"/>
  <c r="G852" i="83"/>
  <c r="N62" i="76"/>
  <c r="G1212" i="83"/>
  <c r="N127" i="76"/>
  <c r="G1092" i="83"/>
  <c r="G252" i="83"/>
  <c r="N107" i="76"/>
  <c r="N72" i="76"/>
  <c r="N77" i="76"/>
  <c r="G132" i="83"/>
  <c r="G12" i="83"/>
  <c r="G672" i="83"/>
  <c r="G312" i="83"/>
  <c r="G1512" i="83"/>
  <c r="G612" i="83"/>
  <c r="N82" i="76"/>
  <c r="N22" i="76"/>
  <c r="G1392" i="83"/>
  <c r="N87" i="76"/>
  <c r="G912" i="83"/>
  <c r="G492" i="83"/>
  <c r="N102" i="76"/>
  <c r="N27" i="76"/>
  <c r="G192" i="83"/>
  <c r="N122" i="76"/>
  <c r="G72" i="83"/>
  <c r="O7" i="76"/>
  <c r="N97" i="76"/>
  <c r="G1272" i="83"/>
  <c r="N117" i="76"/>
  <c r="N92" i="76"/>
  <c r="G552" i="83"/>
  <c r="N112" i="76"/>
  <c r="G372" i="83"/>
  <c r="N12" i="76"/>
  <c r="G1152" i="83"/>
  <c r="G972" i="83"/>
  <c r="N17" i="76"/>
  <c r="N37" i="76"/>
  <c r="N42" i="76"/>
  <c r="G792" i="83"/>
  <c r="G1332" i="83"/>
  <c r="G1032" i="83"/>
  <c r="G1452" i="83"/>
  <c r="N67" i="76"/>
  <c r="N52" i="76"/>
  <c r="G732" i="83"/>
  <c r="N132" i="76"/>
  <c r="N57" i="76"/>
  <c r="M27" i="76"/>
  <c r="J31" i="76"/>
  <c r="M31" i="76" s="1"/>
  <c r="J36" i="76"/>
  <c r="M36" i="76" s="1"/>
  <c r="M67" i="76"/>
  <c r="J71" i="76"/>
  <c r="M71" i="76" s="1"/>
  <c r="M127" i="76"/>
  <c r="J131" i="76"/>
  <c r="M131" i="76" s="1"/>
</calcChain>
</file>

<file path=xl/sharedStrings.xml><?xml version="1.0" encoding="utf-8"?>
<sst xmlns="http://schemas.openxmlformats.org/spreadsheetml/2006/main" count="7850" uniqueCount="987">
  <si>
    <r>
      <t xml:space="preserve">PRINT FORMS:
</t>
    </r>
    <r>
      <rPr>
        <sz val="10"/>
        <rFont val="Arial"/>
        <family val="2"/>
      </rPr>
      <t xml:space="preserve">After you have constructed all of your Exercise forms, print both forms.  The forms will print with three Dimensions on a page - a total of 2 pages with up to 6 Dimensions per Exercise.  </t>
    </r>
    <r>
      <rPr>
        <b/>
        <sz val="10"/>
        <rFont val="Arial"/>
        <family val="2"/>
      </rPr>
      <t>To save ink in your color cartages, the default printing has been set for "Black &amp; White" only.</t>
    </r>
    <r>
      <rPr>
        <sz val="10"/>
        <rFont val="Arial"/>
        <family val="2"/>
      </rPr>
      <t xml:space="preserve">  If you want this setting changed, you can do so under "Page Setup" or call Craig King.</t>
    </r>
  </si>
  <si>
    <r>
      <t>SELECTING BENCHMARKS:</t>
    </r>
    <r>
      <rPr>
        <sz val="10"/>
        <rFont val="Arial"/>
        <family val="2"/>
      </rPr>
      <t xml:space="preserve">
You have three Options for selecting Benchmarks for each Dimension, but you can only have up to 9 Benchmarks for each Dimensions.  You may want to be careful not to use too many Dimensions and too many Benchmarks for each Exercise.  It may be difficult for Assessors to attempt to observe too many Benchmarks.</t>
    </r>
  </si>
  <si>
    <r>
      <t>NOTE:</t>
    </r>
    <r>
      <rPr>
        <b/>
        <sz val="8"/>
        <rFont val="Arial"/>
        <family val="2"/>
      </rPr>
      <t xml:space="preserve">  </t>
    </r>
    <r>
      <rPr>
        <sz val="8"/>
        <rFont val="Arial"/>
        <family val="2"/>
      </rPr>
      <t>The 'Fill Form' sheet is 'Cell Protected' and only the "</t>
    </r>
    <r>
      <rPr>
        <b/>
        <sz val="8"/>
        <rFont val="Arial"/>
        <family val="2"/>
      </rPr>
      <t>fill in</t>
    </r>
    <r>
      <rPr>
        <sz val="8"/>
        <rFont val="Arial"/>
        <family val="2"/>
      </rPr>
      <t>" (blue) cells specified under step 1 above can be changed.  Each Exercise sheet, likewise is 'Cell Protected', with the exception of the cells where you fill in the "</t>
    </r>
    <r>
      <rPr>
        <b/>
        <sz val="8"/>
        <rFont val="Arial"/>
        <family val="2"/>
      </rPr>
      <t>CODES</t>
    </r>
    <r>
      <rPr>
        <sz val="8"/>
        <rFont val="Arial"/>
        <family val="2"/>
      </rPr>
      <t xml:space="preserve">".  The cells where you can add Your Benchmarks, next to the code on the "CODES" sheet are the only unprotected cells on that sheet.  </t>
    </r>
  </si>
  <si>
    <t xml:space="preserve">  LEVEL:    VERY LOW     AVERAGE      VERY HIGH
                   5          6         7         8          9         10</t>
  </si>
  <si>
    <t>Date:</t>
  </si>
  <si>
    <t>Lead:</t>
  </si>
  <si>
    <t>Assessor:</t>
  </si>
  <si>
    <t>Candidate:</t>
  </si>
  <si>
    <t>1.</t>
  </si>
  <si>
    <t>2.</t>
  </si>
  <si>
    <t>3.</t>
  </si>
  <si>
    <t>Fill Form</t>
  </si>
  <si>
    <t>4.</t>
  </si>
  <si>
    <t>Client/Position:</t>
  </si>
  <si>
    <t>DELEGATION (DL)</t>
  </si>
  <si>
    <t>DL1</t>
  </si>
  <si>
    <t>DL2</t>
  </si>
  <si>
    <t>DL3</t>
  </si>
  <si>
    <t>DL4</t>
  </si>
  <si>
    <t>DL5</t>
  </si>
  <si>
    <t>DL6</t>
  </si>
  <si>
    <t>DL7</t>
  </si>
  <si>
    <t>DL8</t>
  </si>
  <si>
    <t>PO1</t>
  </si>
  <si>
    <t>PO2</t>
  </si>
  <si>
    <t>PO3</t>
  </si>
  <si>
    <t>PO4</t>
  </si>
  <si>
    <t>PO5</t>
  </si>
  <si>
    <t>PO6</t>
  </si>
  <si>
    <t>PO7</t>
  </si>
  <si>
    <t>PO8</t>
  </si>
  <si>
    <t>OC1</t>
  </si>
  <si>
    <t>OC2</t>
  </si>
  <si>
    <t>OC3</t>
  </si>
  <si>
    <t>OC4</t>
  </si>
  <si>
    <t>OC5</t>
  </si>
  <si>
    <t>OC6</t>
  </si>
  <si>
    <t>OC7</t>
  </si>
  <si>
    <t>OC8</t>
  </si>
  <si>
    <t>ORAL COMMUNICATIONS (OC)</t>
  </si>
  <si>
    <t>WC1</t>
  </si>
  <si>
    <t>WC2</t>
  </si>
  <si>
    <t>WC3</t>
  </si>
  <si>
    <t>WC4</t>
  </si>
  <si>
    <t>WC5</t>
  </si>
  <si>
    <t>WC6</t>
  </si>
  <si>
    <t>WC7</t>
  </si>
  <si>
    <t xml:space="preserve"> Documents delegated assignments</t>
  </si>
  <si>
    <t>WRITTEN COMMUNICATIONS (WC)</t>
  </si>
  <si>
    <t>A</t>
  </si>
  <si>
    <t>B</t>
  </si>
  <si>
    <t>DLY1</t>
  </si>
  <si>
    <t>DLY2</t>
  </si>
  <si>
    <t>POY1</t>
  </si>
  <si>
    <t>POY2</t>
  </si>
  <si>
    <t>DLY3</t>
  </si>
  <si>
    <t>DLY4</t>
  </si>
  <si>
    <t>DLY5</t>
  </si>
  <si>
    <t>DLY6</t>
  </si>
  <si>
    <t>DLY7</t>
  </si>
  <si>
    <t>DLY8</t>
  </si>
  <si>
    <t>POY3</t>
  </si>
  <si>
    <t>POY4</t>
  </si>
  <si>
    <t>POY5</t>
  </si>
  <si>
    <t>POY6</t>
  </si>
  <si>
    <t>POY7</t>
  </si>
  <si>
    <t>POY8</t>
  </si>
  <si>
    <t>C</t>
  </si>
  <si>
    <t>If you have problems, call Craig King at 614-761-4632 during work hours or at 614-403-3222 anytime.  When finished, the final version of this spreadsheet will be available to be downloaded 24/7 in the Advisory Services section of the OACP website.</t>
  </si>
  <si>
    <t>ADDITIONAL COMMENTS PAGE</t>
  </si>
  <si>
    <t>DATE:</t>
  </si>
  <si>
    <t>CANDIDATE:</t>
  </si>
  <si>
    <t>ASSESSOR:</t>
  </si>
  <si>
    <t>EXERCISE:</t>
  </si>
  <si>
    <t>Effectiveness of spoken expression in individual and group situations (including gestures and non-verbal communication).</t>
  </si>
  <si>
    <t>Effectiveness of expression in writing.</t>
  </si>
  <si>
    <t xml:space="preserve">Perceiving and reacting to the needs of others and understanding the impact of self on others.       
</t>
  </si>
  <si>
    <t>Skill in identifying problems, securing relevant information and identifying possible causes of problems.</t>
  </si>
  <si>
    <t>PROBLEM ANALYSIS (PA)</t>
  </si>
  <si>
    <t>Ability to develop alternative solutions to problems, to evaluate courses of action, and to reach logical decisions.</t>
  </si>
  <si>
    <t>Readiness to make decisions, render judgment, take action, and commit oneself.</t>
  </si>
  <si>
    <t>DECISIVENESS (DE)</t>
  </si>
  <si>
    <t>JUDGMENT (JU)</t>
  </si>
  <si>
    <t>PLANNING &amp; ORGANIZING (PO)</t>
  </si>
  <si>
    <t>Responds appropriately to communications from others</t>
  </si>
  <si>
    <t>Speaks effectively in a clear, concise &amp; logical manner</t>
  </si>
  <si>
    <t>Demonstrates awareness of cultural, racial, gender, etc. differences</t>
  </si>
  <si>
    <t>INTERPERSONAL INSIGHT (II)</t>
  </si>
  <si>
    <t>Uses internal &amp; external resources as appropriate</t>
  </si>
  <si>
    <t>Identifies scope &amp; nature of problem</t>
  </si>
  <si>
    <t>Collects all information obtainable</t>
  </si>
  <si>
    <t>Sorts, groups &amp; prioritizes information</t>
  </si>
  <si>
    <t>Identifies all potential causes based on information</t>
  </si>
  <si>
    <t>Eliminates unlikely causes, prioritize &amp; select most likely cause</t>
  </si>
  <si>
    <t>Able to function in time of ambiguity and uncertainty</t>
  </si>
  <si>
    <t>Able to work with or direct team work</t>
  </si>
  <si>
    <t>Evaulates, monitors and modifies information as needed</t>
  </si>
  <si>
    <t>Has a professional knowledge base to guide contemporary actions</t>
  </si>
  <si>
    <t>Is self-directed and handles risk and change effectively</t>
  </si>
  <si>
    <t>Proactively addresses current issues and anticipates future issues</t>
  </si>
  <si>
    <t>Seeks all relevant information and considers all alternatives</t>
  </si>
  <si>
    <t>Seeks input from others and uses it effectively</t>
  </si>
  <si>
    <t>JUDGEMENT (JU)</t>
  </si>
  <si>
    <t>Accepts full responsibility for decisions</t>
  </si>
  <si>
    <t>Seeks input from others before making decisions</t>
  </si>
  <si>
    <t>Able to anticipate the need for change before it is imposed</t>
  </si>
  <si>
    <t>Decisions reflect the limitations of the agency and environment</t>
  </si>
  <si>
    <t>Decisions are supported by facts and data</t>
  </si>
  <si>
    <t>Clearly defines and articulates goals and objectives</t>
  </si>
  <si>
    <t>Communicates progress to all involved parties</t>
  </si>
  <si>
    <t>Maintains accountability of projects and team members</t>
  </si>
  <si>
    <t xml:space="preserve"> Knows when &amp; what to delegate &amp; to whom</t>
  </si>
  <si>
    <t xml:space="preserve"> Weighs consequences of delegation on individual and organization</t>
  </si>
  <si>
    <t>Able to improve subordinates through delegation</t>
  </si>
  <si>
    <t>Effectively monitors and evaluates delegated duties</t>
  </si>
  <si>
    <t>Uses delegation to build support for agency mission and goals</t>
  </si>
  <si>
    <t>Uses delegation to build teamwork and continuity</t>
  </si>
  <si>
    <t xml:space="preserve"> Coaches subordinates regarding professional opportunities &amp; obstacles</t>
  </si>
  <si>
    <t>II1</t>
  </si>
  <si>
    <t>II2</t>
  </si>
  <si>
    <t>II3</t>
  </si>
  <si>
    <t>II4</t>
  </si>
  <si>
    <t>II5</t>
  </si>
  <si>
    <t>II6</t>
  </si>
  <si>
    <t>II7</t>
  </si>
  <si>
    <t>II8</t>
  </si>
  <si>
    <t>PA1</t>
  </si>
  <si>
    <t>PA2</t>
  </si>
  <si>
    <t>PA3</t>
  </si>
  <si>
    <t>PA4</t>
  </si>
  <si>
    <t>PA5</t>
  </si>
  <si>
    <t>PA6</t>
  </si>
  <si>
    <t>PA7</t>
  </si>
  <si>
    <t>JU1</t>
  </si>
  <si>
    <t>JU2</t>
  </si>
  <si>
    <t>JU3</t>
  </si>
  <si>
    <t>JU4</t>
  </si>
  <si>
    <t>JU5</t>
  </si>
  <si>
    <t>JU6</t>
  </si>
  <si>
    <t>JU7</t>
  </si>
  <si>
    <t>JU8</t>
  </si>
  <si>
    <t>DE1</t>
  </si>
  <si>
    <t>DE2</t>
  </si>
  <si>
    <t>DE3</t>
  </si>
  <si>
    <t>DE4</t>
  </si>
  <si>
    <t>DE5</t>
  </si>
  <si>
    <t>DE6</t>
  </si>
  <si>
    <t>DE7</t>
  </si>
  <si>
    <t>DE8</t>
  </si>
  <si>
    <t>Organizes routine work activities &amp; co- ordinates assignments with co-workers</t>
  </si>
  <si>
    <t>Organizes communication in a logical sequence</t>
  </si>
  <si>
    <t>Demonstrates active listening skills &amp; attentativeness</t>
  </si>
  <si>
    <t>Provides logically organized, clear &amp; concise information for all audiences</t>
  </si>
  <si>
    <t>Uses appropriate non-verbal communications, gestures, etc.</t>
  </si>
  <si>
    <t>Speaks in appropriate tone</t>
  </si>
  <si>
    <t>Asks relevant questions, if appropriate</t>
  </si>
  <si>
    <t>Organizes in logical sequences</t>
  </si>
  <si>
    <t>Provides sufficient information for understanding</t>
  </si>
  <si>
    <t>Presents examples relevant to reader's background and level</t>
  </si>
  <si>
    <t>Understands &amp; responds appropriately to written messages</t>
  </si>
  <si>
    <t>Provides logically organized, clear, &amp; concise information for the reader(s)</t>
  </si>
  <si>
    <t>Is aware of consequences when expressing one’s self in writing</t>
  </si>
  <si>
    <t>Uses proper spelling, grammar and punctuation</t>
  </si>
  <si>
    <t>Effectively identifies and responds to needs of others</t>
  </si>
  <si>
    <t>Encourages input and feedback</t>
  </si>
  <si>
    <t>Understands how sharing information will effect others</t>
  </si>
  <si>
    <t>Encourages and assists co-workers</t>
  </si>
  <si>
    <t>Treats others with courtesy &amp; respect</t>
  </si>
  <si>
    <t>Follows up to assure needs are met</t>
  </si>
  <si>
    <t>Demonstrates self control</t>
  </si>
  <si>
    <t>Up to date in relevant knowledge areas</t>
  </si>
  <si>
    <t>Makes decision in timely manner</t>
  </si>
  <si>
    <t>Selects best alternative decision and energeticly supports it</t>
  </si>
  <si>
    <t>Projects self-confidence, self-assurance, and competency</t>
  </si>
  <si>
    <t>Appropriately prioritizes tasks, actions &amp; responsibilities</t>
  </si>
  <si>
    <t xml:space="preserve">Develops &amp; implements quality projects within timeframes </t>
  </si>
  <si>
    <t>Responds to unforeseen events in a logical, effective manner</t>
  </si>
  <si>
    <t>Tracks/documents activities and maintains accurate records</t>
  </si>
  <si>
    <r>
      <t xml:space="preserve">CODES FOR </t>
    </r>
    <r>
      <rPr>
        <b/>
        <i/>
        <sz val="9"/>
        <color indexed="12"/>
        <rFont val="Arial"/>
        <family val="2"/>
      </rPr>
      <t>TOOLKIT</t>
    </r>
    <r>
      <rPr>
        <b/>
        <i/>
        <sz val="9"/>
        <rFont val="Arial"/>
        <family val="2"/>
      </rPr>
      <t xml:space="preserve"> BENCHMARKS - </t>
    </r>
    <r>
      <rPr>
        <b/>
        <i/>
        <sz val="9"/>
        <color indexed="10"/>
        <rFont val="Arial"/>
        <family val="2"/>
      </rPr>
      <t xml:space="preserve">For All #1 Exercises                                                                                           </t>
    </r>
    <r>
      <rPr>
        <b/>
        <i/>
        <sz val="9"/>
        <color indexed="8"/>
        <rFont val="Arial"/>
        <family val="2"/>
      </rPr>
      <t>Page 1 of 4</t>
    </r>
  </si>
  <si>
    <r>
      <t xml:space="preserve">CODES FOR </t>
    </r>
    <r>
      <rPr>
        <b/>
        <i/>
        <sz val="9"/>
        <color indexed="12"/>
        <rFont val="Arial"/>
        <family val="2"/>
      </rPr>
      <t>TOOLKIT</t>
    </r>
    <r>
      <rPr>
        <b/>
        <i/>
        <sz val="9"/>
        <rFont val="Arial"/>
        <family val="2"/>
      </rPr>
      <t xml:space="preserve"> BENCHMARKS - </t>
    </r>
    <r>
      <rPr>
        <b/>
        <i/>
        <sz val="9"/>
        <color indexed="10"/>
        <rFont val="Arial"/>
        <family val="2"/>
      </rPr>
      <t xml:space="preserve">For All #2 Exercises                                                                                           </t>
    </r>
    <r>
      <rPr>
        <b/>
        <i/>
        <sz val="9"/>
        <color indexed="8"/>
        <rFont val="Arial"/>
        <family val="2"/>
      </rPr>
      <t>Page 3 of 4</t>
    </r>
  </si>
  <si>
    <t xml:space="preserve">                                                                  (Add your own Benchmarks below next to the Codes)</t>
  </si>
  <si>
    <t>Identifies all potential causes based on information &amp; selects most likely cause</t>
  </si>
  <si>
    <t>OCY1</t>
  </si>
  <si>
    <t>OCY2</t>
  </si>
  <si>
    <t>OCY3</t>
  </si>
  <si>
    <t>OCY4</t>
  </si>
  <si>
    <t>OCY5</t>
  </si>
  <si>
    <t>OCY6</t>
  </si>
  <si>
    <t>OCY7</t>
  </si>
  <si>
    <t>OCY8</t>
  </si>
  <si>
    <t>IIY1</t>
  </si>
  <si>
    <t>IIY2</t>
  </si>
  <si>
    <t>WCY1</t>
  </si>
  <si>
    <t>WCY2</t>
  </si>
  <si>
    <t>WCY3</t>
  </si>
  <si>
    <t>WCY4</t>
  </si>
  <si>
    <t>WCY5</t>
  </si>
  <si>
    <t>WCY6</t>
  </si>
  <si>
    <t>WCY7</t>
  </si>
  <si>
    <t>WCY8</t>
  </si>
  <si>
    <t>IIY3</t>
  </si>
  <si>
    <t>IIY4</t>
  </si>
  <si>
    <t>IIY5</t>
  </si>
  <si>
    <t>IIY6</t>
  </si>
  <si>
    <t>IIY7</t>
  </si>
  <si>
    <t>IIY8</t>
  </si>
  <si>
    <t>PAY1</t>
  </si>
  <si>
    <t>PAY2</t>
  </si>
  <si>
    <t>PAY3</t>
  </si>
  <si>
    <t>PAY4</t>
  </si>
  <si>
    <t>PAY5</t>
  </si>
  <si>
    <t>PAY6</t>
  </si>
  <si>
    <t>PAY7</t>
  </si>
  <si>
    <t>PAY8</t>
  </si>
  <si>
    <t>JUY1</t>
  </si>
  <si>
    <t>JUY2</t>
  </si>
  <si>
    <t>JUY3</t>
  </si>
  <si>
    <t>JUY4</t>
  </si>
  <si>
    <t>JUY5</t>
  </si>
  <si>
    <t>JUY6</t>
  </si>
  <si>
    <t>JUY7</t>
  </si>
  <si>
    <t>JUY8</t>
  </si>
  <si>
    <t>DEY1</t>
  </si>
  <si>
    <t>DEY2</t>
  </si>
  <si>
    <t>DEY3</t>
  </si>
  <si>
    <t>DEY4</t>
  </si>
  <si>
    <t>DEY5</t>
  </si>
  <si>
    <t>DEY6</t>
  </si>
  <si>
    <t>DEY7</t>
  </si>
  <si>
    <t>DEY8</t>
  </si>
  <si>
    <r>
      <t>(At this point, please click on the GREEN tab "</t>
    </r>
    <r>
      <rPr>
        <b/>
        <sz val="10"/>
        <color indexed="17"/>
        <rFont val="Arial"/>
        <family val="2"/>
      </rPr>
      <t>CODES</t>
    </r>
    <r>
      <rPr>
        <sz val="10"/>
        <rFont val="Arial"/>
        <family val="2"/>
      </rPr>
      <t>" and print a copy of all 4 pages.  All margins are set, just go to "File" and "Print.")  Pages 1 and 3 are basically the same and are used when selecting Benchmarks provided.  You use page 1 if you are doing an Exercise only once and 1 and 3 if doing the Exercise twice.</t>
    </r>
  </si>
  <si>
    <r>
      <t>For each Dimension in the Toolkit, each of its Benchmarks is given a code on the "</t>
    </r>
    <r>
      <rPr>
        <b/>
        <sz val="10"/>
        <color indexed="17"/>
        <rFont val="Arial"/>
        <family val="2"/>
      </rPr>
      <t>CODES</t>
    </r>
    <r>
      <rPr>
        <sz val="10"/>
        <rFont val="Arial"/>
        <family val="2"/>
      </rPr>
      <t>" sheet.  For example "Speaks in appropriate tone" under "Oral Communications" has the code "OC6."  Either Copy &amp; Paste or type each code for each Toolkit Benchmark that you want to include in a Box under the "</t>
    </r>
    <r>
      <rPr>
        <b/>
        <sz val="10"/>
        <color indexed="12"/>
        <rFont val="Arial"/>
        <family val="2"/>
      </rPr>
      <t>CODE</t>
    </r>
    <r>
      <rPr>
        <sz val="10"/>
        <rFont val="Arial"/>
        <family val="2"/>
      </rPr>
      <t>" section, hit "enter" and that Benchmark will display on the form.</t>
    </r>
  </si>
  <si>
    <t>To combine Toolkit Benchmarks and your Benchmarks, follow the instructions for A &amp; B above using up to 9.</t>
  </si>
  <si>
    <t>DEFINITIONS</t>
  </si>
  <si>
    <t>Copyright held by the Ohio Association of Chiefs of Police (OACP), 6277 Riverside Drive, Suite 2N, Dublin, OH 43017.
Any use or reproduction of materials herein without the express written permission from OACP is strictly prohibited.</t>
  </si>
  <si>
    <t xml:space="preserve">DIMENSIONS* WITH CODES FOR BENCHMARKS </t>
  </si>
  <si>
    <t>Exercise 1</t>
  </si>
  <si>
    <t>Exercise 2</t>
  </si>
  <si>
    <t>Score</t>
  </si>
  <si>
    <t>Dimension 1</t>
  </si>
  <si>
    <t>Average</t>
  </si>
  <si>
    <t>Dimension 2</t>
  </si>
  <si>
    <t>Dimension 3</t>
  </si>
  <si>
    <t>Dimension 4</t>
  </si>
  <si>
    <t>Dimension 5</t>
  </si>
  <si>
    <t>Dimension 6</t>
  </si>
  <si>
    <t>Exercise 4</t>
  </si>
  <si>
    <t>Exercise 3</t>
  </si>
  <si>
    <t>Total</t>
  </si>
  <si>
    <t>Exercise 1
Total</t>
  </si>
  <si>
    <t>Exercise 1
Average</t>
  </si>
  <si>
    <t>Assessor 2:</t>
  </si>
  <si>
    <t>Assessor 1:</t>
  </si>
  <si>
    <t>Exercise 1:</t>
  </si>
  <si>
    <t>Exercise 2:</t>
  </si>
  <si>
    <t>Exercise 3:</t>
  </si>
  <si>
    <t>Exercise 4:</t>
  </si>
  <si>
    <t>In-Basket</t>
  </si>
  <si>
    <t>Group Discussion 2</t>
  </si>
  <si>
    <t>ORAL COMMUNICATIONS</t>
  </si>
  <si>
    <t>INTERPERSONAL INSIGHT</t>
  </si>
  <si>
    <t>PROBLEM ANALYSIS</t>
  </si>
  <si>
    <t>JUDGMENT</t>
  </si>
  <si>
    <t>DECISIVENESS</t>
  </si>
  <si>
    <t>DELEGATION</t>
  </si>
  <si>
    <t>PLANNING &amp; ORGANIZING</t>
  </si>
  <si>
    <t>WRITTEN COMMUNICATIONS</t>
  </si>
  <si>
    <t># of Exercises</t>
  </si>
  <si>
    <t># of Candidates</t>
  </si>
  <si>
    <t>Assessment Team
(Last Names)</t>
  </si>
  <si>
    <t># of Dimensions Used</t>
  </si>
  <si>
    <t xml:space="preserve">To fill   </t>
  </si>
  <si>
    <t>Exercise 2
Total</t>
  </si>
  <si>
    <t>Exercise 2
Average</t>
  </si>
  <si>
    <t>Candidate</t>
  </si>
  <si>
    <t>Rank</t>
  </si>
  <si>
    <t>Advisory Services</t>
  </si>
  <si>
    <t>D</t>
  </si>
  <si>
    <t>E</t>
  </si>
  <si>
    <t>F</t>
  </si>
  <si>
    <t>G</t>
  </si>
  <si>
    <t>H</t>
  </si>
  <si>
    <t>I</t>
  </si>
  <si>
    <t>J</t>
  </si>
  <si>
    <t>K</t>
  </si>
  <si>
    <t>L</t>
  </si>
  <si>
    <t>M</t>
  </si>
  <si>
    <t>N</t>
  </si>
  <si>
    <t>O</t>
  </si>
  <si>
    <t>P</t>
  </si>
  <si>
    <t>Q</t>
  </si>
  <si>
    <t>R</t>
  </si>
  <si>
    <t>S</t>
  </si>
  <si>
    <t>T</t>
  </si>
  <si>
    <t>U</t>
  </si>
  <si>
    <t>V</t>
  </si>
  <si>
    <t>W</t>
  </si>
  <si>
    <t>X</t>
  </si>
  <si>
    <t>Y</t>
  </si>
  <si>
    <t>Z</t>
  </si>
  <si>
    <t xml:space="preserve">  click on it &amp; use menu arrow that appears at right of cell.</t>
  </si>
  <si>
    <t>Exercise 3
Total</t>
  </si>
  <si>
    <t>Exercise 3
Average</t>
  </si>
  <si>
    <t>Exercise 4
Total</t>
  </si>
  <si>
    <t>Exercise 4
Average</t>
  </si>
  <si>
    <t>Judgment</t>
  </si>
  <si>
    <t>Decisiveness</t>
  </si>
  <si>
    <t>TOTAL</t>
  </si>
  <si>
    <t>AVERAGE</t>
  </si>
  <si>
    <t>Delegation</t>
  </si>
  <si>
    <t>CANDIDATE</t>
  </si>
  <si>
    <t>EXERCISE AVERAGE</t>
  </si>
  <si>
    <t>Oral Communications</t>
  </si>
  <si>
    <t>Written Communications</t>
  </si>
  <si>
    <t>Interpersonal Insight</t>
  </si>
  <si>
    <t>Problem Analysis</t>
  </si>
  <si>
    <t>Planning &amp; Organizing</t>
  </si>
  <si>
    <t>FINAL SCORE</t>
  </si>
  <si>
    <t>SCORE FILL</t>
  </si>
  <si>
    <t>Score Fill Tab</t>
  </si>
  <si>
    <r>
      <t xml:space="preserve">CODES FOR </t>
    </r>
    <r>
      <rPr>
        <b/>
        <i/>
        <sz val="9"/>
        <color indexed="17"/>
        <rFont val="Arial"/>
        <family val="2"/>
      </rPr>
      <t>YOUR</t>
    </r>
    <r>
      <rPr>
        <b/>
        <i/>
        <sz val="9"/>
        <rFont val="Arial"/>
        <family val="2"/>
      </rPr>
      <t xml:space="preserve"> BENCHMARKS -</t>
    </r>
    <r>
      <rPr>
        <b/>
        <i/>
        <sz val="9"/>
        <color indexed="10"/>
        <rFont val="Arial"/>
        <family val="2"/>
      </rPr>
      <t xml:space="preserve"> For All #1 Exercises </t>
    </r>
    <r>
      <rPr>
        <b/>
        <i/>
        <sz val="9"/>
        <rFont val="Arial"/>
        <family val="2"/>
      </rPr>
      <t xml:space="preserve">                                                                                          Page 2 of 4</t>
    </r>
  </si>
  <si>
    <t>(Add your own Benchmarks below next to the Codes)</t>
  </si>
  <si>
    <r>
      <t xml:space="preserve">CODES FOR </t>
    </r>
    <r>
      <rPr>
        <b/>
        <i/>
        <sz val="9"/>
        <color indexed="17"/>
        <rFont val="Arial"/>
        <family val="2"/>
      </rPr>
      <t>YOUR</t>
    </r>
    <r>
      <rPr>
        <b/>
        <i/>
        <sz val="9"/>
        <rFont val="Arial"/>
        <family val="2"/>
      </rPr>
      <t xml:space="preserve"> BENCHMARKS - </t>
    </r>
    <r>
      <rPr>
        <b/>
        <i/>
        <sz val="9"/>
        <color indexed="10"/>
        <rFont val="Arial"/>
        <family val="2"/>
      </rPr>
      <t>For All #2 Exercises</t>
    </r>
    <r>
      <rPr>
        <b/>
        <i/>
        <sz val="9"/>
        <rFont val="Arial"/>
        <family val="2"/>
      </rPr>
      <t xml:space="preserve">                                                                                           Page 4 of 4
                                                                  </t>
    </r>
  </si>
  <si>
    <t>© 2011, Ohio Association of Chiefs of Police - Advisory Services</t>
  </si>
  <si>
    <t>DIMENSIONS AND DEFINITIONS © International Association of Chiefs of Police.  All else  2011 © Ohio Association of Chiefs of Police</t>
  </si>
  <si>
    <t>Position:</t>
  </si>
  <si>
    <t>Police Department:</t>
  </si>
  <si>
    <t>First</t>
  </si>
  <si>
    <t>Last Name</t>
  </si>
  <si>
    <t>Present Agency/Agency at Retirement</t>
  </si>
  <si>
    <t>Assessor 1</t>
  </si>
  <si>
    <t>Assessor 2</t>
  </si>
  <si>
    <t>Assessment Center Date:</t>
  </si>
  <si>
    <t>Chief of Police</t>
  </si>
  <si>
    <t>Chief</t>
  </si>
  <si>
    <t>Chief (ret.)</t>
  </si>
  <si>
    <t>Dep. Chief</t>
  </si>
  <si>
    <t>Director</t>
  </si>
  <si>
    <t>Safety Director</t>
  </si>
  <si>
    <t>Major</t>
  </si>
  <si>
    <t>Safety Director (ret.)</t>
  </si>
  <si>
    <t>Dep. Chief (ret.)</t>
  </si>
  <si>
    <t>Lt.</t>
  </si>
  <si>
    <t>Lt. (ret.)</t>
  </si>
  <si>
    <t>PULL DOWN MENU ABOVE</t>
  </si>
  <si>
    <t>Jones</t>
  </si>
  <si>
    <t>Agency:</t>
  </si>
  <si>
    <t>Average Score
(out of 10)</t>
  </si>
  <si>
    <t>Total Possible Score</t>
  </si>
  <si>
    <t>Posssible Score</t>
  </si>
  <si>
    <t>AVERAGE
RATING</t>
  </si>
  <si>
    <t>OHIO ASSOCIATION OF CHIEFS OF POLICE</t>
  </si>
  <si>
    <t>Prepared For:</t>
  </si>
  <si>
    <t>Assessment Center Conducted:</t>
  </si>
  <si>
    <t>Report Prepared By:</t>
  </si>
  <si>
    <t>Official Client*:</t>
  </si>
  <si>
    <t>Total Score</t>
  </si>
  <si>
    <t>Exercises</t>
  </si>
  <si>
    <t>Dimensions</t>
  </si>
  <si>
    <t>Final Score %</t>
  </si>
  <si>
    <t>Results Of The Assessment Center Conducted:</t>
  </si>
  <si>
    <t>%</t>
  </si>
  <si>
    <t>Assessment Center - Individual Candidate Results</t>
  </si>
  <si>
    <t>Candidate's Score</t>
  </si>
  <si>
    <t>ASSESSMENT CENTER REPORT</t>
  </si>
  <si>
    <t>Ability to efficiently establish an appropriate course of action for self or others to accomplish a specific goal, to make proper assignments of personnel, and to use resources appropriately.</t>
  </si>
  <si>
    <t>DELEGATION &amp; CONTROL (DL)</t>
  </si>
  <si>
    <t>Effectiveness in the direction, monitoring, assessment and development of subordinates</t>
  </si>
  <si>
    <t xml:space="preserve">
The above 8 Dimensions and Definitions are a copyrighted property of the International Association of the Chiefs of Police, Alexandria, Virginia
and are used within this document, Benchmarking Tools, with their permission.</t>
  </si>
  <si>
    <t xml:space="preserve">                                                            CLICK HERE, THEN ON ?   </t>
  </si>
  <si>
    <t>TOTAL POSSIBLE =</t>
  </si>
  <si>
    <t>TOTAL POSSIBLE OF ALL EXERCISES =</t>
  </si>
  <si>
    <t xml:space="preserve">  click on it &amp; fill in number.</t>
  </si>
  <si>
    <t>page 1</t>
  </si>
  <si>
    <t>WRITTEN PROBLEM SOLVING</t>
  </si>
  <si>
    <t>WRITTEN PROBLEM SOLVING #1</t>
  </si>
  <si>
    <t>page 2</t>
  </si>
  <si>
    <t>Written Problem Solving #2</t>
  </si>
  <si>
    <t>GROUP DISCUSSION</t>
  </si>
  <si>
    <t>GROUP DISCUSSION #1</t>
  </si>
  <si>
    <t>GROUP DISCUSSION #2</t>
  </si>
  <si>
    <t>ORAL PRESENTATION</t>
  </si>
  <si>
    <t>ORAL PRESENTATION #1</t>
  </si>
  <si>
    <r>
      <t>COMPLETING FILL INFORMATION (Tab 2):</t>
    </r>
    <r>
      <rPr>
        <u/>
        <sz val="10"/>
        <rFont val="Arial"/>
        <family val="2"/>
      </rPr>
      <t xml:space="preserve">
</t>
    </r>
    <r>
      <rPr>
        <sz val="10"/>
        <rFont val="Arial"/>
        <family val="2"/>
      </rPr>
      <t>Click on the Blue "</t>
    </r>
    <r>
      <rPr>
        <b/>
        <sz val="10"/>
        <color indexed="12"/>
        <rFont val="Arial"/>
        <family val="2"/>
      </rPr>
      <t>Fill Form</t>
    </r>
    <r>
      <rPr>
        <sz val="10"/>
        <rFont val="Arial"/>
        <family val="2"/>
      </rPr>
      <t>" tab at the bottom of the page.  On the "</t>
    </r>
    <r>
      <rPr>
        <b/>
        <sz val="10"/>
        <color indexed="12"/>
        <rFont val="Arial"/>
        <family val="2"/>
      </rPr>
      <t>Fill Form</t>
    </r>
    <r>
      <rPr>
        <sz val="10"/>
        <rFont val="Arial"/>
        <family val="2"/>
      </rPr>
      <t xml:space="preserve">" sheet, fill in all information required in cells that have a blue underline.  You won't need to fill the information again as it fills automatically.  Assessors will fill in the </t>
    </r>
    <r>
      <rPr>
        <b/>
        <sz val="10"/>
        <rFont val="Arial"/>
        <family val="2"/>
      </rPr>
      <t>'Candidate',</t>
    </r>
    <r>
      <rPr>
        <sz val="10"/>
        <rFont val="Arial"/>
        <family val="2"/>
      </rPr>
      <t xml:space="preserve"> and </t>
    </r>
    <r>
      <rPr>
        <b/>
        <sz val="10"/>
        <rFont val="Arial"/>
        <family val="2"/>
      </rPr>
      <t>'Assessor'</t>
    </r>
    <r>
      <rPr>
        <sz val="10"/>
        <rFont val="Arial"/>
        <family val="2"/>
      </rPr>
      <t xml:space="preserve"> cells at the time of the Assessment Center.</t>
    </r>
  </si>
  <si>
    <r>
      <t>A - You can select any or all from among Toolkit Benchmarks in the "</t>
    </r>
    <r>
      <rPr>
        <b/>
        <sz val="10"/>
        <color indexed="17"/>
        <rFont val="Arial"/>
        <family val="2"/>
      </rPr>
      <t>CODES</t>
    </r>
    <r>
      <rPr>
        <sz val="10"/>
        <rFont val="Arial"/>
        <family val="2"/>
      </rPr>
      <t>" tab (tab 2).
B - You can write your own Benchmarks adding them into the "</t>
    </r>
    <r>
      <rPr>
        <b/>
        <sz val="10"/>
        <color indexed="17"/>
        <rFont val="Arial"/>
        <family val="2"/>
      </rPr>
      <t>CODES</t>
    </r>
    <r>
      <rPr>
        <sz val="10"/>
        <rFont val="Arial"/>
        <family val="2"/>
      </rPr>
      <t>" tab and select them.
C - You can combine Toolkit Benchmarks and your own Benchmarks.</t>
    </r>
  </si>
  <si>
    <t>Benchmarking Tool + Score Reports + Final Report Pages</t>
  </si>
  <si>
    <r>
      <t xml:space="preserve">FIRST MAKE SURE YOU HAVE THE MOST CURRENT VERSION </t>
    </r>
    <r>
      <rPr>
        <b/>
        <sz val="10"/>
        <color indexed="10"/>
        <rFont val="Calibri"/>
        <family val="2"/>
      </rPr>
      <t>→</t>
    </r>
  </si>
  <si>
    <t>POSITION:</t>
  </si>
  <si>
    <t>POLICE DEPARTMENT:</t>
  </si>
  <si>
    <r>
      <t>Next, You can select up to 6 Dimensions for each Exercise.  To select the first Dimension, click on the cell immediately under Dimension 1.  The cell is the one that indicates "</t>
    </r>
    <r>
      <rPr>
        <b/>
        <sz val="10"/>
        <color indexed="12"/>
        <rFont val="Arial"/>
        <family val="2"/>
      </rPr>
      <t>CLICK HERE, THEN ON</t>
    </r>
    <r>
      <rPr>
        <sz val="10"/>
        <rFont val="Arial"/>
        <family val="2"/>
      </rPr>
      <t xml:space="preserve">  ▼."  When you click on this cell, a menu arrow displays at the right of the cell.  Click on that arrow and the menu drops down.  Select your Dimension from the menu and the Dimension &amp; its definition will display in the cell below.  Continue across and down the page selecting up to 6 Dimensions.</t>
    </r>
  </si>
  <si>
    <t>17 Score Format Tab</t>
  </si>
  <si>
    <r>
      <t xml:space="preserve">First, you must set the name of the Exercise at the top of the page.  For In-basket it is already set as there is only one option. For the rest of the Exercises, except for Role Player Exercises, you will decide to conduct each Exercise once or twice. If once, just leave the title on the first tab set to its default.  If you are using the Exercise twice, set the title of the first tab (inside the </t>
    </r>
    <r>
      <rPr>
        <b/>
        <sz val="10"/>
        <color indexed="12"/>
        <rFont val="Arial"/>
        <family val="2"/>
      </rPr>
      <t>BLUE BOX</t>
    </r>
    <r>
      <rPr>
        <sz val="10"/>
        <rFont val="Arial"/>
        <family val="2"/>
      </rPr>
      <t xml:space="preserve">) to indicate "'Exercise Title' #1."  The next tab is already set to  "'Exercise Title' #2."  For the Exercise using a Role Player, you have more options and can set the title in the </t>
    </r>
    <r>
      <rPr>
        <b/>
        <sz val="10"/>
        <color indexed="12"/>
        <rFont val="Arial"/>
        <family val="2"/>
      </rPr>
      <t>BLUE BOX</t>
    </r>
    <r>
      <rPr>
        <sz val="10"/>
        <rFont val="Arial"/>
        <family val="2"/>
      </rPr>
      <t xml:space="preserve"> on one Role Player tab or both tabs to appropriately title your Exercise or Exercises.</t>
    </r>
  </si>
  <si>
    <t>Tab 15 is for your reference.  It contains the OACP/IACP Dimensions and Definitions.  There is nothing to fill out on this page.</t>
  </si>
  <si>
    <r>
      <t>NEED MORE SPACE FOR COMMENTS?</t>
    </r>
    <r>
      <rPr>
        <b/>
        <sz val="8"/>
        <rFont val="Arial"/>
        <family val="2"/>
      </rPr>
      <t xml:space="preserve">  </t>
    </r>
    <r>
      <rPr>
        <sz val="8"/>
        <rFont val="Arial"/>
        <family val="2"/>
      </rPr>
      <t>Tab 14, "ADDITIONAL COMMENTS PAGE," provides additional room for Assessors to make notes during Exercises.  Just print it, fill in the identifying information in advance and make copies for the Assessors.</t>
    </r>
  </si>
  <si>
    <r>
      <t xml:space="preserve">SELECTING DIMENSIONS &amp; EXERCISES (Tabs 4 through 13):
</t>
    </r>
    <r>
      <rPr>
        <sz val="10"/>
        <rFont val="Arial"/>
        <family val="2"/>
      </rPr>
      <t xml:space="preserve">After you have decided which Dimensions you are going to incorporate into which Exercise, click on the tab at the bottom on the page for the first Exercise you are using.  Only one In-Basket form (tab) exists, but the rest of the Exercises all have two forms (tabs) each, in case you want to use two of any of those particular Exercises.  The tabs are color-coded. </t>
    </r>
  </si>
  <si>
    <r>
      <t>To write and select your own Benchmarks, go to pages 2 &amp; 4 of the "</t>
    </r>
    <r>
      <rPr>
        <b/>
        <sz val="10"/>
        <color indexed="17"/>
        <rFont val="Arial"/>
        <family val="2"/>
      </rPr>
      <t>CODES</t>
    </r>
    <r>
      <rPr>
        <sz val="10"/>
        <rFont val="Arial"/>
        <family val="2"/>
      </rPr>
      <t>" sheet and enter each Benchmark next to a code under the appropriate Dimension.  Either Copy &amp; Paste or type each code for the Benchmark that you want to include in the box under the "</t>
    </r>
    <r>
      <rPr>
        <b/>
        <sz val="10"/>
        <color indexed="57"/>
        <rFont val="Arial"/>
        <family val="2"/>
      </rPr>
      <t>CODES</t>
    </r>
    <r>
      <rPr>
        <sz val="10"/>
        <rFont val="Arial"/>
        <family val="2"/>
      </rPr>
      <t>" section, hit "enter" and that Benchmark will display on the form.  Again, use just page 2 for doing an Exercise once and 2 and 4 if doing it twice.</t>
    </r>
  </si>
  <si>
    <t>(Enter format: 1/14)</t>
  </si>
  <si>
    <t>SELECT THE NUMBER OF COPIES YOU WANT &amp; CLICK "OK"</t>
  </si>
  <si>
    <t>TO PRINT FOR ONLY THE # OF CANDIDATES WHO PARTICIPATED:</t>
  </si>
  <si>
    <t>Candidate's % Score</t>
  </si>
  <si>
    <t>Oral Presentation #1</t>
  </si>
  <si>
    <t>Written Problem Solving #1</t>
  </si>
  <si>
    <t>Assessment Center - Individual Results</t>
  </si>
  <si>
    <t>OACP ADVISORY SERVICES ASSESSMENT CENTER - SCORE FORMATS</t>
  </si>
  <si>
    <t>% Score</t>
  </si>
  <si>
    <t>Dimension</t>
  </si>
  <si>
    <t>Exercise</t>
  </si>
  <si>
    <t>DELEGATION &amp; CONTROL</t>
  </si>
  <si>
    <t>DIMENSION</t>
  </si>
  <si>
    <t>DEFINITION</t>
  </si>
  <si>
    <t>Effectiveness of spoken expression in individual and group situations (including gestures and non-verbal communication)</t>
  </si>
  <si>
    <t>Perceiving and reacting to the needs of others and understanding the impact of self on others</t>
  </si>
  <si>
    <t>Effectiveness of expression in writing</t>
  </si>
  <si>
    <t>Skill in identifying problems, securing relevant information and identifying possible causes of problems</t>
  </si>
  <si>
    <t>Ability to develop alternative solutions to problems, to evaluate courses of action, and to reach logical decisions</t>
  </si>
  <si>
    <t>Ability to efficiently establish an appropriate course of action for self or others to accomplish a specific goal, to make proper assignments of personnel, and to use resources appropriately</t>
  </si>
  <si>
    <t>Readiness to make decisions, render judgment, take action, and commit oneself</t>
  </si>
  <si>
    <t>Page 2 of 2</t>
  </si>
  <si>
    <t>OACP Advisory Services Assessment Center - Candidate Results</t>
  </si>
  <si>
    <t>Anyone who receives a copy of the OACP Advisory Services Assessment Center Results Form for one or more of the Candidates who participated in this Assessment Center should also be given a copy of this Explanation Of Candidate Results Form.</t>
  </si>
  <si>
    <t>OACP Advisory Services</t>
  </si>
  <si>
    <t>CHART 1</t>
  </si>
  <si>
    <t>CHART 2</t>
  </si>
  <si>
    <t>CHART 3</t>
  </si>
  <si>
    <t>TABLE</t>
  </si>
  <si>
    <t>(See the "Explanation of Candidate Results Form" for an explanation of the information provided on this page.)</t>
  </si>
  <si>
    <r>
      <rPr>
        <b/>
        <sz val="11"/>
        <color indexed="12"/>
        <rFont val="Arial Narrow"/>
        <family val="2"/>
      </rPr>
      <t xml:space="preserve">It is important to understand that for this and all Assessment Centers conducted by the OACP Advisory Services Division </t>
    </r>
    <r>
      <rPr>
        <b/>
        <u/>
        <sz val="11"/>
        <color indexed="12"/>
        <rFont val="Arial Narrow"/>
        <family val="2"/>
      </rPr>
      <t>evaluations of candidates are based upon the professional judgment of the three members of the assessment team</t>
    </r>
    <r>
      <rPr>
        <b/>
        <sz val="11"/>
        <color indexed="12"/>
        <rFont val="Arial Narrow"/>
        <family val="2"/>
      </rPr>
      <t xml:space="preserve">.  </t>
    </r>
    <r>
      <rPr>
        <sz val="11"/>
        <rFont val="Arial Narrow"/>
        <family val="2"/>
      </rPr>
      <t xml:space="preserve">These experienced consultants have all served at a command level, have been selected based upon their qualifications, have been trained initially in a common assessment center methodology and are required to retrain periodically.  </t>
    </r>
  </si>
  <si>
    <t>The third chart provides a way to view the performance of each candidate with the performance of the "average" candidate who participated in the Assessment Center.  The candidate's scores on the 8 Dimensions are compared with the average score obtained on each Dimension by all candidates.   Listed below are all of the 8 Dimensions along with the definition for each Dimension.</t>
  </si>
  <si>
    <t>Candidate's
Score</t>
  </si>
  <si>
    <t>(TABLE)</t>
  </si>
  <si>
    <t>Total Possible AC Score =</t>
  </si>
  <si>
    <t>Candidate's 
% Score*</t>
  </si>
  <si>
    <t>Average
% Score</t>
  </si>
  <si>
    <t>Average Score For All Candidates</t>
  </si>
  <si>
    <t>Oral Presentation #2</t>
  </si>
  <si>
    <t xml:space="preserve">The second chart provides a way to view the performance of each candidate on the various Exercises.  The Candidate's % Score on each Exercise is compared with  the performance of the "Average" % Score For All Candidates who participated in the Assessment Center.  </t>
  </si>
  <si>
    <r>
      <t>The first chart compares for each candidate their score (Candidate's Score) with the Total Possible Score (most points achievable) for the Assessment Center.  
I</t>
    </r>
    <r>
      <rPr>
        <b/>
        <sz val="11"/>
        <rFont val="Arial Narrow"/>
        <family val="2"/>
      </rPr>
      <t>mportant note:  For ranking purposes, the scores provided to the client in the Final Report are based upon the Total Scores for candidates that have been converted to a percentage of the Total Possible Score and represented on a scale of 1 to 100.</t>
    </r>
  </si>
  <si>
    <t>IT IS EXTREMELY IMPORTANT THAT SCORES ARE RECORDED ACCURATELY AND ARE AT LEAST DOUBLE CHECKED.</t>
  </si>
  <si>
    <t>%Weight Of Dimensions Tab</t>
  </si>
  <si>
    <t>% of Total Possible Points in
Assessment Center</t>
  </si>
  <si>
    <r>
      <t>INSTRUCTIONS FOR TABS 2 THROUGH 15</t>
    </r>
    <r>
      <rPr>
        <i/>
        <sz val="14"/>
        <rFont val="Microsoft Sans Serif"/>
        <family val="2"/>
      </rPr>
      <t xml:space="preserve">
</t>
    </r>
  </si>
  <si>
    <t>Fill Form - Example</t>
  </si>
  <si>
    <t>The City of Lima</t>
  </si>
  <si>
    <t>James</t>
  </si>
  <si>
    <t>O'Dell</t>
  </si>
  <si>
    <t>Kettering Police Department</t>
  </si>
  <si>
    <t>Kenneth</t>
  </si>
  <si>
    <t>Burns</t>
  </si>
  <si>
    <t>Lebanon Police Department</t>
  </si>
  <si>
    <t>Dennis</t>
  </si>
  <si>
    <t>Yingling</t>
  </si>
  <si>
    <t>Carey Police Department</t>
  </si>
  <si>
    <t>(Note:  Format entered as 3/16)</t>
  </si>
  <si>
    <t>To set up your Score Format Form use the pull down menus to title the Exercises in the order that you will be conducting them. Then type in the number of Dimensions you have chosen for each Exercise and type in the number of candidates.  Next, use the pull down menu to set whether there are 3 or 4 Exercises.  The last step is selecting from the pull down menus those Dimensions you have selected for each of your Exercises.  These are the same as the ones selected on the Benchmarking Forms.</t>
  </si>
  <si>
    <t xml:space="preserve">This page if very important as it gives you guidance as to how closely the weighting of the measurement of Dimensions within the entire Assessment Center aligns with the information you have obtained from subordinates, incumbents and others about the importance of each of the 8 Dimensions for the position.  What is ultimately being measured, the Dimensions, are given weight depending upon how many times a given Dimension in chosen within a particular Exercise.  You are completing this process of weighting when you fill in the Score Format information on tab 17. </t>
  </si>
  <si>
    <t>If everything else is set up correctly, all information needed for this form should automatically be filled in, except the scores which are entered during the Assessment Center.</t>
  </si>
  <si>
    <t>After setting up this page, see tab #18 for weight each Dimension is given in this AC.</t>
  </si>
  <si>
    <t>Tabs 21 through 27</t>
  </si>
  <si>
    <t>THIS FORM IS NOT TO BE PRINTED FOR THE FINAL REPORT.  IT IS USED IN BUILDING THE CHARTS ON TAB 26.</t>
  </si>
  <si>
    <t>Not Used</t>
  </si>
  <si>
    <t>set</t>
  </si>
  <si>
    <t>Group Discussion 1</t>
  </si>
  <si>
    <t>INSTRUCTIONS FOR PRINTING CHARTS</t>
  </si>
  <si>
    <t>Set</t>
  </si>
  <si>
    <t xml:space="preserve">   Total Possible
   Exercise Score</t>
  </si>
  <si>
    <t>Written Problem Solving</t>
  </si>
  <si>
    <t>Group Discussion</t>
  </si>
  <si>
    <t>Oral Presentation</t>
  </si>
  <si>
    <t>Subordinate Counseling</t>
  </si>
  <si>
    <t>Complaint Meeting</t>
  </si>
  <si>
    <t>Director (ret.)</t>
  </si>
  <si>
    <t>Captain</t>
  </si>
  <si>
    <t>IN-BASKET</t>
  </si>
  <si>
    <t>ORAL COMMUNICATIONS - NOT USED</t>
  </si>
  <si>
    <t>WRITTEN COMMUNICATIONS - NOT USED</t>
  </si>
  <si>
    <t>INTERPERSONAL INSIGHT - NOT USED</t>
  </si>
  <si>
    <t>PROBLEM ANALYSIS - NOT USED</t>
  </si>
  <si>
    <t>JUDGMENT - NOT USED</t>
  </si>
  <si>
    <t>DECISIVENESS - NOT USED</t>
  </si>
  <si>
    <t>PLANNING &amp; ORGANIZING - NOT USED</t>
  </si>
  <si>
    <t>DELEGATION - NOT USED</t>
  </si>
  <si>
    <t>The Narrative Section of the Final Report</t>
  </si>
  <si>
    <r>
      <t xml:space="preserve">There is nothing to fill in on these tabs as the information fills automatically.  You can use them in your Final Report as you see fit.  The margins for the pages on Tabs 21 &amp; 22 have all been set and therefore are ready to print.  The pages on tabs 23 &amp; 24 will need margins set &amp; instructions are given on those pages.  Tabs 25 &amp; 26 are the explanation and report pages relative to the performance of each individual candidate.  Tab 25 is read to print.  Instructions are given on Tab 26 about how to print the charts for each candidate.  Tab 27 is the disclaimer that is only used if nattatives are being written for strengths &amp; areas for improvement.  That disclaimer is ready to print and it should </t>
    </r>
    <r>
      <rPr>
        <b/>
        <u/>
        <sz val="11"/>
        <rFont val="Microsoft Sans Serif"/>
        <family val="2"/>
      </rPr>
      <t>always be included at the beginning of the narrative section</t>
    </r>
    <r>
      <rPr>
        <sz val="11"/>
        <rFont val="Microsoft Sans Serif"/>
        <family val="2"/>
      </rPr>
      <t xml:space="preserve"> if narratives are included in the Final Report.  Tab 28 is not to be printed as it is just used to set up the charts in tab 26.</t>
    </r>
  </si>
  <si>
    <t>Average % Score:</t>
  </si>
  <si>
    <t>Average Point Score:</t>
  </si>
  <si>
    <t>ORAL_COMMUNICATIONS</t>
  </si>
  <si>
    <t>WRITTEN_COMMUNICATIONS</t>
  </si>
  <si>
    <t>INTERPERSONAL_INSIGHT</t>
  </si>
  <si>
    <t>PROBLEM_ANALYSIS</t>
  </si>
  <si>
    <t>PLANNING_AND_ORGANIZING</t>
  </si>
  <si>
    <t>DELEGATION_AND_CONTROL</t>
  </si>
  <si>
    <t xml:space="preserve">X                           </t>
  </si>
  <si>
    <r>
      <t>DIMENSION 1</t>
    </r>
    <r>
      <rPr>
        <sz val="10"/>
        <rFont val="Arial Narrow"/>
        <family val="2"/>
      </rPr>
      <t xml:space="preserve"> - </t>
    </r>
    <r>
      <rPr>
        <b/>
        <sz val="10"/>
        <rFont val="Arial Narrow"/>
        <family val="2"/>
      </rPr>
      <t xml:space="preserve">CLICK </t>
    </r>
    <r>
      <rPr>
        <b/>
        <sz val="10"/>
        <color indexed="10"/>
        <rFont val="Arial Narrow"/>
        <family val="2"/>
      </rPr>
      <t>X</t>
    </r>
    <r>
      <rPr>
        <b/>
        <sz val="10"/>
        <rFont val="Arial Narrow"/>
        <family val="2"/>
      </rPr>
      <t xml:space="preserve"> BELOW, THEN ON MENU ARROW.</t>
    </r>
  </si>
  <si>
    <r>
      <t>DIMENSION 4</t>
    </r>
    <r>
      <rPr>
        <sz val="10"/>
        <rFont val="Arial Narrow"/>
        <family val="2"/>
      </rPr>
      <t xml:space="preserve"> - </t>
    </r>
    <r>
      <rPr>
        <b/>
        <sz val="10"/>
        <rFont val="Arial Narrow"/>
        <family val="2"/>
      </rPr>
      <t xml:space="preserve">CLICK </t>
    </r>
    <r>
      <rPr>
        <b/>
        <sz val="10"/>
        <color indexed="10"/>
        <rFont val="Arial Narrow"/>
        <family val="2"/>
      </rPr>
      <t>X</t>
    </r>
    <r>
      <rPr>
        <b/>
        <sz val="10"/>
        <rFont val="Arial Narrow"/>
        <family val="2"/>
      </rPr>
      <t xml:space="preserve"> BELOW, THEN ON MENU ARROW.</t>
    </r>
  </si>
  <si>
    <t xml:space="preserve">COPY    </t>
  </si>
  <si>
    <t>x</t>
  </si>
  <si>
    <t>• Responds appropriately to communications from others</t>
  </si>
  <si>
    <t>• Organizes communication in a logical sequence</t>
  </si>
  <si>
    <t>• Provides logically organized, clear &amp; concise information for all audiences</t>
  </si>
  <si>
    <t>• Uses appropriate non-verbal communications, gestures, etc.</t>
  </si>
  <si>
    <t>• Speaks in appropriate tone</t>
  </si>
  <si>
    <t>• Asks relevant questions, if appropriate</t>
  </si>
  <si>
    <t>• Speaks effectively in a clear, concise &amp; logical manner</t>
  </si>
  <si>
    <t>• Organizes in logical sequences</t>
  </si>
  <si>
    <t>• Provides sufficient information for understanding</t>
  </si>
  <si>
    <t>• Presents examples relevant to reader's background and level</t>
  </si>
  <si>
    <t>• Understands &amp; responds appropriately to written messages</t>
  </si>
  <si>
    <t>• Provides logically organized, clear, &amp; concise information for the reader(s)</t>
  </si>
  <si>
    <t>• Is aware of consequences when expressing one’s self in writing</t>
  </si>
  <si>
    <t>• Uses proper spelling, grammar and punctuation</t>
  </si>
  <si>
    <t>• Demonstrates awareness of cultural, racial, gender, etc. differences</t>
  </si>
  <si>
    <t>• Effectively identifies and responds to needs of others</t>
  </si>
  <si>
    <t>• Encourages input and feedback</t>
  </si>
  <si>
    <t>• Understands how sharing information will effect others</t>
  </si>
  <si>
    <t>• Encourages and assists co-workers</t>
  </si>
  <si>
    <t>• Treats others with courtesy &amp; respect</t>
  </si>
  <si>
    <t>• Follows up to assure needs are met</t>
  </si>
  <si>
    <t>• Demonstrates self control</t>
  </si>
  <si>
    <t>• Uses internal &amp; external resources as appropriate</t>
  </si>
  <si>
    <t>• Up to date in relevant knowledge areas</t>
  </si>
  <si>
    <t>• Identifies scope &amp; nature of problem</t>
  </si>
  <si>
    <t>• Collects all information obtainable</t>
  </si>
  <si>
    <t>• Sorts, groups &amp; prioritizes information</t>
  </si>
  <si>
    <t>• Identifies all potential causes based on information &amp; selects most likely cause</t>
  </si>
  <si>
    <t>• Eliminates unlikely causes, prioritize &amp; select most likely cause</t>
  </si>
  <si>
    <t>• Able to function in time of ambiguity and uncertainty</t>
  </si>
  <si>
    <t>• Able to work with or direct team work</t>
  </si>
  <si>
    <t>• Has a professional knowledge base to guide contemporary actions</t>
  </si>
  <si>
    <t>• Is self-directed and handles risk and change effectively</t>
  </si>
  <si>
    <t>• Proactively addresses current issues and anticipates future issues</t>
  </si>
  <si>
    <t>• Seeks all relevant information and considers all alternatives</t>
  </si>
  <si>
    <t>• Seeks input from others and uses it effectively</t>
  </si>
  <si>
    <t>• Makes decision in timely manner</t>
  </si>
  <si>
    <t>• Accepts full responsibility for decisions</t>
  </si>
  <si>
    <t>• Projects self-confidence, self-assurance, and competency</t>
  </si>
  <si>
    <t>• Seeks input from others before making decisions</t>
  </si>
  <si>
    <t>• Able to anticipate the need for change before it is imposed</t>
  </si>
  <si>
    <t>• Decisions reflect the limitations of the agency and environment</t>
  </si>
  <si>
    <t>• Decisions are supported by facts and data</t>
  </si>
  <si>
    <t>• Appropriately prioritizes tasks, actions &amp; responsibilities</t>
  </si>
  <si>
    <t xml:space="preserve">• Develops &amp; implements quality projects within timeframes </t>
  </si>
  <si>
    <t>• Responds to unforeseen events in a logical, effective manner</t>
  </si>
  <si>
    <t>• Tracks/documents activities and maintains accurate records</t>
  </si>
  <si>
    <t>• Clearly defines and articulates goals and objectives</t>
  </si>
  <si>
    <t>• Communicates progress to all involved parties</t>
  </si>
  <si>
    <t>• Maintains accountability of projects and team members</t>
  </si>
  <si>
    <t>• Organizes routine work activities &amp; co- ordinates assignments with co-workers</t>
  </si>
  <si>
    <t xml:space="preserve"> • Coaches subordinates regarding professional opportunities &amp; obstacles</t>
  </si>
  <si>
    <t>•  Documents delegated assignments</t>
  </si>
  <si>
    <t>•  Knows when &amp; what to delegate &amp; to whom</t>
  </si>
  <si>
    <t>•  Weighs consequences of delegation on individual and organization</t>
  </si>
  <si>
    <t>• Able to improve subordinates through delegation</t>
  </si>
  <si>
    <t>• Effectively monitors and evaluates delegated duties</t>
  </si>
  <si>
    <t>• Uses delegation to build support for agency mission and goals</t>
  </si>
  <si>
    <t>• Uses delegation to build teamwork and continuity</t>
  </si>
  <si>
    <t xml:space="preserve">Perceiving and reacting to the needs of others and understanding the impact of self on others. </t>
  </si>
  <si>
    <t>INSTRUCTIONS FOR COMPLETING BENCHMARKING PAGES</t>
  </si>
  <si>
    <t>• Evaluates, monitors and modifies information as needed</t>
  </si>
  <si>
    <t>• Selects best alternative decision and energetically supports it</t>
  </si>
  <si>
    <t>• Demonstrates active listening skills &amp; attentiveness</t>
  </si>
  <si>
    <t>ROLE PLAY #1</t>
  </si>
  <si>
    <t>ROLE PLAY #2</t>
  </si>
  <si>
    <t>UUU</t>
  </si>
  <si>
    <t>Most pages that need to be printed are set up &amp; ready to print.  For pages where special printing instructions are needed, they are found on that page.</t>
  </si>
  <si>
    <t>1st</t>
  </si>
  <si>
    <t>2nd</t>
  </si>
  <si>
    <t>3rd</t>
  </si>
  <si>
    <t>4th</t>
  </si>
  <si>
    <t>5th</t>
  </si>
  <si>
    <t>Subordinate Counseling #1</t>
  </si>
  <si>
    <t>Subordinate Counseling #2</t>
  </si>
  <si>
    <t>EXERCISE</t>
  </si>
  <si>
    <t>DIMENSION 1</t>
  </si>
  <si>
    <t>DIMENSION 2</t>
  </si>
  <si>
    <t>DIMENSION 3</t>
  </si>
  <si>
    <t>DIMENSION 4</t>
  </si>
  <si>
    <t>DIMENSION 5</t>
  </si>
  <si>
    <t>DIMENSION 6</t>
  </si>
  <si>
    <t>Written Exercise #1</t>
  </si>
  <si>
    <t>Written Exercise #2</t>
  </si>
  <si>
    <t>Oral Exercise #1</t>
  </si>
  <si>
    <t>Oral Exercise #2</t>
  </si>
  <si>
    <t>Role Play #1</t>
  </si>
  <si>
    <t>Role Play #2</t>
  </si>
  <si>
    <t>WRITTEN EXERCISE #1</t>
  </si>
  <si>
    <t>Select up to 6 Dimensions &amp; up to 9 Benchmarks for each Dimension.</t>
  </si>
  <si>
    <t>NOT USED</t>
  </si>
  <si>
    <t>SET ORDER, IF THIS EXERCISE IS USED.</t>
  </si>
  <si>
    <t>ORAL EXERCISE #2</t>
  </si>
  <si>
    <t>ORAL EXERCISE #1</t>
  </si>
  <si>
    <t>WRITTEN EXERCISE #2</t>
  </si>
  <si>
    <t>EXERCISE #1</t>
  </si>
  <si>
    <t>EXERCISE #4</t>
  </si>
  <si>
    <t>EXERCISE #3</t>
  </si>
  <si>
    <t>EXERCISE #2</t>
  </si>
  <si>
    <t>Number of Candidates:</t>
  </si>
  <si>
    <t>Select Number</t>
  </si>
  <si>
    <r>
      <rPr>
        <b/>
        <u/>
        <sz val="12"/>
        <color indexed="10"/>
        <rFont val="Arial Narrow"/>
        <family val="2"/>
      </rPr>
      <t>For any Dimensions not being measured</t>
    </r>
    <r>
      <rPr>
        <b/>
        <sz val="12"/>
        <color indexed="10"/>
        <rFont val="Arial Narrow"/>
        <family val="2"/>
      </rPr>
      <t>,</t>
    </r>
    <r>
      <rPr>
        <b/>
        <sz val="12"/>
        <color indexed="12"/>
        <rFont val="Arial Narrow"/>
        <family val="2"/>
      </rPr>
      <t xml:space="preserve"> click that Dimension below, then select the "Not Used" setting for the Dimension.  </t>
    </r>
    <r>
      <rPr>
        <b/>
        <sz val="12"/>
        <color indexed="10"/>
        <rFont val="Arial Narrow"/>
        <family val="2"/>
      </rPr>
      <t xml:space="preserve">If all 8 Dimensions are being measured, do nothing. </t>
    </r>
    <r>
      <rPr>
        <b/>
        <sz val="12"/>
        <color indexed="12"/>
        <rFont val="Arial Narrow"/>
        <family val="2"/>
      </rPr>
      <t xml:space="preserve"> All can be left in their defult setting below. </t>
    </r>
  </si>
  <si>
    <t>Note:
A quick way to determine which, if any, Dimensions are not being measured in any of the Exercise is to check on Tab # X.  If "0.00%" appears next to a Dimension, it is not being measured in any Exercise.</t>
  </si>
  <si>
    <r>
      <t>DIMENSION 2</t>
    </r>
    <r>
      <rPr>
        <sz val="10"/>
        <rFont val="Arial Narrow"/>
        <family val="2"/>
      </rPr>
      <t xml:space="preserve"> - </t>
    </r>
    <r>
      <rPr>
        <b/>
        <sz val="10"/>
        <rFont val="Arial Narrow"/>
        <family val="2"/>
      </rPr>
      <t xml:space="preserve">CLICK </t>
    </r>
    <r>
      <rPr>
        <b/>
        <sz val="10"/>
        <color indexed="10"/>
        <rFont val="Arial Narrow"/>
        <family val="2"/>
      </rPr>
      <t>X</t>
    </r>
    <r>
      <rPr>
        <b/>
        <sz val="10"/>
        <rFont val="Arial Narrow"/>
        <family val="2"/>
      </rPr>
      <t xml:space="preserve"> BELOW, THEN ON MENU ARROW.</t>
    </r>
  </si>
  <si>
    <r>
      <t>DIMENSION 3</t>
    </r>
    <r>
      <rPr>
        <b/>
        <sz val="10"/>
        <rFont val="Arial Narrow"/>
        <family val="2"/>
      </rPr>
      <t xml:space="preserve"> - CLICK </t>
    </r>
    <r>
      <rPr>
        <b/>
        <sz val="10"/>
        <color indexed="10"/>
        <rFont val="Arial Narrow"/>
        <family val="2"/>
      </rPr>
      <t>X</t>
    </r>
    <r>
      <rPr>
        <b/>
        <sz val="10"/>
        <rFont val="Arial Narrow"/>
        <family val="2"/>
      </rPr>
      <t xml:space="preserve"> BELOW, THEN ON MENU ARROW.</t>
    </r>
  </si>
  <si>
    <r>
      <t>DIMENSION 5</t>
    </r>
    <r>
      <rPr>
        <sz val="10"/>
        <rFont val="Arial Narrow"/>
        <family val="2"/>
      </rPr>
      <t xml:space="preserve"> - </t>
    </r>
    <r>
      <rPr>
        <b/>
        <sz val="10"/>
        <rFont val="Arial Narrow"/>
        <family val="2"/>
      </rPr>
      <t xml:space="preserve">CLICK </t>
    </r>
    <r>
      <rPr>
        <b/>
        <sz val="10"/>
        <color indexed="10"/>
        <rFont val="Arial Narrow"/>
        <family val="2"/>
      </rPr>
      <t>X</t>
    </r>
    <r>
      <rPr>
        <b/>
        <sz val="10"/>
        <rFont val="Arial Narrow"/>
        <family val="2"/>
      </rPr>
      <t xml:space="preserve"> BELOW, THEN ON MENU ARROW.</t>
    </r>
  </si>
  <si>
    <r>
      <t>DIMENSION 6</t>
    </r>
    <r>
      <rPr>
        <b/>
        <sz val="10"/>
        <rFont val="Arial Narrow"/>
        <family val="2"/>
      </rPr>
      <t xml:space="preserve"> - CLICK </t>
    </r>
    <r>
      <rPr>
        <b/>
        <sz val="10"/>
        <color indexed="10"/>
        <rFont val="Arial Narrow"/>
        <family val="2"/>
      </rPr>
      <t>X</t>
    </r>
    <r>
      <rPr>
        <b/>
        <sz val="10"/>
        <rFont val="Arial Narrow"/>
        <family val="2"/>
      </rPr>
      <t xml:space="preserve"> BELOW, THEN ON MENU ARROW.</t>
    </r>
  </si>
  <si>
    <t>1ST CONDUCTED</t>
  </si>
  <si>
    <t>2ND CONDUCTED</t>
  </si>
  <si>
    <t>3RD CONDUCTED</t>
  </si>
  <si>
    <t>4TH CONDUCTED</t>
  </si>
  <si>
    <r>
      <t>DIMENSION 2</t>
    </r>
    <r>
      <rPr>
        <sz val="10"/>
        <rFont val="Arial Narrow"/>
        <family val="2"/>
      </rPr>
      <t xml:space="preserve"> - </t>
    </r>
    <r>
      <rPr>
        <b/>
        <sz val="10"/>
        <rFont val="Arial Narrow"/>
        <family val="2"/>
      </rPr>
      <t xml:space="preserve">CLICK </t>
    </r>
    <r>
      <rPr>
        <b/>
        <sz val="10"/>
        <color indexed="10"/>
        <rFont val="Arial Narrow"/>
        <family val="2"/>
      </rPr>
      <t xml:space="preserve">X </t>
    </r>
    <r>
      <rPr>
        <b/>
        <sz val="10"/>
        <rFont val="Arial Narrow"/>
        <family val="2"/>
      </rPr>
      <t>BELOW, THEN ON MENU ARROW.</t>
    </r>
  </si>
  <si>
    <r>
      <t>DIMENSION 5</t>
    </r>
    <r>
      <rPr>
        <sz val="10"/>
        <rFont val="Arial Narrow"/>
        <family val="2"/>
      </rPr>
      <t xml:space="preserve"> - </t>
    </r>
    <r>
      <rPr>
        <b/>
        <sz val="10"/>
        <rFont val="Arial Narrow"/>
        <family val="2"/>
      </rPr>
      <t xml:space="preserve">CLICK </t>
    </r>
    <r>
      <rPr>
        <b/>
        <sz val="10"/>
        <color indexed="10"/>
        <rFont val="Arial Narrow"/>
        <family val="2"/>
      </rPr>
      <t xml:space="preserve">X </t>
    </r>
    <r>
      <rPr>
        <b/>
        <sz val="10"/>
        <rFont val="Arial Narrow"/>
        <family val="2"/>
      </rPr>
      <t>BELOW, THEN ON MENU ARROW.</t>
    </r>
  </si>
  <si>
    <t xml:space="preserve">    LEVEL:    VERY LOW     AVERAGE      VERY HIGH
SCORE:       5          6         7         8          9         10</t>
  </si>
  <si>
    <t>DELEGATION AND CONTROL</t>
  </si>
  <si>
    <t>PLANNING AND ORGANIZING</t>
  </si>
  <si>
    <t>Total Possible Points For Each Dimension</t>
  </si>
  <si>
    <t xml:space="preserve">*Enter the formal name of the agency - Police Department, Division of Police, etc.
**Use "The" as part of title of a city, civil service commission, police department, village, etc., but omit it when the client is a township. </t>
  </si>
  <si>
    <r>
      <t xml:space="preserve">Candidate </t>
    </r>
    <r>
      <rPr>
        <b/>
        <u/>
        <sz val="11"/>
        <rFont val="Arial"/>
        <family val="2"/>
      </rPr>
      <t>Letter</t>
    </r>
  </si>
  <si>
    <r>
      <rPr>
        <b/>
        <sz val="11"/>
        <rFont val="Arial"/>
        <family val="2"/>
      </rPr>
      <t xml:space="preserve">Total
</t>
    </r>
    <r>
      <rPr>
        <b/>
        <u/>
        <sz val="11"/>
        <rFont val="Arial"/>
        <family val="2"/>
      </rPr>
      <t>Points</t>
    </r>
  </si>
  <si>
    <t>Not Used - DECISIVENESS</t>
  </si>
  <si>
    <t>Not Used - DELEGATION AND CONTROL</t>
  </si>
  <si>
    <t>Not Used - INTERPERSONAL INSIGHT</t>
  </si>
  <si>
    <t>Not Used - JUDGMENT</t>
  </si>
  <si>
    <t>Not Used - ORAL COMMUNICATIONS</t>
  </si>
  <si>
    <t>Not Used - PLANNING AND ORGANIZING</t>
  </si>
  <si>
    <t>Not Used - PROBLEM ANALYSIS</t>
  </si>
  <si>
    <t>Not Used - WRITTEN COMMUNICATIONS</t>
  </si>
  <si>
    <t>Lima Division of Police</t>
  </si>
  <si>
    <r>
      <t xml:space="preserve">You  will be asked to provide data on the forms on the orange &amp; blue tabs (see above) in one of two ways, either through pull down menus or through typing information into blanks.  </t>
    </r>
    <r>
      <rPr>
        <b/>
        <sz val="12"/>
        <color indexed="10"/>
        <rFont val="Arial"/>
        <family val="2"/>
      </rPr>
      <t>When these requests for information occur, they are always in red font.</t>
    </r>
    <r>
      <rPr>
        <b/>
        <sz val="12"/>
        <rFont val="Arial"/>
        <family val="2"/>
      </rPr>
      <t xml:space="preserve">  Pull down menus are found </t>
    </r>
    <r>
      <rPr>
        <b/>
        <sz val="12"/>
        <color indexed="10"/>
        <rFont val="Arial"/>
        <family val="2"/>
      </rPr>
      <t>within red outlined boxes</t>
    </r>
    <r>
      <rPr>
        <b/>
        <sz val="12"/>
        <rFont val="Arial"/>
        <family val="2"/>
      </rPr>
      <t xml:space="preserve">.  Blanks requesting information are always </t>
    </r>
    <r>
      <rPr>
        <b/>
        <u/>
        <sz val="12"/>
        <color indexed="10"/>
        <rFont val="Arial"/>
        <family val="2"/>
      </rPr>
      <t>underlined in red</t>
    </r>
    <r>
      <rPr>
        <b/>
        <sz val="12"/>
        <rFont val="Arial"/>
        <family val="2"/>
      </rPr>
      <t xml:space="preserve">.  </t>
    </r>
    <r>
      <rPr>
        <b/>
        <u val="double"/>
        <sz val="12"/>
        <rFont val="Arial"/>
        <family val="2"/>
      </rPr>
      <t>It is extremely important that you make sure that you provide all the required information in response to requests signaled in red.</t>
    </r>
  </si>
  <si>
    <r>
      <t xml:space="preserve">To provide a clearer understanding for the Client and for the Candidates, below are listed the </t>
    </r>
    <r>
      <rPr>
        <u/>
        <sz val="12"/>
        <rFont val="Arial"/>
        <family val="2"/>
      </rPr>
      <t>different</t>
    </r>
    <r>
      <rPr>
        <sz val="12"/>
        <rFont val="Arial"/>
        <family val="2"/>
      </rPr>
      <t xml:space="preserve"> titles for both of the same Exercise included in this Assessment Center.</t>
    </r>
  </si>
  <si>
    <t>HOLD DOWN THE CTRL BUTTON &amp; HIT "P" - THE PRINT MENU WILL APPEAR.</t>
  </si>
  <si>
    <t>IN THE "PRINT WHAT" SECTION, CLICK THE "SELECTION"  BUTTON</t>
  </si>
  <si>
    <t>Average % Score For All Candidates</t>
  </si>
  <si>
    <t>EXPLANATION OF CANDIDATE RESULTS - INDIVIDUAL CHARTS</t>
  </si>
  <si>
    <t>There is one table and three charts on each Candidate Results - Individual Charts form that provide specific information about the candidate's score on the test as a whole, on each Exercise and on each Dimension measured.</t>
  </si>
  <si>
    <r>
      <t>The Narrative Section of the Final Report is a collection of behaviors observed from each Candidate from each Exercise.  As such they are only a reflection of all behaviors exhibited throughout the Assessment Center.  This section is being added to the Final Report as it is a legal or contractual requirement of the Client.</t>
    </r>
    <r>
      <rPr>
        <sz val="12"/>
        <color indexed="8"/>
        <rFont val="Arial"/>
        <family val="2"/>
      </rPr>
      <t xml:space="preserve">
There is not a quantifiable relationship between these reflective comments and the scores and rankings of Candidates.  The scores Candidates received were based upon the total sum of behaviors exhibited during each Exercise as evaluated by this team of trained and experienced and subject area specialists.  This Assessment Center and the resulting scores are based upon the professional judgments of the three subject area specialists who comprised the assessment team .</t>
    </r>
  </si>
  <si>
    <t xml:space="preserve">You are using - </t>
  </si>
  <si>
    <t>.</t>
  </si>
  <si>
    <t>THE PAGE CAN BE PRINTED BY HOLDING DOWN THE "CTRL" KEY &amp; TAPPING THE LETTER  "P".
WHEN THE PRINT MENU OPENS, CLICK "OK".</t>
  </si>
  <si>
    <t>IF USING BOTH WRITTEN EXERCISES, TYPE IN A 
PHRASE THAT GIVES A TITLE TO THIS ONE.*  IF JUST USING THIS ONE, LEAVE BLANK.</t>
  </si>
  <si>
    <t>*FOR EXAMPLE, IF THIS EXERCISE INVOLES A CITIZEN COMPLAINT ABOUT LANGUAGE USED BY AN OFFICER THE TITLE MIGHT BE "CITIZEN COMPLAINT - SWEARING." (JUST BE BRIEF.)</t>
  </si>
  <si>
    <t>, hereinafter referred to as CLIENT, and the Ohio Association of Chiefs of Police, Advisory Services Division, jointly acknowledge that the Final Report is a public document and that those requesting copies should do so from the CLIENT.  If this Final Report or any portion of this Final Report is released by the CLIENT, the CLIENT has agreed that their representatives will not add anything to the Final Report document or delete or change any portion of this document without adding a notice describing the action taken in modifying this Final Report document.</t>
  </si>
  <si>
    <t>EXPLANATION OF CANDIDATE RESULTS  - INDIVIDUAL CHARTS
WHEN AN EXERCISE IS USED TWICE - EXERCISE TITLES</t>
  </si>
  <si>
    <t>SETUP FOR ASSESSMENT CENTER</t>
  </si>
  <si>
    <t>THIS PROGRAM WILL GENERATE THE BENCHMARKING/SCORE SHEETS AND THE SHEET USED TO RECORD THE CANDIDATE SCORES AT THE END OF THE ASSESSMENT CENTER.</t>
  </si>
  <si>
    <t>GENERAL INSTRUCTIONS</t>
  </si>
  <si>
    <r>
      <t xml:space="preserve">Note:  This disclaimer should precede the Narrative Section of the Final Report and is used </t>
    </r>
    <r>
      <rPr>
        <b/>
        <u/>
        <sz val="11"/>
        <rFont val="Arial"/>
        <family val="2"/>
      </rPr>
      <t>only</t>
    </r>
    <r>
      <rPr>
        <b/>
        <sz val="11"/>
        <rFont val="Arial"/>
        <family val="2"/>
      </rPr>
      <t xml:space="preserve"> when narratives are required by the Client. </t>
    </r>
  </si>
  <si>
    <t>Orange tabs 1 and 13 (along with 3 or 4 blue tabs) must be filled in by you.  Tab 1 provides part of the information needed for the 3 or 4 blue tabs used in the Assessment Center.  Tab 1 also fills in part of the information needed for all the forms that are used in the Final Report.  For orange tab 13 "Score Fill," you will need to carefully fill in the scores for each candidate from each Exercise's Benchmark &amp; Score Form (blue tabs) after the end of the Assessment Center.</t>
  </si>
  <si>
    <t>Tabs 2 through 10 (various shades of blue) are the Benchmark &amp; Score (Exercise) Forms.  You will only fill in required information for 3 or 4 of them, depending on the 3 or 4 Exercises you have selected.   [Note: If you want extra room for the Assessment Team members to have to record observations during scoring, you can print copies of the form located on tab 11 - ADDITIONAL COMMENTS PAGE.]</t>
  </si>
  <si>
    <t>Benchmarking pages are set to print in color.  To change to black &amp; white - on the page hold down the 'Ctrl" key &amp; tap "P".  Then click "Page Setup", then the "Sheet" tab and finally click the "Black and White" box.</t>
  </si>
  <si>
    <t>INSTRUCTIONS FOR ADDING SOME (OR ALL) OF YOUR OWN BENCHMARKS FOR THIS EXERCISE</t>
  </si>
  <si>
    <t>Click on "Data" in the ribbon at the top of the page, then click on the "Data Validation" to open its menu box.</t>
  </si>
  <si>
    <t>Move your cursor to the first empty box under the yellow "BENCHMARKS" banner where you want to add your own benchmark.</t>
  </si>
  <si>
    <t>The box is now clear for you to type in you benchmark.  Repeat steps 1 - 4 to add additional benchmarks.</t>
  </si>
  <si>
    <r>
      <t xml:space="preserve">PAGE 2 BELOW  </t>
    </r>
    <r>
      <rPr>
        <b/>
        <sz val="14"/>
        <color indexed="12"/>
        <rFont val="Arial"/>
        <family val="2"/>
      </rPr>
      <t>→</t>
    </r>
  </si>
  <si>
    <r>
      <t xml:space="preserve">PAGE 2 BELOW </t>
    </r>
    <r>
      <rPr>
        <b/>
        <sz val="14"/>
        <color indexed="12"/>
        <rFont val="Arial"/>
        <family val="2"/>
      </rPr>
      <t>→</t>
    </r>
  </si>
  <si>
    <t>SET ORDER, IF THIS 
EXERCISE IS USED.</t>
  </si>
  <si>
    <t>LEFT CLICK AT THE TOP LEFT CORNER OF THE WHITE PAGE.  HOLD THE CLICKER DOWN &amp; MOVE IT DOWN UNTIL THE SCORES OF ALL OF THE CANDIDATES WHO PARTICIPATED ARE SELECTED.  DON'T MOVE ANY FURTHER DOWN THE PAGE.</t>
  </si>
  <si>
    <t>LEFT CLICK AT THE TOP LEFT CORNER OF THE WHITE PAGE.  HOLD THE CLICKER DOWN AND MOVE IT DOWN UNTIL THE SCORES OF ALL OF THE CANDIDATES WHO PARTICIPATED ARE SELECTED.  DON'T MOVE ANY FURTHER DOWN THE PAGE.</t>
  </si>
  <si>
    <t>Lt. Col. (ret.)</t>
  </si>
  <si>
    <r>
      <rPr>
        <b/>
        <sz val="10"/>
        <rFont val="Arial"/>
        <family val="2"/>
      </rPr>
      <t>OACP Advisory Services</t>
    </r>
    <r>
      <rPr>
        <b/>
        <sz val="14"/>
        <rFont val="Arial"/>
        <family val="2"/>
      </rPr>
      <t xml:space="preserve">
Assessment Center Tool</t>
    </r>
    <r>
      <rPr>
        <sz val="9"/>
        <rFont val="Calibri"/>
        <family val="2"/>
      </rPr>
      <t/>
    </r>
  </si>
  <si>
    <t>&lt;</t>
  </si>
  <si>
    <t>Cmdr.</t>
  </si>
  <si>
    <t>©2013 - Use all or any sections of this spreadsheet only with permission of the Ohio Association of Chiefs of Police.</t>
  </si>
  <si>
    <r>
      <t xml:space="preserve">*Enter the formal name of the agency - Police Department, Division of Police, etc.
</t>
    </r>
    <r>
      <rPr>
        <b/>
        <sz val="9"/>
        <color rgb="FF00B050"/>
        <rFont val="Microsoft Sans Serif"/>
        <family val="2"/>
      </rPr>
      <t xml:space="preserve">**Use "The" as part of title of a city, civil service commission, police department, village, etc., but omit it when the client is a township. </t>
    </r>
  </si>
  <si>
    <r>
      <t>Official Client</t>
    </r>
    <r>
      <rPr>
        <b/>
        <sz val="11"/>
        <color rgb="FF00B050"/>
        <rFont val="Microsoft Sans Serif"/>
        <family val="2"/>
      </rPr>
      <t>**</t>
    </r>
    <r>
      <rPr>
        <b/>
        <sz val="11"/>
        <rFont val="Microsoft Sans Serif"/>
        <family val="2"/>
      </rPr>
      <t>:</t>
    </r>
  </si>
  <si>
    <r>
      <t>Police Department</t>
    </r>
    <r>
      <rPr>
        <b/>
        <sz val="11"/>
        <color rgb="FFFF0000"/>
        <rFont val="Microsoft Sans Serif"/>
        <family val="2"/>
      </rPr>
      <t>*</t>
    </r>
    <r>
      <rPr>
        <b/>
        <sz val="11"/>
        <rFont val="Microsoft Sans Serif"/>
        <family val="2"/>
      </rPr>
      <t>:</t>
    </r>
  </si>
  <si>
    <t>Form for Submission of Assessment Center Records</t>
  </si>
  <si>
    <t>Assessment Center Exercise Menu</t>
  </si>
  <si>
    <t>OACP &amp; IACP Dimensions</t>
  </si>
  <si>
    <t>Dimension Rating Form – Horizontal</t>
  </si>
  <si>
    <t>Dimension Ranking Grid</t>
  </si>
  <si>
    <t>Dimension Relevancy and Frequency Form</t>
  </si>
  <si>
    <t>Use of Computers</t>
  </si>
  <si>
    <t>Use of Role Players</t>
  </si>
  <si>
    <t>Assessment Center Final Reports to Client</t>
  </si>
  <si>
    <t>Non-Disclosure Agreement</t>
  </si>
  <si>
    <t>Candidate Critique of Assessment Center</t>
  </si>
  <si>
    <t>Information for Candidates Relative to the Assessment Center</t>
  </si>
  <si>
    <t>Job Task Survey Procedures </t>
  </si>
  <si>
    <t>Procedures for Returning Candidate Critique Forms</t>
  </si>
  <si>
    <t>Lead Consultants Pre-Assessment Site Visit Guidelines</t>
  </si>
  <si>
    <t>Lead Consultant Interview Questions</t>
  </si>
  <si>
    <t>Lead Consultant Responsibilities Prior to Assessment Center</t>
  </si>
  <si>
    <t>Reimbursement Request Form</t>
  </si>
  <si>
    <t>Pre-AC</t>
  </si>
  <si>
    <t>AC</t>
  </si>
  <si>
    <t>Post AC</t>
  </si>
  <si>
    <t>Final Report</t>
  </si>
  <si>
    <t>Use</t>
  </si>
  <si>
    <t>Candidate Sign-in Form</t>
  </si>
  <si>
    <t xml:space="preserve">DIMENSION RATING GRID </t>
  </si>
  <si>
    <t>This element is absolutely essential to doing the job effectively; it is impossible to perform effectively without this element.</t>
  </si>
  <si>
    <t>This element is important to the job success and it would be very difficult (but not impossible) to be effective without this element.</t>
  </si>
  <si>
    <t>This element can help in doing the job effectively, but a person could attain satisfactory performance without it.</t>
  </si>
  <si>
    <t>Rating</t>
  </si>
  <si>
    <t>This element is not necessary to do the job effectively; it has little or no bearing on overall performance in the job.</t>
  </si>
  <si>
    <t>Scale</t>
  </si>
  <si>
    <t>Assessment Center:</t>
  </si>
  <si>
    <t>Please complete this form using the "Scale" below and return to:</t>
  </si>
  <si>
    <t>Name</t>
  </si>
  <si>
    <t>Position/Rank</t>
  </si>
  <si>
    <t>Date</t>
  </si>
  <si>
    <t>Form completed by:</t>
  </si>
  <si>
    <t>Ranking</t>
  </si>
  <si>
    <t xml:space="preserve">DIMENSION RANKING GRID </t>
  </si>
  <si>
    <t>Promotional Position:</t>
  </si>
  <si>
    <r>
      <rPr>
        <b/>
        <u/>
        <sz val="11"/>
        <rFont val="Arial"/>
        <family val="2"/>
      </rPr>
      <t>Oral Communication</t>
    </r>
    <r>
      <rPr>
        <sz val="11"/>
        <rFont val="Arial"/>
        <family val="2"/>
      </rPr>
      <t xml:space="preserve">
Effectiveness of spoken expression in individual and group situations (including gestures and non-verbal communication).</t>
    </r>
  </si>
  <si>
    <r>
      <rPr>
        <b/>
        <u/>
        <sz val="11"/>
        <rFont val="Arial"/>
        <family val="2"/>
      </rPr>
      <t>Written Communication</t>
    </r>
    <r>
      <rPr>
        <b/>
        <sz val="11"/>
        <rFont val="Arial"/>
        <family val="2"/>
      </rPr>
      <t xml:space="preserve">
</t>
    </r>
    <r>
      <rPr>
        <sz val="11"/>
        <rFont val="Arial"/>
        <family val="2"/>
      </rPr>
      <t>Effectiveness of expression in writing.</t>
    </r>
  </si>
  <si>
    <r>
      <rPr>
        <b/>
        <u/>
        <sz val="11"/>
        <rFont val="Arial"/>
        <family val="2"/>
      </rPr>
      <t>Interpersonal Insight</t>
    </r>
    <r>
      <rPr>
        <b/>
        <sz val="11"/>
        <rFont val="Arial"/>
        <family val="2"/>
      </rPr>
      <t xml:space="preserve">
</t>
    </r>
    <r>
      <rPr>
        <sz val="11"/>
        <rFont val="Arial"/>
        <family val="2"/>
      </rPr>
      <t>Perceiving and reacting to the needs of others and understanding the impact of self on others.</t>
    </r>
  </si>
  <si>
    <r>
      <rPr>
        <b/>
        <u/>
        <sz val="11"/>
        <rFont val="Arial"/>
        <family val="2"/>
      </rPr>
      <t>Problem Analysis</t>
    </r>
    <r>
      <rPr>
        <b/>
        <sz val="11"/>
        <rFont val="Arial"/>
        <family val="2"/>
      </rPr>
      <t xml:space="preserve">
</t>
    </r>
    <r>
      <rPr>
        <sz val="11"/>
        <rFont val="Arial"/>
        <family val="2"/>
      </rPr>
      <t>Skill in identifying problems, securing relevant information and identifying possible causes of problems.</t>
    </r>
  </si>
  <si>
    <r>
      <rPr>
        <b/>
        <u/>
        <sz val="11"/>
        <rFont val="Arial"/>
        <family val="2"/>
      </rPr>
      <t>Judgment</t>
    </r>
    <r>
      <rPr>
        <b/>
        <sz val="11"/>
        <rFont val="Arial"/>
        <family val="2"/>
      </rPr>
      <t xml:space="preserve">
</t>
    </r>
    <r>
      <rPr>
        <sz val="11"/>
        <rFont val="Arial"/>
        <family val="2"/>
      </rPr>
      <t>Ability to develop alternative solutions to problems, to evaluate courses of action, and to reach logical decisions.</t>
    </r>
  </si>
  <si>
    <r>
      <rPr>
        <b/>
        <u/>
        <sz val="11"/>
        <rFont val="Arial"/>
        <family val="2"/>
      </rPr>
      <t>Decisiveness</t>
    </r>
    <r>
      <rPr>
        <b/>
        <sz val="11"/>
        <rFont val="Arial"/>
        <family val="2"/>
      </rPr>
      <t xml:space="preserve">
</t>
    </r>
    <r>
      <rPr>
        <sz val="11"/>
        <rFont val="Arial"/>
        <family val="2"/>
      </rPr>
      <t>Readiness to make decisions, render judgment, take action, and commit oneself.</t>
    </r>
  </si>
  <si>
    <r>
      <rPr>
        <b/>
        <u/>
        <sz val="11"/>
        <rFont val="Arial"/>
        <family val="2"/>
      </rPr>
      <t>Planning and Organization</t>
    </r>
    <r>
      <rPr>
        <b/>
        <sz val="11"/>
        <rFont val="Arial"/>
        <family val="2"/>
      </rPr>
      <t xml:space="preserve">
</t>
    </r>
    <r>
      <rPr>
        <sz val="11"/>
        <rFont val="Arial"/>
        <family val="2"/>
      </rPr>
      <t>Ability to efficiently establish an appropriate course of action for self or others to accomplish a specific goal, to make proper assignments of personnel, and to use resources appropriately.</t>
    </r>
  </si>
  <si>
    <r>
      <rPr>
        <b/>
        <u/>
        <sz val="11"/>
        <rFont val="Arial"/>
        <family val="2"/>
      </rPr>
      <t>Delegation and Control</t>
    </r>
    <r>
      <rPr>
        <b/>
        <sz val="11"/>
        <rFont val="Arial"/>
        <family val="2"/>
      </rPr>
      <t xml:space="preserve">
</t>
    </r>
    <r>
      <rPr>
        <sz val="11"/>
        <rFont val="Arial"/>
        <family val="2"/>
      </rPr>
      <t>Effectiveness in direction, monitoring, assessment and development of subordinates.</t>
    </r>
  </si>
  <si>
    <t>Please rank Dimensions from most important (8) to Least important (1).</t>
  </si>
  <si>
    <r>
      <t>5 - Essential</t>
    </r>
    <r>
      <rPr>
        <sz val="11"/>
        <rFont val="Arial"/>
        <family val="2"/>
      </rPr>
      <t xml:space="preserve">: </t>
    </r>
  </si>
  <si>
    <r>
      <t>4 - Very Important</t>
    </r>
    <r>
      <rPr>
        <sz val="11"/>
        <rFont val="Arial"/>
        <family val="2"/>
      </rPr>
      <t xml:space="preserve">: </t>
    </r>
  </si>
  <si>
    <r>
      <t>3 - Important</t>
    </r>
    <r>
      <rPr>
        <sz val="11"/>
        <rFont val="Arial"/>
        <family val="2"/>
      </rPr>
      <t xml:space="preserve">: </t>
    </r>
  </si>
  <si>
    <r>
      <t>2 - Useful</t>
    </r>
    <r>
      <rPr>
        <sz val="11"/>
        <rFont val="Arial"/>
        <family val="2"/>
      </rPr>
      <t xml:space="preserve">: </t>
    </r>
  </si>
  <si>
    <r>
      <t>1 - Unnecessary</t>
    </r>
    <r>
      <rPr>
        <sz val="11"/>
        <rFont val="Arial"/>
        <family val="2"/>
      </rPr>
      <t xml:space="preserve">: </t>
    </r>
  </si>
  <si>
    <t>Prior to AC</t>
  </si>
  <si>
    <t>cc:</t>
  </si>
  <si>
    <t>Reporting Time:</t>
  </si>
  <si>
    <t>Place:</t>
  </si>
  <si>
    <t>Identification:</t>
  </si>
  <si>
    <t>Each candidate will be assigned a letter and names will not be given to the Assessors.  Assessors will address candidates by the assigned letter and candidates should likewise address each other by letter.</t>
  </si>
  <si>
    <t>Other Information:</t>
  </si>
  <si>
    <t>An assessment center is a structured series of activities or exercises.  These exercises are developed to enable individuals trained as assessors to observe a candidate’s behavior and document a score based on the candidate’s performance.</t>
  </si>
  <si>
    <t>Assessment centers in one form or another have been around for a long time.  In World War I the German army used a form of the assessment center process to select intelligence officers.  In the last twenty years assessment centers have become an extremely popular testing method of assessing candidates’ behaviors and of promoting those who show a high degree of positives in those behaviors.</t>
  </si>
  <si>
    <t>There are several reasons for a public sector agency such as a police department to continue with or to adopt the assessment process:</t>
  </si>
  <si>
    <t>One of the primary things to remember about the assessment center is that your behavior which is being rated is, in most cases, more important than your knowledge of the position you are seeking.  Knowledge of the job is important; especially in police work and you should make yourself as knowledgeable as possible regarding the operating procedures of the position you are seeking.  The fact of the matter is, however, that if you exhibit strength in the behaviors necessary to do that position, management will usually know that you will be able to function at a high level within that position.</t>
  </si>
  <si>
    <t>Perhaps one of the better ways to prepare for the assessment center is to simply focus on the behaviors exhibited by an individual you know and respect who is in the position for which you are testing.</t>
  </si>
  <si>
    <t>Finally, assessment centers measure behavior.  Positive examples of those behaviors demonstrated by a candidate will suggest to an agency that the candidate can perform well in the rank for which the testing represents.  In order to find people who show that they possess positive examples of those behaviors, structured exercises are developed which will highlight examples of those behaviors.  There is no mystique to the process and there really shouldn’t be.  In a good assessment center process there should be no secrets.  Candidates should be given all possible information prior to entering the testing.</t>
  </si>
  <si>
    <t>Assisting Assessors:</t>
  </si>
  <si>
    <t>Business attire (no lapel pins or uniforms)</t>
  </si>
  <si>
    <t>What to Bring:</t>
  </si>
  <si>
    <t xml:space="preserve">Everything will be provided, although if you want to bring a favorite writing pen or pencil, you may.  Bring nothing else.  </t>
  </si>
  <si>
    <t>Cell Phones:</t>
  </si>
  <si>
    <t>The various exercises will contain content that is applicable to the administration of a police department and law enforcement in general.  Lunch will be provided.</t>
  </si>
  <si>
    <t>TO:</t>
  </si>
  <si>
    <t>FROM:</t>
  </si>
  <si>
    <t>SUBJECT:</t>
  </si>
  <si>
    <t>MEMORANDUM</t>
  </si>
  <si>
    <t>FILL IN ALL RED DROP DOWN BOXES AND RED LINES</t>
  </si>
  <si>
    <t>CHECK MYSELF</t>
  </si>
  <si>
    <t>and the green light is on.</t>
  </si>
  <si>
    <t>Written Problem #1</t>
  </si>
  <si>
    <t>Written Problem #2</t>
  </si>
  <si>
    <t>Group #1</t>
  </si>
  <si>
    <t>Group #2</t>
  </si>
  <si>
    <t># of Dimensions</t>
  </si>
  <si>
    <t xml:space="preserve">Numbers - </t>
  </si>
  <si>
    <t>Used</t>
  </si>
  <si>
    <t>Order</t>
  </si>
  <si>
    <r>
      <t>Exercises Used</t>
    </r>
    <r>
      <rPr>
        <b/>
        <sz val="12"/>
        <rFont val="Arial"/>
        <family val="2"/>
      </rPr>
      <t xml:space="preserve">   </t>
    </r>
  </si>
  <si>
    <t>% WEIGHT EACH DIMENSION GIVEN IN
ASSESSMENT CENTER</t>
  </si>
  <si>
    <t xml:space="preserve">Assessment Center Candidates for </t>
  </si>
  <si>
    <t>, Lead Assessor</t>
  </si>
  <si>
    <t xml:space="preserve"> </t>
  </si>
  <si>
    <t xml:space="preserve">, </t>
  </si>
  <si>
    <t>Requested Attire:</t>
  </si>
  <si>
    <t>Approximate End Time:</t>
  </si>
  <si>
    <t>INTRODUCTION TO THE ASSESSMENT CENTER PROCESS</t>
  </si>
  <si>
    <t>1.  The accuracy of the process has been proven in studies conducted by a large number of companies and government agencies.  Candidates selected for managerial positions through the assessment center process have been found to be two to three times more likely to succeed at higher management levels than those promoted on the basis of other tests or on supervisory judgment.</t>
  </si>
  <si>
    <t>2.  Involvement in the assessment center process is a powerful learning experience for both the candidate and the assessors who observe and record the candidate’s behavior.</t>
  </si>
  <si>
    <t>3.  Candidates generally react favorably to the assessment center in selection systems for career advancement.</t>
  </si>
  <si>
    <t>4.  Management acceptance is high because the assessment center makes sense.  Managers like the idea of being able to judge an employee’s future performance at the management level on the basis of how he or she reacts to the simulated challenges of the assessment center.</t>
  </si>
  <si>
    <t>Ohio Association of Chiefs of Police
Advisory Services Program</t>
  </si>
  <si>
    <t>Ohio Association of Chiefs of Police</t>
  </si>
  <si>
    <t>Below are eight important sets of knowledge, skills and abilities characterized as Dimensions.  Using the 5 to 0 scale below, please indicate how relevant you believe each Dimension is to efficiently and effectively carrying out the responsibilities of this position.</t>
  </si>
  <si>
    <t>5 – Extremely Relevant</t>
  </si>
  <si>
    <t xml:space="preserve">4 – Highly Relevant </t>
  </si>
  <si>
    <t>3 - Relevant</t>
  </si>
  <si>
    <t>2 - Slightly Relevant</t>
  </si>
  <si>
    <t>1 – Barely Relevant</t>
  </si>
  <si>
    <t>0 – Not Relevant</t>
  </si>
  <si>
    <t>IACP/OACP Dimension</t>
  </si>
  <si>
    <t>Below are eight important sets of knowledge, skills and abilities characterized as Dimensions.  Using the 5 to 0 scale below, please indicate how frequently you believe each Dimension is used in efficiently and effectively carrying out the responsibilities of this position.</t>
  </si>
  <si>
    <t>5 – Extremely Frequent</t>
  </si>
  <si>
    <t xml:space="preserve">4 – Highly Frequent </t>
  </si>
  <si>
    <t>3 - Frequent</t>
  </si>
  <si>
    <t>2 - Slightly Frequent</t>
  </si>
  <si>
    <t>1 – Barely Frequent</t>
  </si>
  <si>
    <t>Position Being Rated:</t>
  </si>
  <si>
    <t xml:space="preserve">Date </t>
  </si>
  <si>
    <t>Rating
5 to 0</t>
  </si>
  <si>
    <r>
      <t xml:space="preserve">Oral Communication:
</t>
    </r>
    <r>
      <rPr>
        <sz val="11"/>
        <rFont val="Microsoft Sans Serif"/>
        <family val="2"/>
      </rPr>
      <t>Effectiveness of spoken expression in individual and group situations (including gestures and non-verbal communication).</t>
    </r>
  </si>
  <si>
    <r>
      <t xml:space="preserve">Written Communication:
</t>
    </r>
    <r>
      <rPr>
        <sz val="11"/>
        <rFont val="Microsoft Sans Serif"/>
        <family val="2"/>
      </rPr>
      <t>Effectiveness of expression in writing.</t>
    </r>
  </si>
  <si>
    <r>
      <t xml:space="preserve">Interpersonal Insight:
</t>
    </r>
    <r>
      <rPr>
        <sz val="11"/>
        <rFont val="Microsoft Sans Serif"/>
        <family val="2"/>
      </rPr>
      <t>Perceiving and reacting to the needs of others and understanding the impact of self on others.</t>
    </r>
  </si>
  <si>
    <t>IACP/OACP Dimension Forms</t>
  </si>
  <si>
    <t>Relevancy Form</t>
  </si>
  <si>
    <r>
      <t xml:space="preserve">Problem Analysis:
</t>
    </r>
    <r>
      <rPr>
        <sz val="11"/>
        <rFont val="Microsoft Sans Serif"/>
        <family val="2"/>
      </rPr>
      <t>Skill in identifying problems, securing relevant information and identifying possible causes of problems.</t>
    </r>
  </si>
  <si>
    <r>
      <t xml:space="preserve">Judgment:
</t>
    </r>
    <r>
      <rPr>
        <sz val="11"/>
        <rFont val="Microsoft Sans Serif"/>
        <family val="2"/>
      </rPr>
      <t>Ability to develop alternative solutions to problems, to evaluate courses of action, and to reach logical decisions.</t>
    </r>
  </si>
  <si>
    <r>
      <t xml:space="preserve">Decisiveness:
</t>
    </r>
    <r>
      <rPr>
        <sz val="11"/>
        <rFont val="Microsoft Sans Serif"/>
        <family val="2"/>
      </rPr>
      <t>Readiness to make decisions, render judgment, take action, and commit oneself.</t>
    </r>
  </si>
  <si>
    <r>
      <t xml:space="preserve">Planning and Organization:
</t>
    </r>
    <r>
      <rPr>
        <sz val="11"/>
        <rFont val="Microsoft Sans Serif"/>
        <family val="2"/>
      </rPr>
      <t>Ability to efficiently establish an appropriate course of action for self or others to accomplish a specific goal, to make proper assignments of personnel, and to use resources appropriately.</t>
    </r>
  </si>
  <si>
    <r>
      <t xml:space="preserve">Delegation and Control:
</t>
    </r>
    <r>
      <rPr>
        <sz val="11"/>
        <rFont val="Microsoft Sans Serif"/>
        <family val="2"/>
      </rPr>
      <t>Effectiveness in direction, monitoring, assessment and development of subordinates.</t>
    </r>
  </si>
  <si>
    <t>Frequency Form</t>
  </si>
  <si>
    <t>Please complete both of the following forms and return to:</t>
  </si>
  <si>
    <t>0 – Never Used</t>
  </si>
  <si>
    <t>Lead Consultant</t>
  </si>
  <si>
    <t>Sign in Form</t>
  </si>
  <si>
    <t>Signature</t>
  </si>
  <si>
    <t>Print</t>
  </si>
  <si>
    <r>
      <t>Please sign below next to your assigned letter.  (</t>
    </r>
    <r>
      <rPr>
        <b/>
        <u/>
        <sz val="11"/>
        <rFont val="Arial"/>
        <family val="2"/>
      </rPr>
      <t>Don't</t>
    </r>
    <r>
      <rPr>
        <b/>
        <sz val="11"/>
        <rFont val="Arial"/>
        <family val="2"/>
      </rPr>
      <t xml:space="preserve"> include rank)</t>
    </r>
  </si>
  <si>
    <t>This form will be used along with your photograph for identification purposes by your agency.</t>
  </si>
  <si>
    <t>Example AC Final Report (Includes optional narrative section)</t>
  </si>
  <si>
    <t>(To a large degree)</t>
  </si>
  <si>
    <t>(To a moderate degree)</t>
  </si>
  <si>
    <t>(To a small degree)</t>
  </si>
  <si>
    <t>___In-basket</t>
  </si>
  <si>
    <t>___Written Problem-Solving</t>
  </si>
  <si>
    <t>___Group Discussion</t>
  </si>
  <si>
    <t>___Oral Presentation</t>
  </si>
  <si>
    <t xml:space="preserve">Your time and effort in completing this evaluation form is greatly appreciated.  The OACP Advisory Services Policy Committee uses the responses of candidates to improve the process. </t>
  </si>
  <si>
    <t>1.  Were explanations and expectations communicated to you easy to understand?</t>
  </si>
  <si>
    <t>CANDIDATE CRITIQUE OF ASSESSMENT CENTER</t>
  </si>
  <si>
    <t>2.  Were you treated fairly?  (Circle one number to respond)</t>
  </si>
  <si>
    <t>3.  Was the Assessment Center fair overall?  (Circle one number to respond)</t>
  </si>
  <si>
    <t>4.  To what extent did you feel the Assessment Center was job related?  (Circle one number to respond)</t>
  </si>
  <si>
    <t>Comments:</t>
  </si>
  <si>
    <t>Comments________________________________________________________________________</t>
  </si>
  <si>
    <t xml:space="preserve">6.  What could be done to improve upon the quality of the Assessment Center?  </t>
  </si>
  <si>
    <t>___Role Player Session</t>
  </si>
  <si>
    <r>
      <t xml:space="preserve">5.  What was the </t>
    </r>
    <r>
      <rPr>
        <u/>
        <sz val="10"/>
        <rFont val="Arial"/>
        <family val="2"/>
      </rPr>
      <t>one</t>
    </r>
    <r>
      <rPr>
        <sz val="10"/>
        <rFont val="Arial"/>
        <family val="2"/>
      </rPr>
      <t xml:space="preserve"> most effective part of the Assessment Center? Check one exercise below.</t>
    </r>
  </si>
  <si>
    <r>
      <t xml:space="preserve">5.  What was the </t>
    </r>
    <r>
      <rPr>
        <u/>
        <sz val="10"/>
        <rFont val="Arial"/>
        <family val="2"/>
      </rPr>
      <t>one</t>
    </r>
    <r>
      <rPr>
        <sz val="10"/>
        <rFont val="Arial"/>
        <family val="2"/>
      </rPr>
      <t xml:space="preserve"> least effective part of the Assessment Center?  Check one exercise below.</t>
    </r>
  </si>
  <si>
    <t>Lead Consultant:</t>
  </si>
  <si>
    <t>I also agree that I will not copy, transfer or remove any of the written instructions, Assessment Center process materials or any of my written product, whether hard copy or electronic format, from the location of this Assessment Center. Finally, I will not bring any materials into the Assessment Center or use any external materials or assistance without the expressed authorization of the Lead Consultant.</t>
  </si>
  <si>
    <t>I understand that this Agreement is a required condition on my part for being allowed to participate in the Assessment Center process.  I understand and accept this condition and understand that I can be disqualified from participation in the Assessment Center process and/or for promotion for violating this Agreement.</t>
  </si>
  <si>
    <t>__________________________________</t>
  </si>
  <si>
    <t>Candidate Signature</t>
  </si>
  <si>
    <t>Print Name</t>
  </si>
  <si>
    <t>Advisory Services Program</t>
  </si>
  <si>
    <t>NON-DISCLOSURE AND UNAUTHORIZED USE
OF MATERIALS AGREEMENT</t>
  </si>
  <si>
    <t xml:space="preserve">Date: </t>
  </si>
  <si>
    <t xml:space="preserve">Position: </t>
  </si>
  <si>
    <t xml:space="preserve">Lead Consultant: </t>
  </si>
  <si>
    <t xml:space="preserve">(If the response is Yes, please inform them that they must send or email me a copy of their receipt and that we reimburse up to $100 per night for lodging.  Also, please list their names below.) </t>
  </si>
  <si>
    <t>Was the lunch meal provided for your team?</t>
  </si>
  <si>
    <t>Driver</t>
  </si>
  <si>
    <t>Mileage</t>
  </si>
  <si>
    <t>Passenger</t>
  </si>
  <si>
    <t>Did anyone carpool?</t>
  </si>
  <si>
    <t xml:space="preserve">I will only send an electronic version  </t>
  </si>
  <si>
    <t xml:space="preserve">FORM FOR SUBMISSION OF ASSESSMENT CENTER RECORDS </t>
  </si>
  <si>
    <t>These two numbers</t>
  </si>
  <si>
    <t>These two numbers will remain unequal until after you have filled in all the candidates' scores.  Then these two numbers should be equal.  If not, you need to go back to the "FORM FILL" tab and make the adjustment or check to make sure you have not mistakenly entered a number into one of the cells on "SCORE FILL" tab.</t>
  </si>
  <si>
    <t>This is a quick check to make sure you have entered the number of Dimensions in the Exercises you wanted and didn't mistakenly enter one in the wrong Exercise.</t>
  </si>
  <si>
    <t>The number of candidates listed in the "Fill Form" tab is:</t>
  </si>
  <si>
    <t>The number of candidates recorded on the "Score Fill" tab is:</t>
  </si>
  <si>
    <t>This is a quick check to make sure you have the Exercises in the order you wanted.</t>
  </si>
  <si>
    <t>This table calculates automatically from the 3 or 4 Benchmark &amp; Score (Exercise) forms you have completed.  The %'s change based upon number of times each Dimension is included in the different Exercises and whether you use 3 or 4 Exercises.  Nothing needs to be done with this page and it is not to be included in the Final Report.  It is just a guide to help you check to make sure that the weight you have given to each Dimension is consistent with information you have received from the Client during the Pre-Assessment.</t>
  </si>
  <si>
    <t>The "Tabs" at the bottom of the screen help you to navigate around the spreadsheet.  The color of the "Tabs" are very important.</t>
  </si>
  <si>
    <t>Tab 12 is a place where you can check to see if you have made any mistakes in setting up your forms prior to the Assessment Center and have entered the correct number of scores after the Assessment Center.</t>
  </si>
  <si>
    <t>Scores - Exercises</t>
  </si>
  <si>
    <t>Assessment Center Scores &amp; Ranks</t>
  </si>
  <si>
    <t>Scores - Dimensions</t>
  </si>
  <si>
    <t>TOTAL SCORE</t>
  </si>
  <si>
    <t>-</t>
  </si>
  <si>
    <t xml:space="preserve"> = NUMBER OF CANDIDATES FROM "FILL FORM" TAB</t>
  </si>
  <si>
    <t xml:space="preserve"> = NUMBER OF CANDIDATES FROM THIS PAGE</t>
  </si>
  <si>
    <t>NOTE:  PICTURE OF SEAL MAY LOOK COMPRESSED &amp; OUT OF PLACE, BUT PRINTS CORRECTLY</t>
  </si>
  <si>
    <t xml:space="preserve">Your Name: </t>
  </si>
  <si>
    <t xml:space="preserve">Your Position: </t>
  </si>
  <si>
    <r>
      <rPr>
        <b/>
        <u/>
        <sz val="10"/>
        <rFont val="Arial"/>
        <family val="2"/>
      </rPr>
      <t xml:space="preserve">FINAL REPORT
</t>
    </r>
    <r>
      <rPr>
        <b/>
        <sz val="10"/>
        <rFont val="Arial"/>
        <family val="2"/>
      </rPr>
      <t xml:space="preserve">
</t>
    </r>
    <r>
      <rPr>
        <b/>
        <sz val="10"/>
        <color rgb="FF0070C0"/>
        <rFont val="Arial"/>
        <family val="2"/>
      </rPr>
      <t>IF YOU WOULD LIKE ME TO COMBINE THE WRITTEN PORTION OF YOUR FINAL REPORT WITH THE SPREADSHEET PORTION , I WILL PUT THEM BOTH TOGETHER INTO A FINAL REPORT THAT IS IN A PDF FORMAT.  JUST EMAIL BOTH PARTS TO ME AND I WILL HAVE IT BACK TO YOU IN 2 DAYS.</t>
    </r>
    <r>
      <rPr>
        <b/>
        <sz val="10"/>
        <rFont val="Arial"/>
        <family val="2"/>
      </rPr>
      <t xml:space="preserve">
THIS PROGRAM WILL GENERATE THE PAGES LISTED BELOW.  </t>
    </r>
    <r>
      <rPr>
        <b/>
        <u/>
        <sz val="10"/>
        <rFont val="Arial"/>
        <family val="2"/>
      </rPr>
      <t>YOU WILL NOT NEED TO CREATE THEM SEPERATELY,</t>
    </r>
    <r>
      <rPr>
        <b/>
        <sz val="10"/>
        <rFont val="Arial"/>
        <family val="2"/>
      </rPr>
      <t xml:space="preserve"> AS THEY WILL BE READY FOR YOU TO INCLUDE IN THE FINAL REPORT.
• TITLE PAGE
• DISCLAIMER PAGE
• SCORE LIST
• SCORE MATRIX
• RESULTS EXPLANATION FORM
• EXERCISES USED TWICE (IF NEEDED)
• INDIVIDUAL CANDIDATE CHARTS
• DISCLAIMER FOR NARRATIVES (TYPICALLY NOT USED)</t>
    </r>
  </si>
  <si>
    <t xml:space="preserve">
IF YOU HAVE BOTH A COLOR PRINTER AND THE ADOBE SOFTWARE THAT ALLOWS YOU TO CONVERT THESE PAGES INTO PDF's, YOU CAN SELECT THE NUMBER OF PAGES (UP TO 13, A-M) THAT CORRESPONDS TO THE NUMBER OF CANDIDATES, CONVERT THEM INTO PDF's, AND PRINT THAT SELECTION ONLY.
                             OR
IF YOU DON'T HAVE EITHER THIS SOFTWARE OR A COLOR PRINTER, PLEASE MAKE A COPY OF THIS ENTIRE SPREADSHEET AND SEND IT TO BOTH CRAIG &amp; MONICA.  ONE OF THEM WILL CONVERT THE PAGES INTO PDF's AND WILL EMAIL THEM BACK TO YOU.
                             OR
YOU CAN TRY TO PRINT THEM ON YOUR OWN COLOR PRINTER BY FOLLOWING THE DIRECTIONS BELOW.  BECAUSE THERE IS SO MUCH DATA ON EACH PAGE, EACH PAGE WILL TAKE SOME TIME TO ACTUALLY PRINT.  SO, YOU WILL NEED TO GIVE YOUR COMPUTER AND PRINTER TIME TO COMPILE ALL THIS DATA INTO PRINTABLE FORM - PLEASE BE PATIENT.
This version can provide charts for up to 26 candidates (A through Z.)  The steps to set a new print area are:
1.  With your cursor on the first line (top) of Candidate's A form, press &amp; hold down the "shift" key and continuously tap the "down arrow" until you reach the last line (bottom) of the form for your last Candidate.  Those Candidate pages are now "selected."
2.  Now press &amp; hold down the "ctrl" key and tap the letter P once.  That opens the Print Menu.
3.  In the "Print What" section of the Print Menu, place your cursor on the "Selection" button &amp; tap.  With "Selection" selected, hit "OK" to print.
4.  Now be prepared to wait.  It may take several minutes for each page to print.
(If you have problems printing, call me &amp; I will walk you through it.) </t>
  </si>
  <si>
    <r>
      <t xml:space="preserve"> </t>
    </r>
    <r>
      <rPr>
        <b/>
        <sz val="8"/>
        <color indexed="10"/>
        <rFont val="Arial"/>
        <family val="2"/>
      </rPr>
      <t xml:space="preserve">CLICK ON CELLS BELOW TO SELECT </t>
    </r>
    <r>
      <rPr>
        <b/>
        <sz val="8"/>
        <rFont val="Arial"/>
        <family val="2"/>
      </rPr>
      <t>BENCHMARKS</t>
    </r>
  </si>
  <si>
    <t>IF USING BOTH GROUP EXERCISES, TYPE IN A 
PHRASE THAT GIVES A TITLE TO THIS ONE.*  IF JUST USING THIS ONE, LEAVE BLANK.</t>
  </si>
  <si>
    <t>IF USING BOTH ORAL EXERCISES, TYPE IN A 
PHRASE THAT GIVES A TITLE TO THIS ONE.*  IF JUST USING THIS ONE, LEAVE BLANK.</t>
  </si>
  <si>
    <t>IF USING BOTH ROLE PLAY EXERCISES, TYPE IN A 
PHRASE THAT GIVES A TITLE TO THIS ONE.*  IF JUST USING THIS ONE, LEAVE BLANK.</t>
  </si>
  <si>
    <t>ADDITIONAL COMMENTS PAGE - CONTINUED</t>
  </si>
  <si>
    <t xml:space="preserve">For this Assessment Center, one or more of the Exercises was used twice.  When a particular Exercise is used twice, different scenarios are used each time.  On the Individual Charts pages that follow, the results are differentiated by #1 and #2.  For example, If an Oral Exercise is repeated twice, the titles "Oral Exercise #1" and "Oral Exercise #2" will be used.  </t>
  </si>
  <si>
    <t>Group Discussion #1</t>
  </si>
  <si>
    <t>Group Discussion #2</t>
  </si>
  <si>
    <t xml:space="preserve">The table at the top left side lists the Exercises included in the Assessment Center, the Total Possible Score (total points in the Assessment Center) for each Exercise and for the Assessment Center as a whole.  The table also lists the Candidate's Score on each Exercise and lists the candidate's Total Score for the Assessment Center.  Finally, for each Exercise and for the total Assessment Center, the table lists each Candidate's % Score and the Average % Score for all candidates participating in this Assessment Center.  </t>
  </si>
  <si>
    <t xml:space="preserve">This element is definitely helpful and often necessary to doing the job effectively; this element makes a noticeable </t>
  </si>
  <si>
    <r>
      <t xml:space="preserve">     difference in the </t>
    </r>
    <r>
      <rPr>
        <sz val="11"/>
        <rFont val="Arial"/>
        <family val="2"/>
      </rPr>
      <t>overall performance in the job.</t>
    </r>
  </si>
  <si>
    <r>
      <t xml:space="preserve">Below is information relative to the above mentioned Assessment Center that is being conducted by the Ohio Association of Chiefs of Police, Advisory Services Program.  If you have additional questions about the Assessment Center, please contact Dir. Craig King, Advisory Services Program at 614-761-4632 or </t>
    </r>
    <r>
      <rPr>
        <u/>
        <sz val="11"/>
        <color rgb="FF0000FF"/>
        <rFont val="Arial"/>
        <family val="2"/>
      </rPr>
      <t>craig.king@oacp.org</t>
    </r>
    <r>
      <rPr>
        <sz val="11"/>
        <rFont val="Arial"/>
        <family val="2"/>
      </rPr>
      <t xml:space="preserve">.  He will forward to me any questions that he cannot answer.  Attached is a document, </t>
    </r>
    <r>
      <rPr>
        <i/>
        <sz val="11"/>
        <rFont val="Arial"/>
        <family val="2"/>
      </rPr>
      <t>Introduction to the Assessment Center Process</t>
    </r>
    <r>
      <rPr>
        <sz val="11"/>
        <rFont val="Arial"/>
        <family val="2"/>
      </rPr>
      <t xml:space="preserve"> that might help you to better understand the process. We appreciate your cooperation and your participation in this important component of the selection process.</t>
    </r>
  </si>
  <si>
    <r>
      <t>Green tabs (14 - 22) have nothing that needs to be filled in.  However, these tabs represent pages that you may want to include in your Final Report.  For the tabs in lighter green, some scores (tabs 16 and 17) and some charts (tab20) will typically need to be deleted so that only those are portrayed for the actual number of candidates in this particular Assessment Center.</t>
    </r>
    <r>
      <rPr>
        <b/>
        <u/>
        <sz val="12"/>
        <rFont val="Arial"/>
        <family val="2"/>
      </rPr>
      <t xml:space="preserve">
</t>
    </r>
    <r>
      <rPr>
        <b/>
        <sz val="12"/>
        <rFont val="Arial"/>
        <family val="2"/>
      </rPr>
      <t>You can chose to put together the Final Report for this Assessment Center on your own or Craig can help.  If you wish to put together the portion of the Final Report that you have already created in a Word document with some or all of the pages in this Excel spreadsheet and need instructions, please contact Craig.  If you would like him to combine the two parts together for you into a PDF version of the Final Report, either will be glad to do so.</t>
    </r>
  </si>
  <si>
    <t>Tab 23 and beyond are forms, documents, bios and rosters.  In the past, you needed to pull these off the website when you needed them.  Some were needed for the Pre-Assessment or Assessment Center and you needed to fill out parts or all of the form.  Now these forms are available here and important parts are already filled in, once you have completed the "Fill Form" tab.  Clicking on documents, bios and rosters will take you directly to them on our website, if your computer is commented to the internet.</t>
  </si>
  <si>
    <t>INSTRUCTIONS</t>
  </si>
  <si>
    <t>Did anyone travel over 120 miles (or otherwise pre-approved) have a lodging expense?</t>
  </si>
  <si>
    <t>BACK TO TAB 23</t>
  </si>
  <si>
    <t xml:space="preserve"> WHEN GREEN LIGHT IS ON, ALL BLANKS AND DROP DOWN BOXES HAVE BEEN FILLED.
 YOU ARE GOOD TO CONTINUE ON.</t>
  </si>
  <si>
    <t xml:space="preserve">STEP 1:    </t>
  </si>
  <si>
    <t xml:space="preserve">STEP 2:   </t>
  </si>
  <si>
    <t xml:space="preserve">STEP 3:   </t>
  </si>
  <si>
    <t xml:space="preserve">                 </t>
  </si>
  <si>
    <t>1.      Final Application Evaluation &amp; Candidate Ranking Spreadsheet</t>
  </si>
  <si>
    <t>If you want to add even more of your own benchmarks, follow the steps below.</t>
  </si>
  <si>
    <t xml:space="preserve">Click on "Review" in the ribbon above, then click "Unprotect Sheet."  </t>
  </si>
  <si>
    <t>At the bottom of the menu box, click on "Clear All", then click on OK.</t>
  </si>
  <si>
    <t>IN THE BENCHMARKS SECTION, CLICK ON ANY OF THE 9 BOXES AND USE THE PULL DOWN MENU THAT APPEARS TO ADD BENCHMARKS - UP TO 8.</t>
  </si>
  <si>
    <t>ADD YOUR OWN BENCHMARKS OR COMMENT SECTION</t>
  </si>
  <si>
    <t>Just type them into the 7 spaces under the "ADD YOUR OWN BENCHMARKS OR COMMENT" Section.</t>
  </si>
  <si>
    <r>
      <t xml:space="preserve">IF YOU ARE USING THIS EXERCISE, YOU WILL NEED TO FILL IN THE  </t>
    </r>
    <r>
      <rPr>
        <b/>
        <sz val="8"/>
        <color indexed="10"/>
        <rFont val="Microsoft Sans Serif"/>
        <family val="2"/>
      </rPr>
      <t>RED BLANKS</t>
    </r>
    <r>
      <rPr>
        <b/>
        <sz val="8"/>
        <rFont val="Microsoft Sans Serif"/>
        <family val="2"/>
      </rPr>
      <t xml:space="preserve"> FOR  NAMES OF ASSESSOR'S AND CANDIDATES LETTERS.</t>
    </r>
  </si>
  <si>
    <r>
      <t xml:space="preserve">IF YOU ARE USING THIS EXERCISE, YOU ALSO WILL NEED TO SET THE ORDER IN WHICH IT OCCURS DURING THE ASSESSMENT CENTER BY CLICKING ON THE </t>
    </r>
    <r>
      <rPr>
        <b/>
        <sz val="8"/>
        <color indexed="10"/>
        <rFont val="Microsoft Sans Serif"/>
        <family val="2"/>
      </rPr>
      <t xml:space="preserve">RED "NOT USED" BOX.  </t>
    </r>
    <r>
      <rPr>
        <b/>
        <sz val="8"/>
        <rFont val="Microsoft Sans Serif"/>
        <family val="2"/>
      </rPr>
      <t>THEN CLICK ON THE ARROW AND THEN THE ORDER.</t>
    </r>
  </si>
  <si>
    <r>
      <t xml:space="preserve">NEXT, CLICK ON THE </t>
    </r>
    <r>
      <rPr>
        <b/>
        <sz val="8"/>
        <color indexed="10"/>
        <rFont val="Microsoft Sans Serif"/>
        <family val="2"/>
      </rPr>
      <t>RED X'S</t>
    </r>
    <r>
      <rPr>
        <b/>
        <sz val="8"/>
        <rFont val="Microsoft Sans Serif"/>
        <family val="2"/>
      </rPr>
      <t xml:space="preserve"> &amp; USE THE PULL DOWN MENUS TO SELECT THE DIMENSIONS YOU WANT TO USE FOR THIS EXERCISE - UP TO 6 IN THE 6 BOXES ON THE 2 PAGES.</t>
    </r>
  </si>
  <si>
    <r>
      <t xml:space="preserve">You can select multiple Benchmark boxes and follow steps 3 &amp; 4 and not need to do them one at a time.
</t>
    </r>
    <r>
      <rPr>
        <b/>
        <sz val="9"/>
        <color rgb="FFFF0000"/>
        <rFont val="Microsoft Sans Serif"/>
        <family val="2"/>
      </rPr>
      <t>When you are done adding benchmarks, remember to lock this page by clicking on "Review" and then on "Protect Sheet" and on OK on the ribbon at the top of this page.</t>
    </r>
  </si>
  <si>
    <t>Major (ret.)</t>
  </si>
  <si>
    <t>2.      All written correspondence with Client that is of significance.</t>
  </si>
  <si>
    <t xml:space="preserve">2.      Written responses to exercises and any other written materials generated by candidates </t>
  </si>
  <si>
    <t>1.      All exercise scenarios &amp; materials given to candidates and any keys that might have been used</t>
  </si>
  <si>
    <t>4.     Copy of schedule showing rotation of candidates through Exercises</t>
  </si>
  <si>
    <t>6.      Copy of Form - Information for Candidates Relative to Assessment Center</t>
  </si>
  <si>
    <t>This document completed by:</t>
  </si>
  <si>
    <t>1.     All forms completed by the Client for purposes of Dimension rating, ranking, frequency, importance, etc.</t>
  </si>
  <si>
    <t>1 hard copy (plus electronic)</t>
  </si>
  <si>
    <t>2 hard copies (plus electronic)</t>
  </si>
  <si>
    <t>Did a Review Lead proof your Final Report?</t>
  </si>
  <si>
    <t>Yes</t>
  </si>
  <si>
    <t>I have filled in all 17 blanks &amp; menu boxes on Tab 1 "Fill Form"</t>
  </si>
  <si>
    <t>The print setup includes all 26 forms,
 A-Z, by default.  If you want to print fewer, you will need to use "Set Print Area" to set the number of forms that will print to match the number of candidates actually assessed.</t>
  </si>
  <si>
    <t>5.</t>
  </si>
  <si>
    <t>8.      Any supplemental lists of Benchmarks used by Assessors that are not recorded on Tabs 2-10 of this ACTool</t>
  </si>
  <si>
    <t>●</t>
  </si>
  <si>
    <t>2.     Any other material you used in ranking candidates, besides copies of application materials emailed to 
        you by Advisory Services.  (AS retains copies of any candidate application materials they sent to you.)</t>
  </si>
  <si>
    <t>Regarding my Assessment Center Records Packet -</t>
  </si>
  <si>
    <r>
      <t xml:space="preserve">A.     </t>
    </r>
    <r>
      <rPr>
        <b/>
        <u/>
        <sz val="10"/>
        <rFont val="Arial"/>
        <family val="2"/>
      </rPr>
      <t>All materials used in the Pre-Assessment including:</t>
    </r>
  </si>
  <si>
    <r>
      <t xml:space="preserve">B.     </t>
    </r>
    <r>
      <rPr>
        <b/>
        <u/>
        <sz val="10"/>
        <rFont val="Arial"/>
        <family val="2"/>
      </rPr>
      <t>All materials Used In The Assessment Center Including</t>
    </r>
    <r>
      <rPr>
        <b/>
        <sz val="10"/>
        <rFont val="Arial"/>
        <family val="2"/>
      </rPr>
      <t>:</t>
    </r>
  </si>
  <si>
    <r>
      <t>C.    </t>
    </r>
    <r>
      <rPr>
        <b/>
        <u/>
        <sz val="10"/>
        <rFont val="Arial"/>
        <family val="2"/>
      </rPr>
      <t>All materials used if you screened applications &amp; ranked candidates including:</t>
    </r>
  </si>
  <si>
    <t>Email</t>
  </si>
  <si>
    <r>
      <t xml:space="preserve">D.     </t>
    </r>
    <r>
      <rPr>
        <b/>
        <u/>
        <sz val="10"/>
        <rFont val="Arial"/>
        <family val="2"/>
      </rPr>
      <t>Any other materials not covered above (include a list)</t>
    </r>
  </si>
  <si>
    <t>Type Your Name As Signature</t>
  </si>
  <si>
    <t xml:space="preserve">
REMEMBER TO CHANGE THIS #, IF THE # OF CANDIDATES CHANGE!!!</t>
  </si>
  <si>
    <t>(If the response is Yes, please list the names of the driver &amp; passengers below along with the mileage driven.</t>
  </si>
  <si>
    <t>Nov</t>
  </si>
  <si>
    <t>Place all of the hard copy documents being sent into the mailing packet, seal the opening flap with the security tape provided, and sign the face of the tape.  Attach postage and mail or drop off at OACP office.</t>
  </si>
  <si>
    <t xml:space="preserve">         constructing Exercises, determining Dimensions or Writing the Final Report</t>
  </si>
  <si>
    <t>YES</t>
  </si>
  <si>
    <r>
      <t>I will/have already filled out the Reimbursement Form (tab 31) prior to submitting this ACTool to Craig King and the next box says "</t>
    </r>
    <r>
      <rPr>
        <sz val="16"/>
        <color rgb="FFFF0000"/>
        <rFont val="Arial"/>
        <family val="2"/>
      </rPr>
      <t>YES</t>
    </r>
    <r>
      <rPr>
        <sz val="16"/>
        <rFont val="Arial"/>
        <family val="2"/>
      </rPr>
      <t>."</t>
    </r>
  </si>
  <si>
    <t>The charts are less helpful when less than 3 candidates participate in the Assessment Center.</t>
  </si>
  <si>
    <t>None</t>
  </si>
  <si>
    <t>See included list</t>
  </si>
  <si>
    <t>The</t>
  </si>
  <si>
    <t>Remember to keep "The" in the title.</t>
  </si>
  <si>
    <t xml:space="preserve">Assessment Center: </t>
  </si>
  <si>
    <t>No</t>
  </si>
  <si>
    <t>Please complete this form after the Assessment Center so that it is included when you send a copy of this ACTool back to Craig.</t>
  </si>
  <si>
    <t>This form has been completed and is correct to the best of my knowledge:</t>
  </si>
  <si>
    <t>I will drop it off, so no fee.</t>
  </si>
  <si>
    <t>I will mail it &amp; be reimbursed $10.</t>
  </si>
  <si>
    <t>Sheriff</t>
  </si>
  <si>
    <t>Pre-AC &amp; Final Report</t>
  </si>
  <si>
    <t>www.oacp.org</t>
  </si>
  <si>
    <t>Contact Information</t>
  </si>
  <si>
    <t>Requirement for Use of Benchmarks</t>
  </si>
  <si>
    <t>Review Porcess for Final Reports</t>
  </si>
  <si>
    <t>Forms, Documents, Bios &amp; Rosters</t>
  </si>
  <si>
    <r>
      <rPr>
        <b/>
        <u/>
        <sz val="12"/>
        <color rgb="FF0000FF"/>
        <rFont val="Arial"/>
        <family val="2"/>
      </rPr>
      <t>Bio Link</t>
    </r>
    <r>
      <rPr>
        <sz val="12"/>
        <rFont val="Arial"/>
        <family val="2"/>
      </rPr>
      <t xml:space="preserve"> - To find a Bio:
1. Click the link below which takes you to the OACP Website.
2. Hover over "Services" with your cursor and click on "Advisory 
    Consultants Information."
3. Type in the password for the Advisory Services Consultant section. 
    (If you don't remember it, contact Craig or Monica.)     
4.  Go to </t>
    </r>
    <r>
      <rPr>
        <i/>
        <u/>
        <sz val="12"/>
        <rFont val="Arial"/>
        <family val="2"/>
      </rPr>
      <t>Section 4 Biographies</t>
    </r>
    <r>
      <rPr>
        <sz val="12"/>
        <rFont val="Arial"/>
        <family val="2"/>
      </rPr>
      <t>, and select the one you need.</t>
    </r>
  </si>
  <si>
    <r>
      <rPr>
        <b/>
        <u/>
        <sz val="12"/>
        <color rgb="FF0000FF"/>
        <rFont val="Arial"/>
        <family val="2"/>
      </rPr>
      <t>Roster Link</t>
    </r>
    <r>
      <rPr>
        <sz val="12"/>
        <rFont val="Arial"/>
        <family val="2"/>
      </rPr>
      <t xml:space="preserve"> - To find either the current </t>
    </r>
    <r>
      <rPr>
        <sz val="12"/>
        <color rgb="FF0000FF"/>
        <rFont val="Arial"/>
        <family val="2"/>
      </rPr>
      <t xml:space="preserve">Consultant Roster (Lead/Assessor/RolePlayer) </t>
    </r>
    <r>
      <rPr>
        <sz val="12"/>
        <rFont val="Arial"/>
        <family val="2"/>
      </rPr>
      <t>or</t>
    </r>
    <r>
      <rPr>
        <sz val="12"/>
        <color rgb="FF0000FF"/>
        <rFont val="Arial"/>
        <family val="2"/>
      </rPr>
      <t xml:space="preserve"> AS Committee Roster</t>
    </r>
    <r>
      <rPr>
        <sz val="12"/>
        <rFont val="Arial"/>
        <family val="2"/>
      </rPr>
      <t xml:space="preserve">,:
1. Click the link below which takes you to the OACP Website.
2. Hover over "Services" with your cursor and click on "Advisory 
    Consultants Information."
3. Type in the password for the Advisory Services Consultant section. 
    (If you don't remember it, contact Craig or Monica.)     
4.  Go to </t>
    </r>
    <r>
      <rPr>
        <i/>
        <u/>
        <sz val="12"/>
        <rFont val="Arial"/>
        <family val="2"/>
      </rPr>
      <t>Section 5 Rosters</t>
    </r>
    <r>
      <rPr>
        <i/>
        <sz val="12"/>
        <rFont val="Arial"/>
        <family val="2"/>
      </rPr>
      <t xml:space="preserve"> </t>
    </r>
    <r>
      <rPr>
        <sz val="12"/>
        <rFont val="Arial"/>
        <family val="2"/>
      </rPr>
      <t>and select the one you need.</t>
    </r>
  </si>
  <si>
    <t xml:space="preserve">Will you be sending one or two hard copies of the Final Report to the Client in addition to the email version? </t>
  </si>
  <si>
    <r>
      <t xml:space="preserve">    Note:   </t>
    </r>
    <r>
      <rPr>
        <sz val="10"/>
        <rFont val="Arial"/>
        <family val="2"/>
      </rPr>
      <t xml:space="preserve">Documents/materials designated in </t>
    </r>
    <r>
      <rPr>
        <i/>
        <sz val="10"/>
        <color rgb="FFFF0000"/>
        <rFont val="Arial"/>
        <family val="2"/>
      </rPr>
      <t>red, italic font below must be submitted as a hard copy within your packet.</t>
    </r>
    <r>
      <rPr>
        <sz val="10"/>
        <rFont val="Arial"/>
        <family val="2"/>
      </rPr>
      <t xml:space="preserve">  The 
                remainder may be submitted either as a hard copy in your packet or electronically by email.</t>
    </r>
  </si>
  <si>
    <t>Hard copy in packet</t>
  </si>
  <si>
    <t>Did not screen/rank</t>
  </si>
  <si>
    <t>HARD COPY IN PACKET</t>
  </si>
  <si>
    <t>Click on "Set" to specify how are you submitting the following:</t>
  </si>
  <si>
    <t>I acknowledge, in fairness to all candidates, that no portions whatsoever of the Assessment Center process will be discussed by me with anyone who is presently participating or will be participating in this Assessment Center process.  I therefore agree not to discuss or disclose any content of my Assessment Center, my involvement, or my participation with any other candidate for this position who is presently participating or will be participating in this Assessment Center process.</t>
  </si>
  <si>
    <t>Score Fill page (Tab 13) as it is part of this ACTool which you are emailing to Monica</t>
  </si>
  <si>
    <r>
      <t xml:space="preserve">3.     Any materials obtained from the Client </t>
    </r>
    <r>
      <rPr>
        <u/>
        <sz val="10"/>
        <rFont val="Arial"/>
        <family val="2"/>
      </rPr>
      <t>actually used to construct</t>
    </r>
    <r>
      <rPr>
        <sz val="10"/>
        <rFont val="Arial"/>
        <family val="2"/>
      </rPr>
      <t xml:space="preserve"> Exercises or in writing Final Report*</t>
    </r>
  </si>
  <si>
    <t xml:space="preserve">         (Note:  Don't include a copy of the Job Task Survey as Craig already has one on file.)</t>
  </si>
  <si>
    <r>
      <t xml:space="preserve">*Any materials obtained from the Client as part of the Pre-Assessment which was </t>
    </r>
    <r>
      <rPr>
        <u/>
        <sz val="10"/>
        <rFont val="Arial"/>
        <family val="2"/>
      </rPr>
      <t>not used directly</t>
    </r>
    <r>
      <rPr>
        <sz val="10"/>
        <rFont val="Arial"/>
        <family val="2"/>
      </rPr>
      <t xml:space="preserve"> in </t>
    </r>
  </si>
  <si>
    <r>
      <t xml:space="preserve">WHAT </t>
    </r>
    <r>
      <rPr>
        <b/>
        <u/>
        <sz val="10"/>
        <rFont val="Arial"/>
        <family val="2"/>
      </rPr>
      <t>SHOULD NOT</t>
    </r>
    <r>
      <rPr>
        <b/>
        <sz val="10"/>
        <rFont val="Arial"/>
        <family val="2"/>
      </rPr>
      <t xml:space="preserve"> BE INCLUDED IN THE PACKET OR SENT ELECTRONICALLY</t>
    </r>
  </si>
  <si>
    <t>Exercise pages (Tabs 2 - 10) actually used by Assessment team members in scoring candidates</t>
  </si>
  <si>
    <t>Final Report - if Craig is helping you put together the Word and Excel sections into the Final Report, he will already have a copy.  If you are putting together the Final Report, please email a copy to Monica.</t>
  </si>
  <si>
    <t>Complete both this form and Tab 31 before emailing a copy of this ACTool to Monica.  Do not send a hard copy of either.</t>
  </si>
  <si>
    <t>Attach all of the documents you wish to submit electronically to an email and send to Monica.     Title the email "Supplemental Records Packet for AC - PD, rank, date" and send.</t>
  </si>
  <si>
    <t>Any and all documents that are created as part of the Assessment Center process and submitted to OACP may be subject to the Ohio public records laws and copies likely will be made available to the public upon request.  Documents in the possession of Lead Consultants or Assessors that are not submitted to OACP (or to the client) most likely are not subject to the Ohio public records laws.  All materials submitted to OACP Advisory Services will remain unopened inside the sealed packet unless there is a request to open the packet by the Lead Consultant or through a public information request.  
Monica sends to Leads mailing packets for their use in returning documents by US Postal Service.  All other documents being</t>
  </si>
  <si>
    <t>sent to her electronically should go to:</t>
  </si>
  <si>
    <t>monica.miller@oacp.org.</t>
  </si>
  <si>
    <t>Note to Lead:  
This form should normally be given to an official of the city, CSC, or PD for their identification purposes.  If you end up with the original or a copy, please include it with other materials being either sent to Monica in your mailed packet or emailed to her.</t>
  </si>
  <si>
    <t>7.      Normally this remains with the City, CSC or PD for their identification purposes.  If you end up the original or
         a copy, send it to Monica with your other materials.</t>
  </si>
  <si>
    <t>Stayed with Client</t>
  </si>
  <si>
    <t>5.      Candidate signed Non-Disclosure Agreement (if not retained by Client)</t>
  </si>
  <si>
    <t>3.      Photos of candidates (typically sent separately from Final Report to Client)</t>
  </si>
  <si>
    <t>(Documents listed below can't be accessed by clicking on them.  You must use the link above.)</t>
  </si>
  <si>
    <r>
      <rPr>
        <b/>
        <u/>
        <sz val="12"/>
        <color rgb="FF0000FF"/>
        <rFont val="Arial"/>
        <family val="2"/>
      </rPr>
      <t>AC Document Link</t>
    </r>
    <r>
      <rPr>
        <u/>
        <sz val="12"/>
        <rFont val="Arial"/>
        <family val="2"/>
      </rPr>
      <t xml:space="preserve"> </t>
    </r>
    <r>
      <rPr>
        <sz val="12"/>
        <rFont val="Arial"/>
        <family val="2"/>
      </rPr>
      <t xml:space="preserve">- To find an Assessment Center Document, including the ones below:
1. Click the link below which takes you to the OACP Website.
2. Hover over "Services" with your cursor and click on "Advisory 
    Consultants Information."
3. Type in the password for the Advisory Services Consultant section. 
    (If you don't remember it, contact Craig or Monica.)     
4.  Go to </t>
    </r>
    <r>
      <rPr>
        <i/>
        <u/>
        <sz val="12"/>
        <rFont val="Arial"/>
        <family val="2"/>
      </rPr>
      <t>Section 3 Documents,</t>
    </r>
    <r>
      <rPr>
        <i/>
        <sz val="12"/>
        <rFont val="Arial"/>
        <family val="2"/>
      </rPr>
      <t xml:space="preserve"> </t>
    </r>
    <r>
      <rPr>
        <sz val="12"/>
        <rFont val="Arial"/>
        <family val="2"/>
      </rPr>
      <t>and select the one you need.</t>
    </r>
  </si>
  <si>
    <r>
      <rPr>
        <b/>
        <u/>
        <sz val="12"/>
        <color rgb="FF0000FF"/>
        <rFont val="Arial"/>
        <family val="2"/>
      </rPr>
      <t>Forms Index</t>
    </r>
    <r>
      <rPr>
        <sz val="12"/>
        <color rgb="FF0000FF"/>
        <rFont val="Arial"/>
        <family val="2"/>
      </rPr>
      <t xml:space="preserve"> </t>
    </r>
    <r>
      <rPr>
        <sz val="12"/>
        <rFont val="Arial"/>
        <family val="2"/>
      </rPr>
      <t>- Clicking on a form below will take you directly to it.
(All these Forms are included within this Toolkit and are active - they propogate once you fill in the information requested on Tab 1 "Form Fill.")</t>
    </r>
  </si>
  <si>
    <t>ACToolv15.9</t>
  </si>
  <si>
    <t>Information Relative to the Assessment Center</t>
  </si>
  <si>
    <t>Cell phones must be off or on vibrate.  You may return emergency calls only and must inform either one of the Advisory Services Consultants or other official present before (preferred) or immediately after returning the call.</t>
  </si>
  <si>
    <t>PAGE PROTECTION LOCKED - CALL CRAIG FOR CODE</t>
  </si>
  <si>
    <t>17932</t>
  </si>
  <si>
    <t xml:space="preserve">
The candidates’ scores on all of the Dimensions measured within each of the Exercises used were summed to arrive at the total score for the Assessment Center.  Scores indicated are rounded to two (2) decimal points.
The following three (3) pages report the scores in ways that aid with the understanding of each candidates’ performance.  The first page reports total scores on the Assessment Center and resulting rankings.  The next two pages report scores on Dimensions measured (Dimension Matrix) and on the Exercises used (Exercise Matrix.)  Following those three pages are charts depicting each candidate’s performance on the various Dimensions measured and Exercises used.  These charts also compare each candidate’s score with the average of all candidates.  </t>
  </si>
  <si>
    <t>REPORTS OFSCORES</t>
  </si>
  <si>
    <t xml:space="preserve">Reimbursement Request Form </t>
  </si>
  <si>
    <t>Police Department or Division of Police?</t>
  </si>
  <si>
    <t>If I am helping you by putting your Final Report together, I will insert this language at the very end of the Word portion and before the Excel portion.
If you are putting together your own Final Report, you can either copy &amp; paste the language  below into your Word document or convert it to a PDF page and insert it.</t>
  </si>
  <si>
    <t>These are paragraphs to the left are to be used as a transition between the Written (Word) portion and the ACTOOL (Excel) portion of the Final Report.
They describe how the scores are actually derived and identify for the reader the various score reports that will follow.
They include the fact that performance on Dimensions is what is being measured.  This has always been the case for this process.  A change from the past practice of "averaging the averages of the Exercise scores" has changed as it is not a correct mathematical procedure.  Now all scores on Dimensions are actually summed to produce final scores.</t>
  </si>
  <si>
    <t>Final Score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</si>
</sst>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_(* \(#,##0\);_(* &quot;-&quot;_);_(@_)"/>
    <numFmt numFmtId="164" formatCode="[$-F800]dddd\,\ mmmm\ dd\,\ yyyy"/>
    <numFmt numFmtId="165" formatCode="m/d/yy;@"/>
    <numFmt numFmtId="166" formatCode="[$-409]mmmm\ d\,\ yyyy;@"/>
    <numFmt numFmtId="167" formatCode="0.0"/>
  </numFmts>
  <fonts count="216" x14ac:knownFonts="1">
    <font>
      <sz val="10"/>
      <name val="Arial"/>
    </font>
    <font>
      <sz val="10"/>
      <name val="Arial"/>
      <family val="2"/>
    </font>
    <font>
      <sz val="10"/>
      <name val="Microsoft Sans Serif"/>
      <family val="2"/>
    </font>
    <font>
      <sz val="8"/>
      <name val="Arial"/>
      <family val="2"/>
    </font>
    <font>
      <b/>
      <sz val="10"/>
      <name val="Arial"/>
      <family val="2"/>
    </font>
    <font>
      <sz val="10"/>
      <name val="Arial"/>
      <family val="2"/>
    </font>
    <font>
      <sz val="11"/>
      <color indexed="18"/>
      <name val="Arial"/>
      <family val="2"/>
    </font>
    <font>
      <sz val="8"/>
      <name val="Arial"/>
      <family val="2"/>
    </font>
    <font>
      <sz val="7"/>
      <name val="Arial"/>
      <family val="2"/>
    </font>
    <font>
      <sz val="14"/>
      <name val="Microsoft Sans Serif"/>
      <family val="2"/>
    </font>
    <font>
      <i/>
      <sz val="14"/>
      <name val="Microsoft Sans Serif"/>
      <family val="2"/>
    </font>
    <font>
      <sz val="8.5"/>
      <name val="Microsoft Sans Serif"/>
      <family val="2"/>
    </font>
    <font>
      <b/>
      <sz val="10"/>
      <color indexed="12"/>
      <name val="Microsoft Sans Serif"/>
      <family val="2"/>
    </font>
    <font>
      <b/>
      <sz val="14"/>
      <name val="Arial"/>
      <family val="2"/>
    </font>
    <font>
      <sz val="14"/>
      <name val="Arial"/>
      <family val="2"/>
    </font>
    <font>
      <sz val="9"/>
      <name val="Arial"/>
      <family val="2"/>
    </font>
    <font>
      <sz val="8"/>
      <name val="Arial Narrow"/>
      <family val="2"/>
    </font>
    <font>
      <b/>
      <sz val="8"/>
      <name val="Arial"/>
      <family val="2"/>
    </font>
    <font>
      <sz val="9"/>
      <color indexed="18"/>
      <name val="Arial"/>
      <family val="2"/>
    </font>
    <font>
      <b/>
      <sz val="10"/>
      <name val="Arial"/>
      <family val="2"/>
    </font>
    <font>
      <sz val="10"/>
      <name val="Arial"/>
      <family val="2"/>
    </font>
    <font>
      <b/>
      <sz val="8"/>
      <name val="Arial Narrow"/>
      <family val="2"/>
    </font>
    <font>
      <b/>
      <sz val="8"/>
      <name val="Arial"/>
      <family val="2"/>
    </font>
    <font>
      <sz val="10"/>
      <name val="Arial Narrow"/>
      <family val="2"/>
    </font>
    <font>
      <b/>
      <sz val="12"/>
      <name val="Arial"/>
      <family val="2"/>
    </font>
    <font>
      <b/>
      <u/>
      <sz val="10"/>
      <name val="Arial Narrow"/>
      <family val="2"/>
    </font>
    <font>
      <b/>
      <sz val="10"/>
      <name val="Arial Narrow"/>
      <family val="2"/>
    </font>
    <font>
      <sz val="10"/>
      <color indexed="8"/>
      <name val="Arial Narrow"/>
      <family val="2"/>
    </font>
    <font>
      <b/>
      <i/>
      <sz val="9"/>
      <name val="Arial"/>
      <family val="2"/>
    </font>
    <font>
      <sz val="10"/>
      <name val="Arial"/>
      <family val="2"/>
    </font>
    <font>
      <sz val="10"/>
      <color indexed="10"/>
      <name val="Arial"/>
      <family val="2"/>
    </font>
    <font>
      <b/>
      <sz val="8"/>
      <color indexed="10"/>
      <name val="Arial Narrow"/>
      <family val="2"/>
    </font>
    <font>
      <b/>
      <sz val="10"/>
      <color indexed="12"/>
      <name val="Arial"/>
      <family val="2"/>
    </font>
    <font>
      <b/>
      <u/>
      <sz val="10"/>
      <name val="Arial"/>
      <family val="2"/>
    </font>
    <font>
      <u/>
      <sz val="10"/>
      <name val="Arial"/>
      <family val="2"/>
    </font>
    <font>
      <b/>
      <u/>
      <sz val="8"/>
      <name val="Arial"/>
      <family val="2"/>
    </font>
    <font>
      <sz val="8.5"/>
      <name val="Arial"/>
      <family val="2"/>
    </font>
    <font>
      <b/>
      <sz val="8"/>
      <color indexed="12"/>
      <name val="Arial"/>
      <family val="2"/>
    </font>
    <font>
      <b/>
      <sz val="8"/>
      <color indexed="12"/>
      <name val="Arial Narrow"/>
      <family val="2"/>
    </font>
    <font>
      <b/>
      <sz val="11"/>
      <color indexed="12"/>
      <name val="Microsoft Sans Serif"/>
      <family val="2"/>
    </font>
    <font>
      <b/>
      <sz val="10"/>
      <color indexed="17"/>
      <name val="Arial"/>
      <family val="2"/>
    </font>
    <font>
      <sz val="16"/>
      <name val="Microsoft Sans Serif"/>
      <family val="2"/>
    </font>
    <font>
      <sz val="16"/>
      <name val="Arial"/>
      <family val="2"/>
    </font>
    <font>
      <b/>
      <sz val="8"/>
      <color indexed="12"/>
      <name val="Microsoft Sans Serif"/>
      <family val="2"/>
    </font>
    <font>
      <sz val="8"/>
      <name val="MS Sans Serif"/>
      <family val="2"/>
    </font>
    <font>
      <b/>
      <sz val="10"/>
      <color indexed="8"/>
      <name val="Microsoft Sans Serif"/>
      <family val="2"/>
    </font>
    <font>
      <b/>
      <sz val="10"/>
      <name val="Microsoft Sans Serif"/>
      <family val="2"/>
    </font>
    <font>
      <sz val="11"/>
      <color indexed="12"/>
      <name val="Microsoft Sans Serif"/>
      <family val="2"/>
    </font>
    <font>
      <sz val="11"/>
      <name val="Microsoft Sans Serif"/>
      <family val="2"/>
    </font>
    <font>
      <sz val="10"/>
      <color indexed="12"/>
      <name val="Microsoft Sans Serif"/>
      <family val="2"/>
    </font>
    <font>
      <b/>
      <i/>
      <sz val="9"/>
      <color indexed="10"/>
      <name val="Arial"/>
      <family val="2"/>
    </font>
    <font>
      <b/>
      <i/>
      <sz val="9"/>
      <color indexed="12"/>
      <name val="Arial"/>
      <family val="2"/>
    </font>
    <font>
      <b/>
      <sz val="11"/>
      <name val="Microsoft Sans Serif"/>
      <family val="2"/>
    </font>
    <font>
      <b/>
      <sz val="11"/>
      <name val="Arial"/>
      <family val="2"/>
    </font>
    <font>
      <b/>
      <i/>
      <sz val="9"/>
      <color indexed="8"/>
      <name val="Arial"/>
      <family val="2"/>
    </font>
    <font>
      <b/>
      <i/>
      <sz val="9"/>
      <color indexed="17"/>
      <name val="Arial"/>
      <family val="2"/>
    </font>
    <font>
      <b/>
      <sz val="8"/>
      <name val="Microsoft Sans Serif"/>
      <family val="2"/>
    </font>
    <font>
      <sz val="12"/>
      <name val="Arial"/>
      <family val="2"/>
    </font>
    <font>
      <sz val="11"/>
      <name val="Arial"/>
      <family val="2"/>
    </font>
    <font>
      <b/>
      <sz val="11"/>
      <name val="Arial"/>
      <family val="2"/>
    </font>
    <font>
      <sz val="9"/>
      <name val="Microsoft Sans Serif"/>
      <family val="2"/>
    </font>
    <font>
      <sz val="12"/>
      <name val="Microsoft Sans Serif"/>
      <family val="2"/>
    </font>
    <font>
      <b/>
      <sz val="12"/>
      <name val="Microsoft Sans Serif"/>
      <family val="2"/>
    </font>
    <font>
      <u/>
      <sz val="10"/>
      <name val="Microsoft Sans Serif"/>
      <family val="2"/>
    </font>
    <font>
      <u/>
      <sz val="11"/>
      <name val="Microsoft Sans Serif"/>
      <family val="2"/>
    </font>
    <font>
      <sz val="11"/>
      <color indexed="18"/>
      <name val="Microsoft Sans Serif"/>
      <family val="2"/>
    </font>
    <font>
      <sz val="11"/>
      <name val="MS Reference Sans Serif"/>
      <family val="2"/>
    </font>
    <font>
      <b/>
      <sz val="12"/>
      <name val="MS Reference Sans Serif"/>
      <family val="2"/>
    </font>
    <font>
      <b/>
      <u/>
      <sz val="12"/>
      <name val="Arial"/>
      <family val="2"/>
    </font>
    <font>
      <u/>
      <sz val="12"/>
      <name val="Arial"/>
      <family val="2"/>
    </font>
    <font>
      <u/>
      <sz val="11"/>
      <name val="Arial"/>
      <family val="2"/>
    </font>
    <font>
      <b/>
      <sz val="11"/>
      <name val="MS Reference Sans Serif"/>
      <family val="2"/>
    </font>
    <font>
      <sz val="9"/>
      <name val="MS Reference Sans Serif"/>
      <family val="2"/>
    </font>
    <font>
      <b/>
      <sz val="11"/>
      <name val="Arial Narrow"/>
      <family val="2"/>
    </font>
    <font>
      <sz val="18"/>
      <name val="Arial"/>
      <family val="2"/>
    </font>
    <font>
      <b/>
      <sz val="18"/>
      <name val="Arial"/>
      <family val="2"/>
    </font>
    <font>
      <b/>
      <sz val="20"/>
      <name val="Arial"/>
      <family val="2"/>
    </font>
    <font>
      <b/>
      <sz val="12"/>
      <name val="Times New Roman"/>
      <family val="1"/>
    </font>
    <font>
      <sz val="8"/>
      <name val="Microsoft Sans Serif"/>
      <family val="2"/>
    </font>
    <font>
      <sz val="15"/>
      <name val="Arial"/>
      <family val="2"/>
    </font>
    <font>
      <b/>
      <sz val="10"/>
      <color indexed="10"/>
      <name val="Calibri"/>
      <family val="2"/>
    </font>
    <font>
      <sz val="10"/>
      <color indexed="18"/>
      <name val="Arial"/>
      <family val="2"/>
    </font>
    <font>
      <b/>
      <sz val="10"/>
      <color indexed="8"/>
      <name val="Arial"/>
      <family val="2"/>
    </font>
    <font>
      <sz val="10"/>
      <color indexed="12"/>
      <name val="Arial"/>
      <family val="2"/>
    </font>
    <font>
      <sz val="12"/>
      <name val="MS Reference Sans Serif"/>
      <family val="2"/>
    </font>
    <font>
      <b/>
      <sz val="10"/>
      <color indexed="57"/>
      <name val="Arial"/>
      <family val="2"/>
    </font>
    <font>
      <b/>
      <u/>
      <sz val="11"/>
      <name val="Arial"/>
      <family val="2"/>
    </font>
    <font>
      <sz val="10"/>
      <name val="Arial"/>
      <family val="2"/>
    </font>
    <font>
      <sz val="9"/>
      <name val="Arial Narrow"/>
      <family val="2"/>
    </font>
    <font>
      <b/>
      <sz val="9"/>
      <name val="Arial Narrow"/>
      <family val="2"/>
    </font>
    <font>
      <sz val="11"/>
      <name val="Arial Narrow"/>
      <family val="2"/>
    </font>
    <font>
      <sz val="14"/>
      <name val="Arial Narrow"/>
      <family val="2"/>
    </font>
    <font>
      <b/>
      <sz val="11"/>
      <color indexed="12"/>
      <name val="Arial Narrow"/>
      <family val="2"/>
    </font>
    <font>
      <b/>
      <u/>
      <sz val="11"/>
      <color indexed="12"/>
      <name val="Arial Narrow"/>
      <family val="2"/>
    </font>
    <font>
      <b/>
      <sz val="13"/>
      <name val="Arial"/>
      <family val="2"/>
    </font>
    <font>
      <sz val="12"/>
      <color indexed="8"/>
      <name val="Arial"/>
      <family val="2"/>
    </font>
    <font>
      <b/>
      <u/>
      <sz val="11"/>
      <name val="Microsoft Sans Serif"/>
      <family val="2"/>
    </font>
    <font>
      <b/>
      <u/>
      <sz val="12"/>
      <color indexed="10"/>
      <name val="Arial"/>
      <family val="2"/>
    </font>
    <font>
      <b/>
      <sz val="10"/>
      <color indexed="10"/>
      <name val="Arial Narrow"/>
      <family val="2"/>
    </font>
    <font>
      <sz val="5"/>
      <name val="Arial"/>
      <family val="2"/>
    </font>
    <font>
      <b/>
      <sz val="12"/>
      <color indexed="10"/>
      <name val="Arial"/>
      <family val="2"/>
    </font>
    <font>
      <b/>
      <sz val="9"/>
      <name val="Microsoft Sans Serif"/>
      <family val="2"/>
    </font>
    <font>
      <b/>
      <sz val="12"/>
      <color indexed="12"/>
      <name val="Arial Narrow"/>
      <family val="2"/>
    </font>
    <font>
      <b/>
      <u/>
      <sz val="12"/>
      <color indexed="10"/>
      <name val="Arial Narrow"/>
      <family val="2"/>
    </font>
    <font>
      <b/>
      <sz val="12"/>
      <color indexed="10"/>
      <name val="Arial Narrow"/>
      <family val="2"/>
    </font>
    <font>
      <b/>
      <sz val="8"/>
      <color indexed="10"/>
      <name val="Arial"/>
      <family val="2"/>
    </font>
    <font>
      <b/>
      <sz val="18"/>
      <name val="Microsoft Sans Serif"/>
      <family val="2"/>
    </font>
    <font>
      <b/>
      <sz val="16"/>
      <name val="Microsoft Sans Serif"/>
      <family val="2"/>
    </font>
    <font>
      <b/>
      <u val="double"/>
      <sz val="12"/>
      <name val="Arial"/>
      <family val="2"/>
    </font>
    <font>
      <b/>
      <sz val="9"/>
      <name val="Arial"/>
      <family val="2"/>
    </font>
    <font>
      <b/>
      <sz val="14"/>
      <color indexed="12"/>
      <name val="Arial"/>
      <family val="2"/>
    </font>
    <font>
      <b/>
      <sz val="7"/>
      <color indexed="10"/>
      <name val="Arial Narrow"/>
      <family val="2"/>
    </font>
    <font>
      <b/>
      <u/>
      <sz val="20"/>
      <name val="Arial"/>
      <family val="2"/>
    </font>
    <font>
      <sz val="10"/>
      <color rgb="FF008000"/>
      <name val="Arial"/>
      <family val="2"/>
    </font>
    <font>
      <b/>
      <sz val="12"/>
      <color rgb="FF008000"/>
      <name val="Arial"/>
      <family val="2"/>
    </font>
    <font>
      <sz val="10"/>
      <color rgb="FF0000FF"/>
      <name val="Microsoft Sans Serif"/>
      <family val="2"/>
    </font>
    <font>
      <b/>
      <sz val="12"/>
      <color rgb="FFFF0000"/>
      <name val="Microsoft Sans Serif"/>
      <family val="2"/>
    </font>
    <font>
      <sz val="10"/>
      <color theme="1"/>
      <name val="Arial"/>
      <family val="2"/>
    </font>
    <font>
      <sz val="8.5"/>
      <color rgb="FF0000FF"/>
      <name val="Microsoft Sans Serif"/>
      <family val="2"/>
    </font>
    <font>
      <u/>
      <sz val="10"/>
      <color rgb="FF0000FF"/>
      <name val="Microsoft Sans Serif"/>
      <family val="2"/>
    </font>
    <font>
      <sz val="10"/>
      <color theme="1"/>
      <name val="Microsoft Sans Serif"/>
      <family val="2"/>
    </font>
    <font>
      <b/>
      <sz val="8"/>
      <color rgb="FF0000FF"/>
      <name val="Arial Narrow"/>
      <family val="2"/>
    </font>
    <font>
      <b/>
      <sz val="24"/>
      <color rgb="FF008000"/>
      <name val="Arial"/>
      <family val="2"/>
    </font>
    <font>
      <b/>
      <sz val="26"/>
      <color rgb="FF339933"/>
      <name val="Arial"/>
      <family val="2"/>
    </font>
    <font>
      <b/>
      <sz val="10"/>
      <color theme="6" tint="-0.249977111117893"/>
      <name val="Microsoft Sans Serif"/>
      <family val="2"/>
    </font>
    <font>
      <b/>
      <sz val="11"/>
      <color theme="3"/>
      <name val="Arial"/>
      <family val="2"/>
    </font>
    <font>
      <sz val="10"/>
      <color theme="3"/>
      <name val="Arial"/>
      <family val="2"/>
    </font>
    <font>
      <b/>
      <sz val="9"/>
      <color rgb="FF0000FF"/>
      <name val="Microsoft Sans Serif"/>
      <family val="2"/>
    </font>
    <font>
      <b/>
      <sz val="10"/>
      <color rgb="FFFF0000"/>
      <name val="Microsoft Sans Serif"/>
      <family val="2"/>
    </font>
    <font>
      <sz val="8"/>
      <color rgb="FF0000FF"/>
      <name val="Microsoft Sans Serif"/>
      <family val="2"/>
    </font>
    <font>
      <b/>
      <sz val="10"/>
      <color rgb="FFFF0000"/>
      <name val="Arial"/>
      <family val="2"/>
    </font>
    <font>
      <b/>
      <sz val="11"/>
      <color rgb="FFFF0000"/>
      <name val="Microsoft Sans Serif"/>
      <family val="2"/>
    </font>
    <font>
      <sz val="11"/>
      <color rgb="FF339933"/>
      <name val="Arial"/>
      <family val="2"/>
    </font>
    <font>
      <b/>
      <sz val="10"/>
      <color rgb="FF0000FF"/>
      <name val="Arial"/>
      <family val="2"/>
    </font>
    <font>
      <b/>
      <u/>
      <sz val="9"/>
      <color rgb="FFFF0000"/>
      <name val="Arial"/>
      <family val="2"/>
    </font>
    <font>
      <b/>
      <sz val="11"/>
      <color rgb="FF0000FF"/>
      <name val="Microsoft Sans Serif"/>
      <family val="2"/>
    </font>
    <font>
      <b/>
      <sz val="16"/>
      <color rgb="FF0000FF"/>
      <name val="Microsoft Sans Serif"/>
      <family val="2"/>
    </font>
    <font>
      <sz val="11"/>
      <color rgb="FF0000FF"/>
      <name val="Microsoft Sans Serif"/>
      <family val="2"/>
    </font>
    <font>
      <sz val="10"/>
      <color rgb="FF0000FF"/>
      <name val="Arial Narrow"/>
      <family val="2"/>
    </font>
    <font>
      <b/>
      <sz val="10"/>
      <color rgb="FF0000FF"/>
      <name val="Microsoft Sans Serif"/>
      <family val="2"/>
    </font>
    <font>
      <b/>
      <sz val="12"/>
      <color rgb="FFFF0000"/>
      <name val="Arial"/>
      <family val="2"/>
    </font>
    <font>
      <b/>
      <sz val="8"/>
      <color rgb="FFFF0000"/>
      <name val="Arial"/>
      <family val="2"/>
    </font>
    <font>
      <sz val="10"/>
      <color rgb="FFFF0000"/>
      <name val="Arial"/>
      <family val="2"/>
    </font>
    <font>
      <b/>
      <sz val="10"/>
      <color rgb="FF00B050"/>
      <name val="Arial"/>
      <family val="2"/>
    </font>
    <font>
      <b/>
      <sz val="11"/>
      <color rgb="FF339933"/>
      <name val="Arial"/>
      <family val="2"/>
    </font>
    <font>
      <b/>
      <u/>
      <sz val="12"/>
      <color rgb="FF00B050"/>
      <name val="Arial"/>
      <family val="2"/>
    </font>
    <font>
      <b/>
      <sz val="12"/>
      <color rgb="FF0000FF"/>
      <name val="Microsoft Sans Serif"/>
      <family val="2"/>
    </font>
    <font>
      <b/>
      <sz val="18"/>
      <color rgb="FF0000FF"/>
      <name val="Microsoft Sans Serif"/>
      <family val="2"/>
    </font>
    <font>
      <b/>
      <sz val="10"/>
      <color rgb="FF0066FF"/>
      <name val="Arial"/>
      <family val="2"/>
    </font>
    <font>
      <b/>
      <sz val="7"/>
      <color rgb="FFFF0000"/>
      <name val="Arial"/>
      <family val="2"/>
    </font>
    <font>
      <b/>
      <sz val="9"/>
      <color rgb="FFFF0000"/>
      <name val="Arial"/>
      <family val="2"/>
    </font>
    <font>
      <sz val="9"/>
      <color rgb="FFFF0000"/>
      <name val="Arial"/>
      <family val="2"/>
    </font>
    <font>
      <b/>
      <sz val="10"/>
      <color theme="1"/>
      <name val="Microsoft Sans Serif"/>
      <family val="2"/>
    </font>
    <font>
      <b/>
      <sz val="11"/>
      <color rgb="FF0066FF"/>
      <name val="Arial"/>
      <family val="2"/>
    </font>
    <font>
      <b/>
      <sz val="11"/>
      <color rgb="FFFF0000"/>
      <name val="Arial"/>
      <family val="2"/>
    </font>
    <font>
      <b/>
      <sz val="12"/>
      <color rgb="FF0000FF"/>
      <name val="Arial Narrow"/>
      <family val="2"/>
    </font>
    <font>
      <sz val="6"/>
      <color rgb="FF0000FF"/>
      <name val="Microsoft Sans Serif"/>
      <family val="2"/>
    </font>
    <font>
      <b/>
      <sz val="12"/>
      <color rgb="FF339933"/>
      <name val="Arial"/>
      <family val="2"/>
    </font>
    <font>
      <b/>
      <sz val="11"/>
      <color rgb="FFCC3300"/>
      <name val="MS Reference Sans Serif"/>
      <family val="2"/>
    </font>
    <font>
      <sz val="9"/>
      <color rgb="FF339933"/>
      <name val="Arial"/>
      <family val="2"/>
    </font>
    <font>
      <b/>
      <sz val="9"/>
      <color rgb="FF0000FF"/>
      <name val="Arial Narrow"/>
      <family val="2"/>
    </font>
    <font>
      <b/>
      <sz val="12"/>
      <color theme="7" tint="-0.499984740745262"/>
      <name val="Arial"/>
      <family val="2"/>
    </font>
    <font>
      <b/>
      <u/>
      <sz val="9"/>
      <color rgb="FF00B050"/>
      <name val="Arial"/>
      <family val="2"/>
    </font>
    <font>
      <b/>
      <sz val="10"/>
      <color rgb="FF0070C0"/>
      <name val="Arial"/>
      <family val="2"/>
    </font>
    <font>
      <sz val="9"/>
      <name val="Calibri"/>
      <family val="2"/>
    </font>
    <font>
      <sz val="36"/>
      <name val="Calibri"/>
      <family val="2"/>
    </font>
    <font>
      <b/>
      <sz val="9"/>
      <color rgb="FFFF0000"/>
      <name val="Microsoft Sans Serif"/>
      <family val="2"/>
    </font>
    <font>
      <b/>
      <sz val="9"/>
      <color rgb="FF00B050"/>
      <name val="Microsoft Sans Serif"/>
      <family val="2"/>
    </font>
    <font>
      <b/>
      <sz val="11"/>
      <color rgb="FF00B050"/>
      <name val="Microsoft Sans Serif"/>
      <family val="2"/>
    </font>
    <font>
      <sz val="13"/>
      <name val="Arial"/>
      <family val="2"/>
    </font>
    <font>
      <i/>
      <sz val="11"/>
      <name val="Arial"/>
      <family val="2"/>
    </font>
    <font>
      <sz val="11"/>
      <name val="Calibri"/>
      <family val="2"/>
      <scheme val="minor"/>
    </font>
    <font>
      <sz val="10"/>
      <name val="Calibri"/>
      <family val="2"/>
      <scheme val="minor"/>
    </font>
    <font>
      <u/>
      <sz val="13"/>
      <name val="Calibri"/>
      <family val="2"/>
      <scheme val="minor"/>
    </font>
    <font>
      <b/>
      <sz val="12"/>
      <name val="Calibri"/>
      <family val="2"/>
      <scheme val="minor"/>
    </font>
    <font>
      <sz val="12"/>
      <name val="Calibri"/>
      <family val="2"/>
      <scheme val="minor"/>
    </font>
    <font>
      <b/>
      <sz val="11"/>
      <name val="Calibri"/>
      <family val="2"/>
      <scheme val="minor"/>
    </font>
    <font>
      <u/>
      <sz val="10"/>
      <color theme="10"/>
      <name val="Arial"/>
      <family val="2"/>
    </font>
    <font>
      <sz val="20"/>
      <name val="Arial"/>
      <family val="2"/>
    </font>
    <font>
      <b/>
      <sz val="12"/>
      <color rgb="FF009900"/>
      <name val="Arial"/>
      <family val="2"/>
    </font>
    <font>
      <b/>
      <sz val="10"/>
      <color rgb="FF009900"/>
      <name val="Microsoft Sans Serif"/>
      <family val="2"/>
    </font>
    <font>
      <b/>
      <sz val="9"/>
      <color rgb="FF009900"/>
      <name val="Microsoft Sans Serif"/>
      <family val="2"/>
    </font>
    <font>
      <u/>
      <sz val="11"/>
      <color rgb="FF0000FF"/>
      <name val="Arial"/>
      <family val="2"/>
    </font>
    <font>
      <b/>
      <sz val="14"/>
      <name val="Microsoft Sans Serif"/>
      <family val="2"/>
    </font>
    <font>
      <sz val="12"/>
      <name val="Arial Narrow"/>
      <family val="2"/>
    </font>
    <font>
      <b/>
      <u/>
      <sz val="12"/>
      <name val="Arial Black"/>
      <family val="2"/>
    </font>
    <font>
      <sz val="11"/>
      <color rgb="FF000000"/>
      <name val="Arial"/>
      <family val="2"/>
    </font>
    <font>
      <b/>
      <sz val="14"/>
      <color rgb="FF000000"/>
      <name val="Arial"/>
      <family val="2"/>
    </font>
    <font>
      <b/>
      <sz val="12"/>
      <color rgb="FF0066FF"/>
      <name val="Arial"/>
      <family val="2"/>
    </font>
    <font>
      <sz val="10"/>
      <color rgb="FF0066FF"/>
      <name val="Arial"/>
      <family val="2"/>
    </font>
    <font>
      <b/>
      <sz val="9"/>
      <color rgb="FF0066FF"/>
      <name val="Arial"/>
      <family val="2"/>
    </font>
    <font>
      <b/>
      <u/>
      <sz val="18"/>
      <name val="Arial"/>
      <family val="2"/>
    </font>
    <font>
      <u/>
      <sz val="14"/>
      <name val="Arial"/>
      <family val="2"/>
    </font>
    <font>
      <strike/>
      <sz val="10"/>
      <name val="Arial"/>
      <family val="2"/>
    </font>
    <font>
      <b/>
      <sz val="10"/>
      <color rgb="FF0066FF"/>
      <name val="Microsoft Sans Serif"/>
      <family val="2"/>
    </font>
    <font>
      <b/>
      <sz val="8"/>
      <color indexed="10"/>
      <name val="Microsoft Sans Serif"/>
      <family val="2"/>
    </font>
    <font>
      <b/>
      <sz val="11"/>
      <color rgb="FF0066FF"/>
      <name val="Microsoft Sans Serif"/>
      <family val="2"/>
    </font>
    <font>
      <b/>
      <sz val="20"/>
      <name val="Microsoft Sans Serif"/>
      <family val="2"/>
    </font>
    <font>
      <sz val="10"/>
      <color indexed="10"/>
      <name val="Microsoft Sans Serif"/>
      <family val="2"/>
    </font>
    <font>
      <sz val="10"/>
      <name val="Calibri"/>
      <family val="2"/>
    </font>
    <font>
      <i/>
      <sz val="10"/>
      <color rgb="FFFF0000"/>
      <name val="Arial"/>
      <family val="2"/>
    </font>
    <font>
      <sz val="10"/>
      <color rgb="FF000000"/>
      <name val="Arial"/>
      <family val="2"/>
    </font>
    <font>
      <sz val="18"/>
      <color rgb="FFFF0000"/>
      <name val="Arial"/>
      <family val="2"/>
    </font>
    <font>
      <sz val="16"/>
      <color rgb="FFFF0000"/>
      <name val="Arial"/>
      <family val="2"/>
    </font>
    <font>
      <b/>
      <sz val="11"/>
      <color rgb="FF000000"/>
      <name val="Arial"/>
      <family val="2"/>
    </font>
    <font>
      <b/>
      <sz val="12"/>
      <color theme="4" tint="-0.249977111117893"/>
      <name val="Arial"/>
      <family val="2"/>
    </font>
    <font>
      <i/>
      <sz val="12"/>
      <name val="Arial"/>
      <family val="2"/>
    </font>
    <font>
      <i/>
      <u/>
      <sz val="12"/>
      <name val="Arial"/>
      <family val="2"/>
    </font>
    <font>
      <u/>
      <sz val="11"/>
      <color theme="10"/>
      <name val="Arial"/>
      <family val="2"/>
    </font>
    <font>
      <b/>
      <u/>
      <sz val="12"/>
      <color rgb="FF0000FF"/>
      <name val="Arial"/>
      <family val="2"/>
    </font>
    <font>
      <u/>
      <sz val="12"/>
      <color theme="10"/>
      <name val="Arial"/>
      <family val="2"/>
    </font>
    <font>
      <sz val="12"/>
      <color rgb="FF0000FF"/>
      <name val="Arial"/>
      <family val="2"/>
    </font>
    <font>
      <b/>
      <sz val="8"/>
      <color rgb="FFFF0000"/>
      <name val="Arial Narrow"/>
      <family val="2"/>
    </font>
    <font>
      <b/>
      <u/>
      <sz val="17"/>
      <color rgb="FFFF0000"/>
      <name val="Arial"/>
      <family val="2"/>
    </font>
    <font>
      <sz val="10"/>
      <color theme="0"/>
      <name val="Arial"/>
      <family val="2"/>
    </font>
    <font>
      <sz val="11"/>
      <name val="Tahoma"/>
      <family val="2"/>
    </font>
  </fonts>
  <fills count="2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39994506668294322"/>
        <bgColor indexed="64"/>
      </patternFill>
    </fill>
    <fill>
      <patternFill patternType="solid">
        <fgColor theme="9" tint="0.39997558519241921"/>
        <bgColor indexed="64"/>
      </patternFill>
    </fill>
    <fill>
      <patternFill patternType="solid">
        <fgColor rgb="FFFAC09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rgb="FFF6F194"/>
        <bgColor indexed="64"/>
      </patternFill>
    </fill>
    <fill>
      <patternFill patternType="solid">
        <fgColor rgb="FF66FF66"/>
        <bgColor indexed="64"/>
      </patternFill>
    </fill>
    <fill>
      <patternFill patternType="solid">
        <fgColor rgb="FFFFC000"/>
        <bgColor indexed="64"/>
      </patternFill>
    </fill>
    <fill>
      <patternFill patternType="solid">
        <fgColor rgb="FFCCFFCC"/>
        <bgColor indexed="64"/>
      </patternFill>
    </fill>
    <fill>
      <patternFill patternType="solid">
        <fgColor theme="8" tint="0.59999389629810485"/>
        <bgColor indexed="64"/>
      </patternFill>
    </fill>
    <fill>
      <patternFill patternType="solid">
        <fgColor rgb="FFFFFF99"/>
        <bgColor indexed="64"/>
      </patternFill>
    </fill>
    <fill>
      <patternFill patternType="solid">
        <fgColor rgb="FFFF0000"/>
        <bgColor indexed="64"/>
      </patternFill>
    </fill>
    <fill>
      <patternFill patternType="solid">
        <fgColor rgb="FFFFFF00"/>
        <bgColor indexed="64"/>
      </patternFill>
    </fill>
    <fill>
      <patternFill patternType="solid">
        <fgColor rgb="FFDAEEF3"/>
        <bgColor indexed="64"/>
      </patternFill>
    </fill>
  </fills>
  <borders count="98">
    <border>
      <left/>
      <right/>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22"/>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style="thin">
        <color indexed="22"/>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double">
        <color indexed="64"/>
      </top>
      <bottom style="double">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thin">
        <color rgb="FF3366FF"/>
      </left>
      <right style="thin">
        <color rgb="FF3366FF"/>
      </right>
      <top style="thin">
        <color rgb="FF3366FF"/>
      </top>
      <bottom style="thin">
        <color rgb="FF3366FF"/>
      </bottom>
      <diagonal/>
    </border>
    <border>
      <left style="medium">
        <color rgb="FF0000FF"/>
      </left>
      <right style="medium">
        <color rgb="FF0000FF"/>
      </right>
      <top style="medium">
        <color rgb="FF0000FF"/>
      </top>
      <bottom style="medium">
        <color rgb="FF0000FF"/>
      </bottom>
      <diagonal/>
    </border>
    <border>
      <left/>
      <right/>
      <top/>
      <bottom style="medium">
        <color rgb="FF0000FF"/>
      </bottom>
      <diagonal/>
    </border>
    <border>
      <left/>
      <right/>
      <top style="medium">
        <color rgb="FF0000FF"/>
      </top>
      <bottom style="medium">
        <color rgb="FF0000FF"/>
      </bottom>
      <diagonal/>
    </border>
    <border>
      <left/>
      <right/>
      <top/>
      <bottom style="thin">
        <color theme="1"/>
      </bottom>
      <diagonal/>
    </border>
    <border>
      <left/>
      <right/>
      <top style="thin">
        <color theme="1"/>
      </top>
      <bottom style="thin">
        <color theme="1"/>
      </bottom>
      <diagonal/>
    </border>
    <border>
      <left style="thin">
        <color rgb="FF0000FF"/>
      </left>
      <right style="thin">
        <color rgb="FF0000FF"/>
      </right>
      <top style="thin">
        <color rgb="FF0000FF"/>
      </top>
      <bottom style="thin">
        <color rgb="FF0000FF"/>
      </bottom>
      <diagonal/>
    </border>
    <border>
      <left style="medium">
        <color rgb="FFFF0000"/>
      </left>
      <right style="medium">
        <color rgb="FFFF0000"/>
      </right>
      <top style="medium">
        <color rgb="FFFF0000"/>
      </top>
      <bottom style="medium">
        <color rgb="FFFF0000"/>
      </bottom>
      <diagonal/>
    </border>
    <border>
      <left/>
      <right style="medium">
        <color rgb="FF339933"/>
      </right>
      <top/>
      <bottom/>
      <diagonal/>
    </border>
    <border>
      <left/>
      <right/>
      <top/>
      <bottom style="medium">
        <color rgb="FF0066FF"/>
      </bottom>
      <diagonal/>
    </border>
    <border>
      <left/>
      <right/>
      <top/>
      <bottom style="medium">
        <color rgb="FFFF0000"/>
      </bottom>
      <diagonal/>
    </border>
    <border>
      <left/>
      <right style="medium">
        <color rgb="FFFF0000"/>
      </right>
      <top/>
      <bottom/>
      <diagonal/>
    </border>
    <border>
      <left/>
      <right/>
      <top style="medium">
        <color rgb="FF0066FF"/>
      </top>
      <bottom style="medium">
        <color rgb="FF0066FF"/>
      </bottom>
      <diagonal/>
    </border>
    <border>
      <left/>
      <right/>
      <top style="medium">
        <color rgb="FF0066FF"/>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339933"/>
      </left>
      <right/>
      <top style="medium">
        <color rgb="FF339933"/>
      </top>
      <bottom style="medium">
        <color rgb="FF339933"/>
      </bottom>
      <diagonal/>
    </border>
    <border>
      <left/>
      <right/>
      <top style="medium">
        <color rgb="FF339933"/>
      </top>
      <bottom style="medium">
        <color rgb="FF339933"/>
      </bottom>
      <diagonal/>
    </border>
    <border>
      <left/>
      <right style="medium">
        <color rgb="FF339933"/>
      </right>
      <top style="medium">
        <color rgb="FF339933"/>
      </top>
      <bottom style="medium">
        <color rgb="FF339933"/>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right/>
      <top style="medium">
        <color rgb="FFFF0000"/>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rgb="FFFF0000"/>
      </bottom>
      <diagonal/>
    </border>
    <border>
      <left/>
      <right/>
      <top style="thin">
        <color indexed="64"/>
      </top>
      <bottom style="thin">
        <color rgb="FFFF0000"/>
      </bottom>
      <diagonal/>
    </border>
    <border>
      <left/>
      <right style="thin">
        <color indexed="64"/>
      </right>
      <top style="thin">
        <color indexed="64"/>
      </top>
      <bottom style="thin">
        <color rgb="FFFF0000"/>
      </bottom>
      <diagonal/>
    </border>
    <border>
      <left/>
      <right/>
      <top/>
      <bottom style="thick">
        <color indexed="64"/>
      </bottom>
      <diagonal/>
    </border>
    <border>
      <left style="double">
        <color rgb="FFFF0000"/>
      </left>
      <right style="double">
        <color rgb="FFFF0000"/>
      </right>
      <top style="double">
        <color rgb="FFFF0000"/>
      </top>
      <bottom style="double">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s>
  <cellStyleXfs count="3">
    <xf numFmtId="0" fontId="0" fillId="0" borderId="0"/>
    <xf numFmtId="9" fontId="87" fillId="0" borderId="0" applyFont="0" applyFill="0" applyBorder="0" applyAlignment="0" applyProtection="0"/>
    <xf numFmtId="0" fontId="177" fillId="0" borderId="0" applyNumberFormat="0" applyFill="0" applyBorder="0" applyAlignment="0" applyProtection="0"/>
  </cellStyleXfs>
  <cellXfs count="1701">
    <xf numFmtId="0" fontId="0" fillId="0" borderId="0" xfId="0"/>
    <xf numFmtId="0" fontId="3" fillId="0" borderId="0" xfId="0" applyFont="1" applyFill="1" applyBorder="1" applyAlignment="1" applyProtection="1">
      <alignment horizontal="left" vertical="top" wrapText="1"/>
    </xf>
    <xf numFmtId="0" fontId="0" fillId="0" borderId="0" xfId="0" applyFill="1" applyBorder="1" applyProtection="1"/>
    <xf numFmtId="0" fontId="3" fillId="0" borderId="0" xfId="0" applyFont="1" applyFill="1" applyBorder="1" applyProtection="1"/>
    <xf numFmtId="0" fontId="15" fillId="0" borderId="0" xfId="0" applyFont="1" applyFill="1" applyBorder="1" applyAlignment="1" applyProtection="1">
      <alignment horizontal="right" vertical="center" wrapText="1"/>
    </xf>
    <xf numFmtId="0" fontId="0" fillId="0" borderId="0" xfId="0" applyFill="1" applyProtection="1"/>
    <xf numFmtId="0" fontId="27" fillId="0" borderId="1" xfId="0" applyFont="1" applyFill="1" applyBorder="1" applyAlignment="1" applyProtection="1"/>
    <xf numFmtId="0" fontId="0" fillId="0" borderId="0" xfId="0"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27" fillId="0" borderId="2" xfId="0" applyFont="1" applyFill="1" applyBorder="1" applyAlignment="1" applyProtection="1"/>
    <xf numFmtId="0" fontId="5" fillId="0" borderId="0" xfId="0" applyFont="1" applyFill="1" applyBorder="1" applyAlignment="1">
      <alignment horizontal="left" vertical="top" wrapText="1"/>
    </xf>
    <xf numFmtId="0" fontId="33" fillId="0" borderId="0" xfId="0" applyFont="1" applyFill="1" applyBorder="1" applyAlignment="1">
      <alignment horizontal="left" vertical="top" wrapText="1"/>
    </xf>
    <xf numFmtId="0" fontId="0" fillId="2" borderId="0" xfId="0" applyFill="1" applyProtection="1"/>
    <xf numFmtId="0" fontId="6" fillId="0" borderId="0" xfId="0" applyFont="1" applyFill="1" applyBorder="1" applyAlignment="1" applyProtection="1">
      <alignment horizontal="right" wrapText="1"/>
    </xf>
    <xf numFmtId="0" fontId="0" fillId="2" borderId="0" xfId="0" applyFill="1"/>
    <xf numFmtId="0" fontId="0" fillId="0" borderId="0" xfId="0" applyFill="1"/>
    <xf numFmtId="0" fontId="2" fillId="0" borderId="0" xfId="0" applyFont="1" applyFill="1" applyBorder="1"/>
    <xf numFmtId="49" fontId="5" fillId="0" borderId="0" xfId="0" applyNumberFormat="1" applyFont="1" applyFill="1" applyBorder="1" applyAlignment="1">
      <alignment horizontal="right" vertical="top"/>
    </xf>
    <xf numFmtId="0" fontId="5" fillId="0" borderId="0" xfId="0" applyFont="1" applyFill="1" applyBorder="1" applyAlignment="1">
      <alignment horizontal="left" vertical="top"/>
    </xf>
    <xf numFmtId="0" fontId="5" fillId="0" borderId="0" xfId="0" applyFont="1" applyFill="1" applyBorder="1"/>
    <xf numFmtId="0" fontId="0" fillId="0" borderId="0" xfId="0" applyFill="1" applyBorder="1"/>
    <xf numFmtId="0" fontId="7" fillId="2" borderId="0" xfId="0" applyFont="1" applyFill="1" applyAlignment="1" applyProtection="1">
      <alignment vertical="top"/>
    </xf>
    <xf numFmtId="0" fontId="30" fillId="2" borderId="0" xfId="0" applyFont="1" applyFill="1" applyProtection="1"/>
    <xf numFmtId="0" fontId="0" fillId="2" borderId="0" xfId="0" applyFill="1" applyAlignment="1" applyProtection="1">
      <alignment horizontal="center" vertical="center"/>
    </xf>
    <xf numFmtId="0" fontId="0" fillId="2" borderId="0" xfId="0" applyFill="1" applyAlignment="1" applyProtection="1">
      <alignment horizontal="left" vertical="center" textRotation="255"/>
    </xf>
    <xf numFmtId="0" fontId="16" fillId="0" borderId="0" xfId="0" applyFont="1" applyFill="1" applyBorder="1" applyAlignment="1" applyProtection="1">
      <alignment vertical="center" wrapText="1"/>
    </xf>
    <xf numFmtId="0" fontId="30" fillId="0" borderId="0" xfId="0" applyFont="1" applyFill="1" applyBorder="1" applyAlignment="1" applyProtection="1">
      <alignment horizontal="left" vertical="top"/>
    </xf>
    <xf numFmtId="0" fontId="31"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wrapText="1"/>
    </xf>
    <xf numFmtId="0" fontId="16" fillId="2" borderId="0" xfId="0" applyFont="1" applyFill="1" applyAlignment="1" applyProtection="1">
      <alignment wrapText="1"/>
    </xf>
    <xf numFmtId="0" fontId="16" fillId="2" borderId="0" xfId="0" applyFont="1" applyFill="1" applyProtection="1"/>
    <xf numFmtId="0" fontId="27" fillId="0" borderId="3" xfId="0" applyFont="1" applyFill="1" applyBorder="1" applyAlignment="1" applyProtection="1">
      <protection locked="0"/>
    </xf>
    <xf numFmtId="0" fontId="27" fillId="0" borderId="4" xfId="0" applyFont="1" applyFill="1" applyBorder="1" applyAlignment="1" applyProtection="1">
      <protection locked="0"/>
    </xf>
    <xf numFmtId="0" fontId="23" fillId="0" borderId="4" xfId="0" applyFont="1" applyFill="1" applyBorder="1" applyProtection="1">
      <protection locked="0"/>
    </xf>
    <xf numFmtId="0" fontId="4" fillId="2" borderId="0" xfId="0" applyFont="1" applyFill="1" applyAlignment="1">
      <alignment vertical="top"/>
    </xf>
    <xf numFmtId="0" fontId="21" fillId="2" borderId="0" xfId="0" applyFont="1" applyFill="1"/>
    <xf numFmtId="0" fontId="16" fillId="2" borderId="0" xfId="0" applyFont="1" applyFill="1"/>
    <xf numFmtId="0" fontId="0" fillId="2" borderId="0" xfId="0" applyFill="1" applyAlignment="1" applyProtection="1">
      <alignment horizontal="center" vertical="top"/>
    </xf>
    <xf numFmtId="0" fontId="1" fillId="0" borderId="0" xfId="0" applyFont="1" applyFill="1" applyBorder="1" applyProtection="1"/>
    <xf numFmtId="0" fontId="1" fillId="2" borderId="0" xfId="0" applyFont="1" applyFill="1" applyProtection="1"/>
    <xf numFmtId="49" fontId="38" fillId="0" borderId="5" xfId="0" applyNumberFormat="1" applyFont="1" applyFill="1" applyBorder="1" applyAlignment="1">
      <alignment horizontal="left"/>
    </xf>
    <xf numFmtId="0" fontId="0" fillId="2" borderId="0" xfId="0" applyFill="1" applyBorder="1" applyAlignment="1" applyProtection="1">
      <alignment horizontal="left" vertical="top" wrapText="1"/>
    </xf>
    <xf numFmtId="0" fontId="27" fillId="2" borderId="0" xfId="0" applyFont="1" applyFill="1" applyBorder="1" applyAlignment="1" applyProtection="1"/>
    <xf numFmtId="0" fontId="27" fillId="0" borderId="1" xfId="0" applyFont="1" applyFill="1" applyBorder="1" applyAlignment="1" applyProtection="1">
      <alignment shrinkToFit="1"/>
    </xf>
    <xf numFmtId="0" fontId="27" fillId="0" borderId="6" xfId="0" applyFont="1" applyFill="1" applyBorder="1" applyAlignment="1" applyProtection="1">
      <alignment shrinkToFit="1"/>
    </xf>
    <xf numFmtId="0" fontId="0" fillId="0" borderId="0" xfId="0" applyFill="1" applyAlignment="1">
      <alignment wrapText="1"/>
    </xf>
    <xf numFmtId="0" fontId="35"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0" fontId="3" fillId="0" borderId="0" xfId="0" applyFont="1" applyFill="1" applyBorder="1" applyAlignment="1" applyProtection="1"/>
    <xf numFmtId="0" fontId="43" fillId="0" borderId="0" xfId="0" applyFont="1" applyFill="1" applyBorder="1" applyAlignment="1" applyProtection="1">
      <alignment horizontal="left" vertical="top" wrapText="1"/>
    </xf>
    <xf numFmtId="0" fontId="43" fillId="0" borderId="0" xfId="0" applyFont="1" applyFill="1" applyBorder="1" applyAlignment="1" applyProtection="1">
      <alignment horizontal="right" wrapText="1"/>
    </xf>
    <xf numFmtId="0" fontId="43" fillId="0" borderId="0" xfId="0" applyFont="1" applyFill="1" applyBorder="1" applyAlignment="1" applyProtection="1"/>
    <xf numFmtId="0" fontId="44" fillId="0" borderId="0" xfId="0" applyFont="1" applyFill="1" applyBorder="1" applyAlignment="1" applyProtection="1">
      <alignment horizontal="center" vertical="top"/>
    </xf>
    <xf numFmtId="0" fontId="37" fillId="0" borderId="0" xfId="0" applyFont="1" applyFill="1" applyBorder="1" applyAlignment="1" applyProtection="1">
      <alignment horizontal="right" vertical="top" wrapText="1"/>
    </xf>
    <xf numFmtId="0" fontId="45" fillId="0" borderId="0" xfId="0" applyFont="1" applyFill="1" applyBorder="1" applyAlignment="1" applyProtection="1">
      <alignment horizontal="right" vertical="center" wrapText="1"/>
    </xf>
    <xf numFmtId="0" fontId="17" fillId="0" borderId="0" xfId="0" applyFont="1" applyFill="1" applyBorder="1" applyAlignment="1" applyProtection="1">
      <alignment horizontal="right"/>
    </xf>
    <xf numFmtId="0" fontId="48" fillId="0" borderId="5" xfId="0" applyFont="1" applyFill="1" applyBorder="1" applyAlignment="1">
      <alignment horizontal="left" vertical="top" wrapText="1"/>
    </xf>
    <xf numFmtId="0" fontId="52" fillId="0" borderId="5" xfId="0" applyFont="1" applyFill="1" applyBorder="1" applyAlignment="1">
      <alignment horizontal="left" vertical="top" wrapText="1"/>
    </xf>
    <xf numFmtId="0" fontId="12" fillId="0" borderId="0" xfId="0" applyFont="1" applyFill="1" applyBorder="1" applyAlignment="1" applyProtection="1">
      <alignment horizontal="right" vertical="center" wrapText="1"/>
    </xf>
    <xf numFmtId="0" fontId="15" fillId="2" borderId="0" xfId="0" applyFont="1" applyFill="1" applyProtection="1"/>
    <xf numFmtId="0" fontId="0" fillId="3" borderId="0" xfId="0" applyFill="1" applyBorder="1" applyProtection="1"/>
    <xf numFmtId="0" fontId="17" fillId="0" borderId="0" xfId="0" applyFont="1" applyFill="1" applyBorder="1" applyAlignment="1" applyProtection="1">
      <alignment horizontal="center" vertical="top" wrapText="1"/>
    </xf>
    <xf numFmtId="0" fontId="18" fillId="0" borderId="0" xfId="0" applyFont="1" applyFill="1" applyBorder="1" applyAlignment="1" applyProtection="1">
      <alignment horizontal="right" vertical="center" wrapText="1"/>
    </xf>
    <xf numFmtId="0" fontId="27" fillId="0" borderId="7" xfId="0" applyFont="1" applyFill="1" applyBorder="1" applyAlignment="1" applyProtection="1">
      <protection locked="0"/>
    </xf>
    <xf numFmtId="0" fontId="27" fillId="0" borderId="8" xfId="0" applyFont="1" applyFill="1" applyBorder="1" applyAlignment="1" applyProtection="1">
      <alignment shrinkToFit="1"/>
    </xf>
    <xf numFmtId="0" fontId="3" fillId="0" borderId="0" xfId="0" applyFont="1"/>
    <xf numFmtId="0" fontId="3" fillId="2" borderId="0" xfId="0" applyFont="1" applyFill="1" applyProtection="1"/>
    <xf numFmtId="0" fontId="28" fillId="4" borderId="1" xfId="0" applyFont="1" applyFill="1" applyBorder="1" applyAlignment="1" applyProtection="1">
      <alignment horizontal="left" vertical="center"/>
    </xf>
    <xf numFmtId="0" fontId="28" fillId="4" borderId="9" xfId="0" applyFont="1" applyFill="1" applyBorder="1" applyAlignment="1" applyProtection="1">
      <alignment horizontal="left" vertical="center" wrapText="1"/>
    </xf>
    <xf numFmtId="0" fontId="0" fillId="0" borderId="10" xfId="0"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23" fillId="0" borderId="3" xfId="0" applyFont="1" applyFill="1" applyBorder="1" applyAlignment="1" applyProtection="1"/>
    <xf numFmtId="0" fontId="23" fillId="0" borderId="4" xfId="0" applyFont="1" applyFill="1" applyBorder="1" applyAlignment="1" applyProtection="1"/>
    <xf numFmtId="0" fontId="23" fillId="0" borderId="7" xfId="0" applyFont="1" applyFill="1" applyBorder="1" applyAlignment="1" applyProtection="1"/>
    <xf numFmtId="0" fontId="27" fillId="0" borderId="7" xfId="0" applyFont="1" applyFill="1" applyBorder="1" applyAlignment="1" applyProtection="1">
      <alignment shrinkToFit="1"/>
    </xf>
    <xf numFmtId="0" fontId="27" fillId="0" borderId="3" xfId="0" applyFont="1" applyFill="1" applyBorder="1" applyAlignment="1" applyProtection="1"/>
    <xf numFmtId="0" fontId="27" fillId="0" borderId="4" xfId="0" applyFont="1" applyFill="1" applyBorder="1" applyAlignment="1" applyProtection="1"/>
    <xf numFmtId="0" fontId="27" fillId="0" borderId="7" xfId="0" applyFont="1" applyFill="1" applyBorder="1" applyAlignment="1" applyProtection="1"/>
    <xf numFmtId="0" fontId="23" fillId="0" borderId="11" xfId="0" applyFont="1" applyFill="1" applyBorder="1" applyAlignment="1" applyProtection="1"/>
    <xf numFmtId="49" fontId="4" fillId="0" borderId="5" xfId="0" applyNumberFormat="1" applyFont="1" applyFill="1" applyBorder="1" applyAlignment="1">
      <alignment horizontal="center"/>
    </xf>
    <xf numFmtId="0" fontId="0" fillId="7" borderId="0" xfId="0" applyFill="1"/>
    <xf numFmtId="0" fontId="0" fillId="8" borderId="0" xfId="0" applyFill="1" applyProtection="1"/>
    <xf numFmtId="0" fontId="2" fillId="0" borderId="0" xfId="0" applyFont="1" applyFill="1" applyBorder="1" applyProtection="1"/>
    <xf numFmtId="0" fontId="65" fillId="0" borderId="0" xfId="0" applyFont="1" applyFill="1" applyBorder="1" applyAlignment="1" applyProtection="1">
      <alignment horizontal="right" wrapText="1"/>
    </xf>
    <xf numFmtId="0" fontId="2" fillId="0" borderId="0" xfId="0" applyFont="1" applyFill="1" applyProtection="1"/>
    <xf numFmtId="0" fontId="2" fillId="8" borderId="0" xfId="0" applyFont="1" applyFill="1" applyProtection="1"/>
    <xf numFmtId="164" fontId="48" fillId="0" borderId="0" xfId="0" applyNumberFormat="1" applyFont="1" applyFill="1" applyAlignment="1" applyProtection="1">
      <alignment horizontal="left"/>
    </xf>
    <xf numFmtId="0" fontId="48" fillId="0" borderId="0" xfId="0" applyFont="1" applyFill="1" applyProtection="1"/>
    <xf numFmtId="0" fontId="15" fillId="0" borderId="0" xfId="0" applyFont="1" applyFill="1" applyBorder="1" applyAlignment="1" applyProtection="1">
      <alignment horizontal="right" vertical="top"/>
    </xf>
    <xf numFmtId="0" fontId="0" fillId="0" borderId="2" xfId="0" applyFill="1" applyBorder="1" applyProtection="1"/>
    <xf numFmtId="0" fontId="7" fillId="0" borderId="0" xfId="0" applyFont="1" applyFill="1" applyBorder="1" applyAlignment="1" applyProtection="1">
      <alignment vertical="top"/>
    </xf>
    <xf numFmtId="0" fontId="48" fillId="0" borderId="0" xfId="0" applyFont="1" applyFill="1" applyAlignment="1" applyProtection="1">
      <alignment horizontal="center"/>
    </xf>
    <xf numFmtId="0" fontId="66" fillId="7" borderId="0" xfId="0" applyFont="1" applyFill="1"/>
    <xf numFmtId="0" fontId="0" fillId="7" borderId="0" xfId="0" applyFill="1" applyAlignment="1">
      <alignment horizontal="right"/>
    </xf>
    <xf numFmtId="0" fontId="0" fillId="0" borderId="0" xfId="0" applyFill="1" applyAlignment="1" applyProtection="1">
      <alignment horizontal="center"/>
    </xf>
    <xf numFmtId="0" fontId="0" fillId="9" borderId="0" xfId="0" applyFill="1"/>
    <xf numFmtId="0" fontId="1" fillId="0" borderId="0" xfId="0" applyFont="1" applyFill="1"/>
    <xf numFmtId="0" fontId="24" fillId="0" borderId="0" xfId="0" applyFont="1" applyFill="1" applyAlignment="1">
      <alignment horizontal="right"/>
    </xf>
    <xf numFmtId="0" fontId="24" fillId="0" borderId="0" xfId="0" applyFont="1" applyFill="1" applyAlignment="1">
      <alignment horizontal="left"/>
    </xf>
    <xf numFmtId="0" fontId="1" fillId="0" borderId="0" xfId="0" applyFont="1" applyFill="1" applyAlignment="1">
      <alignment horizontal="center"/>
    </xf>
    <xf numFmtId="0" fontId="4" fillId="0" borderId="0" xfId="0" applyFont="1" applyFill="1" applyAlignment="1">
      <alignment textRotation="45"/>
    </xf>
    <xf numFmtId="0" fontId="4" fillId="0" borderId="0" xfId="0" applyFont="1" applyFill="1" applyAlignment="1">
      <alignment horizontal="center"/>
    </xf>
    <xf numFmtId="0" fontId="0" fillId="0" borderId="0" xfId="0" applyFill="1" applyAlignment="1">
      <alignment horizontal="center"/>
    </xf>
    <xf numFmtId="2" fontId="1" fillId="0" borderId="0" xfId="0" applyNumberFormat="1" applyFont="1" applyFill="1" applyAlignment="1">
      <alignment horizontal="center"/>
    </xf>
    <xf numFmtId="0" fontId="24" fillId="0" borderId="0" xfId="0" applyFont="1" applyFill="1"/>
    <xf numFmtId="2" fontId="4" fillId="0" borderId="0" xfId="0" applyNumberFormat="1" applyFont="1" applyFill="1" applyAlignment="1">
      <alignment horizontal="center"/>
    </xf>
    <xf numFmtId="0" fontId="46" fillId="0" borderId="0" xfId="0" applyFont="1" applyFill="1" applyBorder="1" applyProtection="1"/>
    <xf numFmtId="49" fontId="24" fillId="0" borderId="0" xfId="0" applyNumberFormat="1" applyFont="1" applyFill="1" applyAlignment="1">
      <alignment horizontal="left"/>
    </xf>
    <xf numFmtId="0" fontId="4" fillId="0" borderId="0" xfId="0" applyFont="1" applyFill="1" applyAlignment="1">
      <alignment horizontal="right"/>
    </xf>
    <xf numFmtId="0" fontId="0" fillId="0" borderId="0" xfId="0" applyFill="1" applyBorder="1" applyAlignment="1">
      <alignment horizontal="center"/>
    </xf>
    <xf numFmtId="0" fontId="1" fillId="0" borderId="0" xfId="0" applyFont="1" applyFill="1" applyBorder="1" applyAlignment="1">
      <alignment horizontal="center"/>
    </xf>
    <xf numFmtId="2" fontId="0" fillId="0" borderId="0" xfId="0" applyNumberFormat="1" applyFill="1" applyBorder="1" applyAlignment="1">
      <alignment horizontal="center"/>
    </xf>
    <xf numFmtId="0" fontId="4" fillId="0" borderId="0" xfId="0" applyNumberFormat="1" applyFont="1" applyFill="1" applyBorder="1" applyAlignment="1">
      <alignment horizontal="center"/>
    </xf>
    <xf numFmtId="0" fontId="1" fillId="0" borderId="0" xfId="0" applyFont="1" applyFill="1" applyBorder="1"/>
    <xf numFmtId="0" fontId="4" fillId="0" borderId="0" xfId="0" applyFont="1" applyFill="1" applyBorder="1" applyAlignment="1">
      <alignment textRotation="45"/>
    </xf>
    <xf numFmtId="0" fontId="4" fillId="0" borderId="0" xfId="0" applyFont="1" applyFill="1" applyBorder="1" applyAlignment="1">
      <alignment horizontal="center"/>
    </xf>
    <xf numFmtId="0" fontId="24" fillId="0" borderId="0" xfId="0" applyFont="1" applyFill="1" applyBorder="1" applyAlignment="1">
      <alignment horizontal="right"/>
    </xf>
    <xf numFmtId="0" fontId="24" fillId="0" borderId="0" xfId="0" applyFont="1" applyFill="1" applyBorder="1" applyAlignment="1">
      <alignment horizontal="left"/>
    </xf>
    <xf numFmtId="2" fontId="1" fillId="0" borderId="0" xfId="0" applyNumberFormat="1" applyFont="1" applyFill="1" applyBorder="1" applyAlignment="1">
      <alignment horizontal="center"/>
    </xf>
    <xf numFmtId="0" fontId="24" fillId="0" borderId="0" xfId="0" applyFont="1" applyFill="1" applyBorder="1"/>
    <xf numFmtId="2" fontId="4" fillId="0" borderId="0" xfId="0" applyNumberFormat="1" applyFont="1" applyFill="1" applyBorder="1" applyAlignment="1">
      <alignment horizontal="center"/>
    </xf>
    <xf numFmtId="0" fontId="4" fillId="0" borderId="0" xfId="0" applyFont="1" applyFill="1" applyBorder="1" applyAlignment="1">
      <alignment horizontal="right"/>
    </xf>
    <xf numFmtId="49" fontId="24" fillId="0" borderId="0" xfId="0" applyNumberFormat="1" applyFont="1" applyFill="1" applyBorder="1" applyAlignment="1">
      <alignment horizontal="left"/>
    </xf>
    <xf numFmtId="0" fontId="17" fillId="9" borderId="0" xfId="0" applyFont="1" applyFill="1"/>
    <xf numFmtId="0" fontId="58" fillId="9" borderId="0" xfId="0" applyFont="1" applyFill="1"/>
    <xf numFmtId="0" fontId="113" fillId="0" borderId="0" xfId="0" applyFont="1" applyFill="1" applyProtection="1"/>
    <xf numFmtId="0" fontId="114" fillId="0" borderId="0" xfId="0" applyFont="1" applyFill="1" applyAlignment="1" applyProtection="1">
      <alignment horizontal="right"/>
    </xf>
    <xf numFmtId="0" fontId="114" fillId="0" borderId="0" xfId="0" applyFont="1" applyFill="1" applyAlignment="1" applyProtection="1">
      <alignment horizontal="left"/>
    </xf>
    <xf numFmtId="0" fontId="1" fillId="0" borderId="0" xfId="0" applyFont="1" applyFill="1" applyProtection="1"/>
    <xf numFmtId="0" fontId="1" fillId="0" borderId="0" xfId="0" applyFont="1" applyFill="1" applyAlignment="1" applyProtection="1">
      <alignment horizontal="center"/>
    </xf>
    <xf numFmtId="0" fontId="17" fillId="0" borderId="0" xfId="0" applyFont="1" applyFill="1" applyProtection="1"/>
    <xf numFmtId="0" fontId="17" fillId="0" borderId="0" xfId="0" applyFont="1" applyFill="1" applyAlignment="1" applyProtection="1">
      <alignment horizontal="center"/>
    </xf>
    <xf numFmtId="0" fontId="58" fillId="0" borderId="0" xfId="0" applyFont="1" applyFill="1" applyAlignment="1" applyProtection="1">
      <alignment horizontal="center"/>
    </xf>
    <xf numFmtId="2" fontId="58" fillId="0" borderId="0" xfId="0" applyNumberFormat="1" applyFont="1" applyFill="1" applyAlignment="1" applyProtection="1">
      <alignment horizontal="center"/>
    </xf>
    <xf numFmtId="0" fontId="53" fillId="0" borderId="0" xfId="0" applyNumberFormat="1" applyFont="1" applyFill="1" applyAlignment="1" applyProtection="1">
      <alignment horizontal="center"/>
    </xf>
    <xf numFmtId="0" fontId="24" fillId="0" borderId="0" xfId="0" applyFont="1" applyFill="1" applyProtection="1"/>
    <xf numFmtId="2" fontId="4" fillId="0" borderId="0" xfId="0" applyNumberFormat="1" applyFont="1" applyFill="1" applyAlignment="1" applyProtection="1">
      <alignment horizontal="center"/>
    </xf>
    <xf numFmtId="0" fontId="4" fillId="0" borderId="0" xfId="0" applyFont="1" applyFill="1" applyAlignment="1" applyProtection="1">
      <alignment horizontal="center"/>
    </xf>
    <xf numFmtId="0" fontId="58" fillId="0" borderId="45" xfId="0" applyFont="1" applyFill="1" applyBorder="1" applyAlignment="1" applyProtection="1">
      <alignment horizontal="center"/>
      <protection locked="0"/>
    </xf>
    <xf numFmtId="0" fontId="0" fillId="9" borderId="0" xfId="0" applyFill="1" applyBorder="1"/>
    <xf numFmtId="0" fontId="1" fillId="9" borderId="0" xfId="0" applyFont="1" applyFill="1"/>
    <xf numFmtId="0" fontId="24" fillId="9" borderId="0" xfId="0" applyFont="1" applyFill="1" applyAlignment="1">
      <alignment horizontal="right"/>
    </xf>
    <xf numFmtId="0" fontId="24" fillId="9" borderId="0" xfId="0" applyFont="1" applyFill="1" applyAlignment="1">
      <alignment horizontal="left"/>
    </xf>
    <xf numFmtId="0" fontId="0" fillId="9" borderId="0" xfId="0" applyFill="1" applyBorder="1" applyAlignment="1">
      <alignment horizontal="center"/>
    </xf>
    <xf numFmtId="0" fontId="1" fillId="9" borderId="0" xfId="0" applyFont="1" applyFill="1" applyBorder="1" applyAlignment="1">
      <alignment horizontal="center"/>
    </xf>
    <xf numFmtId="2" fontId="0" fillId="9" borderId="0" xfId="0" applyNumberFormat="1" applyFill="1" applyBorder="1" applyAlignment="1">
      <alignment horizontal="center"/>
    </xf>
    <xf numFmtId="0" fontId="4" fillId="9" borderId="0" xfId="0" applyNumberFormat="1" applyFont="1" applyFill="1" applyBorder="1" applyAlignment="1">
      <alignment horizontal="center"/>
    </xf>
    <xf numFmtId="0" fontId="1" fillId="9" borderId="0" xfId="0" applyFont="1" applyFill="1" applyBorder="1"/>
    <xf numFmtId="0" fontId="4" fillId="9" borderId="0" xfId="0" applyFont="1" applyFill="1" applyBorder="1" applyAlignment="1">
      <alignment textRotation="45"/>
    </xf>
    <xf numFmtId="0" fontId="4" fillId="9" borderId="0" xfId="0" applyFont="1" applyFill="1" applyBorder="1" applyAlignment="1">
      <alignment horizontal="center"/>
    </xf>
    <xf numFmtId="0" fontId="24" fillId="9" borderId="0" xfId="0" applyFont="1" applyFill="1" applyBorder="1" applyAlignment="1">
      <alignment horizontal="right"/>
    </xf>
    <xf numFmtId="0" fontId="24" fillId="9" borderId="0" xfId="0" applyFont="1" applyFill="1" applyBorder="1" applyAlignment="1">
      <alignment horizontal="left"/>
    </xf>
    <xf numFmtId="2" fontId="1" fillId="9" borderId="0" xfId="0" applyNumberFormat="1" applyFont="1" applyFill="1" applyBorder="1" applyAlignment="1">
      <alignment horizontal="center"/>
    </xf>
    <xf numFmtId="0" fontId="24" fillId="9" borderId="0" xfId="0" applyFont="1" applyFill="1" applyBorder="1"/>
    <xf numFmtId="2" fontId="4" fillId="9" borderId="0" xfId="0" applyNumberFormat="1" applyFont="1" applyFill="1" applyBorder="1" applyAlignment="1">
      <alignment horizontal="center"/>
    </xf>
    <xf numFmtId="49" fontId="24" fillId="9" borderId="0" xfId="0" applyNumberFormat="1" applyFont="1" applyFill="1" applyBorder="1" applyAlignment="1">
      <alignment horizontal="left"/>
    </xf>
    <xf numFmtId="0" fontId="4" fillId="9" borderId="0" xfId="0" applyFont="1" applyFill="1" applyBorder="1" applyAlignment="1">
      <alignment horizontal="right"/>
    </xf>
    <xf numFmtId="0" fontId="69" fillId="0" borderId="0" xfId="0" applyFont="1" applyFill="1" applyProtection="1"/>
    <xf numFmtId="0" fontId="70" fillId="0" borderId="0" xfId="0" applyFont="1" applyFill="1" applyProtection="1"/>
    <xf numFmtId="0" fontId="69" fillId="0" borderId="0" xfId="0" applyFont="1" applyFill="1"/>
    <xf numFmtId="49" fontId="68" fillId="0" borderId="0" xfId="0" applyNumberFormat="1" applyFont="1" applyFill="1" applyAlignment="1">
      <alignment horizontal="left"/>
    </xf>
    <xf numFmtId="0" fontId="68" fillId="0" borderId="0" xfId="0" applyFont="1" applyFill="1" applyAlignment="1">
      <alignment horizontal="left"/>
    </xf>
    <xf numFmtId="0" fontId="34" fillId="0" borderId="0" xfId="0" applyFont="1" applyFill="1"/>
    <xf numFmtId="0" fontId="69" fillId="0" borderId="0" xfId="0" applyFont="1" applyFill="1" applyBorder="1"/>
    <xf numFmtId="49" fontId="68" fillId="0" borderId="0" xfId="0" applyNumberFormat="1" applyFont="1" applyFill="1" applyBorder="1" applyAlignment="1">
      <alignment horizontal="left"/>
    </xf>
    <xf numFmtId="0" fontId="68" fillId="0" borderId="0" xfId="0" applyFont="1" applyFill="1" applyBorder="1" applyAlignment="1">
      <alignment horizontal="left"/>
    </xf>
    <xf numFmtId="0" fontId="69" fillId="9" borderId="0" xfId="0" applyFont="1" applyFill="1"/>
    <xf numFmtId="0" fontId="69" fillId="9" borderId="0" xfId="0" applyFont="1" applyFill="1" applyBorder="1"/>
    <xf numFmtId="49" fontId="68" fillId="9" borderId="0" xfId="0" applyNumberFormat="1" applyFont="1" applyFill="1" applyBorder="1" applyAlignment="1">
      <alignment horizontal="left"/>
    </xf>
    <xf numFmtId="0" fontId="68" fillId="9" borderId="0" xfId="0" applyFont="1" applyFill="1" applyBorder="1" applyAlignment="1">
      <alignment horizontal="left"/>
    </xf>
    <xf numFmtId="0" fontId="34" fillId="9" borderId="0" xfId="0" applyFont="1" applyFill="1" applyBorder="1"/>
    <xf numFmtId="0" fontId="34" fillId="9" borderId="0" xfId="0" applyFont="1" applyFill="1"/>
    <xf numFmtId="0" fontId="0" fillId="0" borderId="0" xfId="0" applyFill="1" applyAlignment="1" applyProtection="1">
      <alignment horizontal="right"/>
    </xf>
    <xf numFmtId="0" fontId="66" fillId="0" borderId="0" xfId="0" applyFont="1" applyFill="1" applyAlignment="1" applyProtection="1">
      <alignment horizontal="right"/>
    </xf>
    <xf numFmtId="49" fontId="66" fillId="0" borderId="0" xfId="0" applyNumberFormat="1" applyFont="1" applyFill="1" applyAlignment="1" applyProtection="1">
      <alignment horizontal="right"/>
    </xf>
    <xf numFmtId="0" fontId="66" fillId="0" borderId="0" xfId="0" applyFont="1" applyFill="1" applyProtection="1"/>
    <xf numFmtId="49" fontId="66" fillId="0" borderId="0" xfId="0" applyNumberFormat="1" applyFont="1" applyFill="1" applyAlignment="1" applyProtection="1">
      <alignment horizontal="right" vertical="top" wrapText="1"/>
    </xf>
    <xf numFmtId="0" fontId="66" fillId="0" borderId="0" xfId="0" applyFont="1" applyFill="1" applyAlignment="1" applyProtection="1">
      <alignment horizontal="left" vertical="top" wrapText="1"/>
    </xf>
    <xf numFmtId="49" fontId="66" fillId="0" borderId="0" xfId="0" applyNumberFormat="1" applyFont="1" applyFill="1" applyAlignment="1" applyProtection="1">
      <alignment horizontal="right" vertical="top"/>
    </xf>
    <xf numFmtId="2" fontId="0" fillId="0" borderId="0" xfId="0" applyNumberFormat="1" applyFill="1" applyAlignment="1" applyProtection="1">
      <alignment horizontal="center"/>
    </xf>
    <xf numFmtId="0" fontId="23" fillId="0" borderId="4" xfId="0" applyFont="1" applyFill="1" applyBorder="1" applyAlignment="1" applyProtection="1">
      <protection locked="0"/>
    </xf>
    <xf numFmtId="10" fontId="4" fillId="0" borderId="0" xfId="0" applyNumberFormat="1" applyFont="1" applyFill="1" applyAlignment="1" applyProtection="1">
      <alignment horizontal="center"/>
    </xf>
    <xf numFmtId="0" fontId="4" fillId="0" borderId="0" xfId="0" applyFont="1" applyFill="1" applyAlignment="1" applyProtection="1"/>
    <xf numFmtId="0" fontId="34" fillId="10" borderId="0" xfId="0" applyFont="1" applyFill="1" applyProtection="1"/>
    <xf numFmtId="0" fontId="0" fillId="10" borderId="0" xfId="0" applyFill="1" applyProtection="1"/>
    <xf numFmtId="0" fontId="0" fillId="9" borderId="0" xfId="0" applyFill="1" applyProtection="1"/>
    <xf numFmtId="0" fontId="113" fillId="9" borderId="0" xfId="0" applyFont="1" applyFill="1" applyProtection="1"/>
    <xf numFmtId="0" fontId="114" fillId="9" borderId="0" xfId="0" applyFont="1" applyFill="1" applyAlignment="1" applyProtection="1">
      <alignment horizontal="right"/>
    </xf>
    <xf numFmtId="0" fontId="114" fillId="9" borderId="0" xfId="0" applyFont="1" applyFill="1" applyAlignment="1" applyProtection="1">
      <alignment horizontal="left"/>
    </xf>
    <xf numFmtId="2" fontId="4" fillId="9" borderId="0" xfId="0" applyNumberFormat="1" applyFont="1" applyFill="1" applyAlignment="1">
      <alignment horizontal="center"/>
    </xf>
    <xf numFmtId="0" fontId="24" fillId="9" borderId="0" xfId="0" applyFont="1" applyFill="1"/>
    <xf numFmtId="0" fontId="0" fillId="9" borderId="0" xfId="0" applyFill="1" applyAlignment="1">
      <alignment horizontal="center"/>
    </xf>
    <xf numFmtId="0" fontId="4" fillId="9" borderId="0" xfId="0" applyFont="1" applyFill="1" applyAlignment="1">
      <alignment horizontal="right"/>
    </xf>
    <xf numFmtId="0" fontId="28" fillId="4" borderId="12" xfId="0" applyFont="1" applyFill="1" applyBorder="1" applyAlignment="1" applyProtection="1">
      <alignment horizontal="center" vertical="center"/>
    </xf>
    <xf numFmtId="0" fontId="1" fillId="0" borderId="0" xfId="0" applyFont="1" applyFill="1" applyBorder="1" applyAlignment="1" applyProtection="1">
      <alignment horizontal="left" vertical="top" wrapText="1"/>
    </xf>
    <xf numFmtId="0" fontId="14" fillId="0" borderId="0" xfId="0" applyFont="1" applyFill="1" applyBorder="1" applyAlignment="1" applyProtection="1">
      <alignment vertical="center" wrapText="1"/>
    </xf>
    <xf numFmtId="0" fontId="72" fillId="0" borderId="0" xfId="0" applyFont="1" applyFill="1" applyAlignment="1" applyProtection="1">
      <alignment horizontal="right"/>
    </xf>
    <xf numFmtId="0" fontId="17" fillId="0" borderId="0" xfId="0" applyFont="1" applyFill="1" applyAlignment="1" applyProtection="1">
      <alignment textRotation="45" wrapText="1"/>
    </xf>
    <xf numFmtId="0" fontId="2" fillId="0" borderId="0" xfId="0" applyFont="1" applyFill="1" applyBorder="1" applyAlignment="1" applyProtection="1">
      <alignment horizontal="center"/>
    </xf>
    <xf numFmtId="0" fontId="4" fillId="0" borderId="0" xfId="0" applyFont="1" applyFill="1" applyAlignment="1" applyProtection="1">
      <alignment horizontal="right"/>
    </xf>
    <xf numFmtId="0" fontId="52" fillId="0" borderId="0" xfId="0" applyFont="1" applyFill="1" applyBorder="1" applyAlignment="1" applyProtection="1">
      <alignment horizontal="center" wrapText="1"/>
    </xf>
    <xf numFmtId="0" fontId="58" fillId="2" borderId="0" xfId="0" applyFont="1" applyFill="1" applyProtection="1"/>
    <xf numFmtId="0" fontId="1" fillId="0" borderId="0" xfId="0" applyFont="1" applyFill="1" applyBorder="1" applyAlignment="1" applyProtection="1">
      <alignment vertical="top" wrapText="1"/>
    </xf>
    <xf numFmtId="0" fontId="1" fillId="0" borderId="0" xfId="0" applyFont="1" applyFill="1" applyBorder="1" applyAlignment="1" applyProtection="1">
      <alignment horizontal="center" vertical="center" wrapText="1"/>
    </xf>
    <xf numFmtId="0" fontId="4" fillId="0" borderId="0" xfId="0" applyFont="1" applyFill="1" applyBorder="1" applyProtection="1"/>
    <xf numFmtId="0" fontId="1" fillId="3" borderId="0" xfId="0" applyFont="1" applyFill="1" applyBorder="1" applyProtection="1"/>
    <xf numFmtId="0" fontId="0" fillId="11" borderId="0" xfId="0" applyFill="1"/>
    <xf numFmtId="0" fontId="1" fillId="11" borderId="0" xfId="0" applyFont="1" applyFill="1"/>
    <xf numFmtId="0" fontId="17" fillId="0" borderId="0" xfId="0" applyFont="1" applyFill="1" applyAlignment="1" applyProtection="1">
      <alignment horizontal="center" wrapText="1"/>
    </xf>
    <xf numFmtId="0" fontId="74" fillId="0" borderId="0" xfId="0" applyFont="1" applyFill="1" applyBorder="1"/>
    <xf numFmtId="0" fontId="0" fillId="0" borderId="13" xfId="0" applyFill="1" applyBorder="1"/>
    <xf numFmtId="0" fontId="0" fillId="0" borderId="14" xfId="0" applyFill="1" applyBorder="1"/>
    <xf numFmtId="0" fontId="0" fillId="0" borderId="15" xfId="0" applyFill="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0" fontId="14" fillId="0" borderId="0" xfId="0" applyFont="1" applyFill="1" applyBorder="1" applyAlignment="1">
      <alignment horizontal="center" vertical="center"/>
    </xf>
    <xf numFmtId="0" fontId="0" fillId="0" borderId="0" xfId="0" applyFill="1" applyBorder="1" applyAlignment="1">
      <alignment horizontal="center" vertical="center"/>
    </xf>
    <xf numFmtId="0" fontId="42" fillId="0" borderId="0" xfId="0" applyFont="1" applyFill="1" applyBorder="1" applyAlignment="1">
      <alignment horizontal="center" vertical="center"/>
    </xf>
    <xf numFmtId="0" fontId="0" fillId="12" borderId="0" xfId="0" applyFill="1"/>
    <xf numFmtId="0" fontId="0" fillId="12" borderId="0" xfId="0" applyFill="1" applyBorder="1"/>
    <xf numFmtId="2" fontId="52" fillId="0" borderId="5" xfId="0" applyNumberFormat="1" applyFont="1" applyFill="1" applyBorder="1" applyAlignment="1">
      <alignment horizontal="center" wrapText="1"/>
    </xf>
    <xf numFmtId="0" fontId="52" fillId="0" borderId="5" xfId="0" applyFont="1" applyFill="1" applyBorder="1" applyAlignment="1">
      <alignment horizontal="center" wrapText="1"/>
    </xf>
    <xf numFmtId="0" fontId="78" fillId="0" borderId="5" xfId="0" applyFont="1" applyFill="1" applyBorder="1" applyAlignment="1">
      <alignment horizontal="left" vertical="top"/>
    </xf>
    <xf numFmtId="0" fontId="2" fillId="0" borderId="0" xfId="0" applyFont="1" applyFill="1" applyAlignment="1" applyProtection="1"/>
    <xf numFmtId="164" fontId="2" fillId="0" borderId="0" xfId="0" applyNumberFormat="1" applyFont="1" applyFill="1" applyAlignment="1" applyProtection="1"/>
    <xf numFmtId="0" fontId="0" fillId="13" borderId="0" xfId="0" applyFill="1" applyAlignment="1">
      <alignment vertical="top"/>
    </xf>
    <xf numFmtId="0" fontId="0" fillId="13" borderId="0" xfId="0" applyFill="1"/>
    <xf numFmtId="0" fontId="0" fillId="13" borderId="0" xfId="0" applyFill="1" applyAlignment="1">
      <alignment horizontal="center"/>
    </xf>
    <xf numFmtId="2" fontId="0" fillId="13" borderId="0" xfId="0" applyNumberFormat="1" applyFill="1" applyAlignment="1">
      <alignment horizontal="center"/>
    </xf>
    <xf numFmtId="0" fontId="1" fillId="13" borderId="0" xfId="0" applyFont="1" applyFill="1"/>
    <xf numFmtId="0" fontId="53" fillId="0" borderId="5" xfId="0" applyFont="1" applyFill="1" applyBorder="1" applyAlignment="1">
      <alignment horizontal="center"/>
    </xf>
    <xf numFmtId="0" fontId="53" fillId="0" borderId="5" xfId="0" applyFont="1" applyFill="1" applyBorder="1" applyAlignment="1">
      <alignment horizontal="center" wrapText="1"/>
    </xf>
    <xf numFmtId="0" fontId="0" fillId="0" borderId="5" xfId="0" applyFill="1" applyBorder="1" applyAlignment="1">
      <alignment horizontal="center" vertical="center"/>
    </xf>
    <xf numFmtId="0" fontId="0" fillId="0" borderId="5" xfId="0" applyFill="1" applyBorder="1" applyAlignment="1">
      <alignment horizontal="center"/>
    </xf>
    <xf numFmtId="0" fontId="1" fillId="0" borderId="5" xfId="0" applyFont="1" applyFill="1" applyBorder="1" applyAlignment="1">
      <alignment horizontal="center"/>
    </xf>
    <xf numFmtId="0" fontId="1" fillId="0" borderId="5" xfId="0" applyFont="1" applyFill="1" applyBorder="1"/>
    <xf numFmtId="0" fontId="0" fillId="13" borderId="0" xfId="0" applyFill="1" applyAlignment="1">
      <alignment horizontal="left" vertical="top"/>
    </xf>
    <xf numFmtId="164" fontId="0" fillId="13" borderId="0" xfId="0" applyNumberFormat="1" applyFill="1" applyAlignment="1">
      <alignment horizontal="left" vertical="top"/>
    </xf>
    <xf numFmtId="0" fontId="0" fillId="12" borderId="0" xfId="0" applyFill="1" applyProtection="1"/>
    <xf numFmtId="0" fontId="9" fillId="12" borderId="0" xfId="0" applyFont="1" applyFill="1" applyProtection="1"/>
    <xf numFmtId="0" fontId="57" fillId="12" borderId="0" xfId="0" applyFont="1" applyFill="1" applyProtection="1"/>
    <xf numFmtId="0" fontId="52" fillId="0" borderId="21" xfId="0" applyFont="1" applyFill="1" applyBorder="1" applyAlignment="1">
      <alignment horizontal="left" vertical="top" wrapText="1"/>
    </xf>
    <xf numFmtId="0" fontId="0" fillId="0" borderId="22" xfId="0" applyBorder="1" applyAlignment="1">
      <alignment horizontal="left" vertical="top" wrapText="1"/>
    </xf>
    <xf numFmtId="1" fontId="2" fillId="0" borderId="5" xfId="0" applyNumberFormat="1" applyFont="1" applyFill="1" applyBorder="1" applyAlignment="1">
      <alignment horizontal="center"/>
    </xf>
    <xf numFmtId="0" fontId="1" fillId="0" borderId="0" xfId="0" applyFont="1" applyFill="1" applyAlignment="1" applyProtection="1">
      <alignment horizontal="right"/>
    </xf>
    <xf numFmtId="0" fontId="0" fillId="0" borderId="0" xfId="0" applyFill="1" applyAlignment="1" applyProtection="1">
      <alignment horizontal="left"/>
    </xf>
    <xf numFmtId="0" fontId="115" fillId="0" borderId="46" xfId="0" applyFont="1" applyFill="1" applyBorder="1" applyAlignment="1" applyProtection="1">
      <alignment horizontal="center"/>
      <protection locked="0"/>
    </xf>
    <xf numFmtId="0" fontId="115" fillId="0" borderId="47" xfId="0" applyFont="1" applyFill="1" applyBorder="1" applyAlignment="1" applyProtection="1">
      <alignment horizontal="center"/>
      <protection locked="0"/>
    </xf>
    <xf numFmtId="0" fontId="115" fillId="0" borderId="48" xfId="0" applyFont="1" applyFill="1" applyBorder="1" applyAlignment="1" applyProtection="1">
      <alignment horizontal="center"/>
      <protection locked="0"/>
    </xf>
    <xf numFmtId="0" fontId="74" fillId="14" borderId="18" xfId="0" applyFont="1" applyFill="1" applyBorder="1"/>
    <xf numFmtId="0" fontId="74" fillId="14" borderId="19" xfId="0" applyFont="1" applyFill="1" applyBorder="1"/>
    <xf numFmtId="0" fontId="74" fillId="14" borderId="20" xfId="0" applyFont="1" applyFill="1" applyBorder="1"/>
    <xf numFmtId="0" fontId="74" fillId="14" borderId="13" xfId="0" applyFont="1" applyFill="1" applyBorder="1"/>
    <xf numFmtId="0" fontId="75" fillId="14" borderId="0" xfId="0" applyFont="1" applyFill="1" applyBorder="1"/>
    <xf numFmtId="0" fontId="13" fillId="14" borderId="0" xfId="0" applyFont="1" applyFill="1" applyBorder="1" applyAlignment="1">
      <alignment horizontal="center"/>
    </xf>
    <xf numFmtId="0" fontId="74" fillId="14" borderId="14" xfId="0" applyFont="1" applyFill="1" applyBorder="1"/>
    <xf numFmtId="0" fontId="76" fillId="14" borderId="0" xfId="0" applyFont="1" applyFill="1" applyBorder="1" applyAlignment="1">
      <alignment horizontal="center"/>
    </xf>
    <xf numFmtId="0" fontId="42" fillId="14" borderId="0" xfId="0" applyFont="1" applyFill="1" applyBorder="1" applyAlignment="1">
      <alignment horizontal="center"/>
    </xf>
    <xf numFmtId="0" fontId="75" fillId="14" borderId="0" xfId="0" applyFont="1" applyFill="1" applyBorder="1" applyAlignment="1">
      <alignment horizontal="center"/>
    </xf>
    <xf numFmtId="0" fontId="0" fillId="14" borderId="13" xfId="0" applyFill="1" applyBorder="1"/>
    <xf numFmtId="0" fontId="4" fillId="14" borderId="0" xfId="0" applyFont="1" applyFill="1" applyBorder="1"/>
    <xf numFmtId="0" fontId="0" fillId="14" borderId="14" xfId="0" applyFill="1" applyBorder="1"/>
    <xf numFmtId="0" fontId="0" fillId="14" borderId="15" xfId="0" applyFill="1" applyBorder="1"/>
    <xf numFmtId="0" fontId="0" fillId="14" borderId="16" xfId="0" applyFill="1" applyBorder="1"/>
    <xf numFmtId="0" fontId="0" fillId="14" borderId="17" xfId="0" applyFill="1" applyBorder="1"/>
    <xf numFmtId="0" fontId="0" fillId="2" borderId="0" xfId="0" applyFill="1" applyAlignment="1" applyProtection="1"/>
    <xf numFmtId="0" fontId="1" fillId="2" borderId="0" xfId="0" applyFont="1" applyFill="1" applyAlignment="1" applyProtection="1"/>
    <xf numFmtId="49" fontId="33" fillId="0" borderId="0" xfId="0" applyNumberFormat="1" applyFont="1" applyFill="1" applyAlignment="1" applyProtection="1"/>
    <xf numFmtId="0" fontId="33" fillId="0" borderId="0" xfId="0" applyFont="1" applyFill="1" applyAlignment="1" applyProtection="1"/>
    <xf numFmtId="0" fontId="5" fillId="0" borderId="0" xfId="0" applyFont="1" applyFill="1" applyBorder="1" applyAlignment="1">
      <alignment wrapText="1"/>
    </xf>
    <xf numFmtId="2" fontId="2" fillId="0" borderId="0" xfId="0" applyNumberFormat="1" applyFont="1" applyFill="1" applyAlignment="1" applyProtection="1"/>
    <xf numFmtId="2" fontId="48" fillId="0" borderId="0" xfId="0" applyNumberFormat="1" applyFont="1" applyFill="1" applyProtection="1"/>
    <xf numFmtId="2" fontId="0" fillId="12" borderId="0" xfId="0" applyNumberFormat="1" applyFill="1" applyProtection="1"/>
    <xf numFmtId="3" fontId="0" fillId="12" borderId="0" xfId="0" applyNumberFormat="1" applyFill="1" applyProtection="1"/>
    <xf numFmtId="0" fontId="116" fillId="0" borderId="0" xfId="0" applyFont="1" applyFill="1" applyBorder="1" applyAlignment="1">
      <alignment horizontal="center"/>
    </xf>
    <xf numFmtId="165" fontId="49" fillId="0" borderId="0" xfId="0" applyNumberFormat="1" applyFont="1" applyFill="1" applyBorder="1" applyAlignment="1" applyProtection="1">
      <alignment horizontal="left" wrapText="1"/>
    </xf>
    <xf numFmtId="0" fontId="1" fillId="0" borderId="0" xfId="0" applyFont="1"/>
    <xf numFmtId="0" fontId="4" fillId="0" borderId="0" xfId="0" applyFont="1" applyFill="1" applyBorder="1" applyAlignment="1" applyProtection="1">
      <alignment horizontal="right"/>
    </xf>
    <xf numFmtId="0" fontId="32" fillId="0" borderId="2" xfId="0" applyFont="1" applyFill="1" applyBorder="1" applyAlignment="1" applyProtection="1">
      <alignment horizontal="left"/>
      <protection locked="0"/>
    </xf>
    <xf numFmtId="0" fontId="81" fillId="0" borderId="0" xfId="0" applyFont="1" applyFill="1" applyBorder="1" applyAlignment="1" applyProtection="1">
      <alignment horizontal="right" wrapText="1"/>
    </xf>
    <xf numFmtId="0" fontId="82" fillId="0" borderId="0" xfId="0" applyFont="1" applyFill="1" applyBorder="1" applyAlignment="1" applyProtection="1">
      <alignment horizontal="right" wrapText="1"/>
    </xf>
    <xf numFmtId="0" fontId="1" fillId="0" borderId="0" xfId="0" applyFont="1" applyFill="1" applyBorder="1" applyAlignment="1" applyProtection="1">
      <alignment vertical="center" wrapText="1"/>
    </xf>
    <xf numFmtId="165" fontId="83" fillId="0" borderId="0" xfId="0" applyNumberFormat="1" applyFont="1" applyFill="1" applyBorder="1" applyAlignment="1" applyProtection="1">
      <alignment horizontal="left" wrapText="1"/>
    </xf>
    <xf numFmtId="0" fontId="67" fillId="0" borderId="0" xfId="0" applyFont="1" applyFill="1" applyAlignment="1" applyProtection="1">
      <alignment vertical="center"/>
    </xf>
    <xf numFmtId="0" fontId="84" fillId="0" borderId="0" xfId="0" applyFont="1" applyFill="1" applyAlignment="1" applyProtection="1">
      <alignment vertical="center"/>
    </xf>
    <xf numFmtId="0" fontId="57" fillId="0" borderId="0" xfId="0" applyFont="1" applyFill="1" applyProtection="1"/>
    <xf numFmtId="0" fontId="57" fillId="0" borderId="0" xfId="0" applyFont="1" applyFill="1" applyAlignment="1" applyProtection="1">
      <alignment horizontal="left" vertical="top" wrapText="1"/>
    </xf>
    <xf numFmtId="0" fontId="57" fillId="7" borderId="0" xfId="0" applyFont="1" applyFill="1"/>
    <xf numFmtId="0" fontId="71" fillId="0" borderId="0" xfId="0" applyFont="1" applyFill="1" applyAlignment="1" applyProtection="1">
      <alignment horizontal="left" vertical="top" wrapText="1"/>
    </xf>
    <xf numFmtId="0" fontId="0" fillId="7" borderId="0" xfId="0" applyFill="1" applyProtection="1"/>
    <xf numFmtId="49" fontId="67" fillId="7" borderId="0" xfId="0" applyNumberFormat="1" applyFont="1" applyFill="1" applyAlignment="1" applyProtection="1">
      <alignment horizontal="left"/>
    </xf>
    <xf numFmtId="0" fontId="66" fillId="7" borderId="0" xfId="0" applyFont="1" applyFill="1" applyProtection="1"/>
    <xf numFmtId="49" fontId="66" fillId="7" borderId="0" xfId="0" applyNumberFormat="1" applyFont="1" applyFill="1" applyAlignment="1" applyProtection="1">
      <alignment horizontal="right"/>
    </xf>
    <xf numFmtId="0" fontId="66" fillId="7" borderId="0" xfId="0" applyFont="1" applyFill="1" applyAlignment="1" applyProtection="1">
      <alignment horizontal="left" vertical="top" wrapText="1"/>
    </xf>
    <xf numFmtId="49" fontId="66" fillId="7" borderId="0" xfId="0" applyNumberFormat="1" applyFont="1" applyFill="1" applyAlignment="1" applyProtection="1">
      <alignment horizontal="right" vertical="top"/>
    </xf>
    <xf numFmtId="0" fontId="67" fillId="7" borderId="0" xfId="0" applyFont="1" applyFill="1" applyProtection="1"/>
    <xf numFmtId="0" fontId="66" fillId="7" borderId="0" xfId="0" applyFont="1" applyFill="1" applyAlignment="1" applyProtection="1">
      <alignment horizontal="right"/>
    </xf>
    <xf numFmtId="0" fontId="66" fillId="7" borderId="0" xfId="0" applyFont="1" applyFill="1" applyAlignment="1" applyProtection="1">
      <alignment horizontal="left"/>
    </xf>
    <xf numFmtId="0" fontId="0" fillId="7" borderId="0" xfId="0" applyFill="1" applyAlignment="1" applyProtection="1">
      <alignment horizontal="right"/>
    </xf>
    <xf numFmtId="0" fontId="2" fillId="0" borderId="0" xfId="0" applyFont="1" applyFill="1" applyAlignment="1" applyProtection="1">
      <alignment horizontal="right"/>
    </xf>
    <xf numFmtId="0" fontId="1" fillId="0" borderId="0" xfId="0" applyFont="1" applyFill="1" applyBorder="1" applyAlignment="1">
      <alignment wrapText="1"/>
    </xf>
    <xf numFmtId="0" fontId="48" fillId="0" borderId="0" xfId="0" applyFont="1" applyFill="1" applyBorder="1" applyAlignment="1" applyProtection="1">
      <alignment horizontal="left"/>
    </xf>
    <xf numFmtId="0" fontId="4" fillId="0" borderId="0" xfId="0" applyFont="1" applyFill="1" applyBorder="1" applyAlignment="1" applyProtection="1">
      <alignment horizontal="center" vertical="center" wrapText="1"/>
    </xf>
    <xf numFmtId="0" fontId="117" fillId="0" borderId="0" xfId="0" applyFont="1" applyFill="1" applyBorder="1" applyAlignment="1" applyProtection="1">
      <alignment vertical="top" wrapText="1"/>
    </xf>
    <xf numFmtId="0" fontId="46" fillId="10" borderId="23" xfId="0" applyFont="1" applyFill="1" applyBorder="1" applyAlignment="1" applyProtection="1">
      <alignment horizontal="center"/>
    </xf>
    <xf numFmtId="167" fontId="2" fillId="10" borderId="49" xfId="0" applyNumberFormat="1" applyFont="1" applyFill="1" applyBorder="1" applyAlignment="1" applyProtection="1">
      <alignment horizontal="center"/>
    </xf>
    <xf numFmtId="0" fontId="2" fillId="10" borderId="0" xfId="0" applyFont="1" applyFill="1" applyBorder="1" applyProtection="1"/>
    <xf numFmtId="0" fontId="2" fillId="10" borderId="6" xfId="0" applyFont="1" applyFill="1" applyBorder="1" applyProtection="1"/>
    <xf numFmtId="0" fontId="2" fillId="10" borderId="24" xfId="0" applyFont="1" applyFill="1" applyBorder="1" applyAlignment="1" applyProtection="1">
      <alignment horizontal="right"/>
    </xf>
    <xf numFmtId="167" fontId="2" fillId="10" borderId="2" xfId="0" applyNumberFormat="1" applyFont="1" applyFill="1" applyBorder="1" applyAlignment="1" applyProtection="1">
      <alignment horizontal="center"/>
    </xf>
    <xf numFmtId="167" fontId="2" fillId="10" borderId="0" xfId="0" applyNumberFormat="1" applyFont="1" applyFill="1" applyBorder="1" applyAlignment="1" applyProtection="1">
      <alignment horizontal="center"/>
    </xf>
    <xf numFmtId="167" fontId="2" fillId="10" borderId="8" xfId="0" applyNumberFormat="1" applyFont="1" applyFill="1" applyBorder="1" applyAlignment="1" applyProtection="1">
      <alignment horizontal="center"/>
    </xf>
    <xf numFmtId="167" fontId="2" fillId="10" borderId="1" xfId="0" applyNumberFormat="1" applyFont="1" applyFill="1" applyBorder="1" applyAlignment="1" applyProtection="1">
      <alignment horizontal="center"/>
    </xf>
    <xf numFmtId="0" fontId="2" fillId="10" borderId="6" xfId="0" applyFont="1" applyFill="1" applyBorder="1" applyAlignment="1" applyProtection="1">
      <alignment horizontal="center" vertical="center" wrapText="1"/>
    </xf>
    <xf numFmtId="0" fontId="63" fillId="10" borderId="0" xfId="0" applyFont="1" applyFill="1" applyBorder="1" applyAlignment="1" applyProtection="1">
      <alignment horizontal="center" vertical="center"/>
    </xf>
    <xf numFmtId="0" fontId="2" fillId="10" borderId="6" xfId="0" applyFont="1" applyFill="1" applyBorder="1" applyAlignment="1" applyProtection="1">
      <alignment horizontal="center" vertical="center"/>
    </xf>
    <xf numFmtId="0" fontId="63" fillId="10" borderId="24" xfId="0" applyFont="1" applyFill="1" applyBorder="1" applyAlignment="1" applyProtection="1">
      <alignment horizontal="center" vertical="center"/>
    </xf>
    <xf numFmtId="0" fontId="2" fillId="10" borderId="0" xfId="0" applyFont="1" applyFill="1" applyBorder="1" applyAlignment="1" applyProtection="1">
      <alignment horizontal="center" vertical="center"/>
    </xf>
    <xf numFmtId="0" fontId="46" fillId="10" borderId="0" xfId="0" applyFont="1" applyFill="1" applyBorder="1" applyAlignment="1" applyProtection="1">
      <alignment horizontal="center"/>
    </xf>
    <xf numFmtId="0" fontId="46" fillId="10" borderId="6" xfId="0" applyFont="1" applyFill="1" applyBorder="1" applyAlignment="1" applyProtection="1">
      <alignment horizontal="center"/>
    </xf>
    <xf numFmtId="0" fontId="46" fillId="10" borderId="24" xfId="0" applyFont="1" applyFill="1" applyBorder="1" applyAlignment="1" applyProtection="1">
      <alignment horizontal="center"/>
    </xf>
    <xf numFmtId="0" fontId="46" fillId="10" borderId="8" xfId="0" applyFont="1" applyFill="1" applyBorder="1" applyAlignment="1" applyProtection="1">
      <alignment horizontal="center"/>
    </xf>
    <xf numFmtId="0" fontId="46" fillId="10" borderId="0" xfId="0" applyFont="1" applyFill="1" applyBorder="1" applyProtection="1"/>
    <xf numFmtId="0" fontId="46" fillId="10" borderId="6" xfId="0" applyFont="1" applyFill="1" applyBorder="1" applyProtection="1"/>
    <xf numFmtId="0" fontId="46" fillId="10" borderId="24" xfId="0" applyFont="1" applyFill="1" applyBorder="1" applyAlignment="1" applyProtection="1">
      <alignment horizontal="right"/>
    </xf>
    <xf numFmtId="2" fontId="46" fillId="10" borderId="0" xfId="0" applyNumberFormat="1" applyFont="1" applyFill="1" applyBorder="1" applyAlignment="1" applyProtection="1">
      <alignment horizontal="center"/>
    </xf>
    <xf numFmtId="0" fontId="2" fillId="10" borderId="24" xfId="0" applyFont="1" applyFill="1" applyBorder="1" applyProtection="1"/>
    <xf numFmtId="0" fontId="2" fillId="10" borderId="0" xfId="0" applyFont="1" applyFill="1" applyProtection="1"/>
    <xf numFmtId="0" fontId="5" fillId="10" borderId="0" xfId="0" applyFont="1" applyFill="1" applyProtection="1"/>
    <xf numFmtId="0" fontId="2" fillId="0" borderId="46" xfId="0" applyFont="1" applyFill="1" applyBorder="1" applyProtection="1"/>
    <xf numFmtId="0" fontId="2" fillId="0" borderId="0" xfId="0" applyFont="1" applyFill="1" applyBorder="1" applyAlignment="1" applyProtection="1"/>
    <xf numFmtId="0" fontId="2" fillId="10" borderId="5" xfId="0" applyFont="1" applyFill="1" applyBorder="1" applyAlignment="1" applyProtection="1">
      <alignment horizontal="left" vertical="top" wrapText="1"/>
    </xf>
    <xf numFmtId="0" fontId="78" fillId="10" borderId="5" xfId="0" applyFont="1" applyFill="1" applyBorder="1" applyProtection="1"/>
    <xf numFmtId="0" fontId="5" fillId="10" borderId="5" xfId="0" applyFont="1" applyFill="1" applyBorder="1" applyAlignment="1" applyProtection="1">
      <alignment horizontal="center"/>
    </xf>
    <xf numFmtId="0" fontId="48" fillId="10" borderId="5" xfId="0" applyFont="1" applyFill="1" applyBorder="1" applyAlignment="1" applyProtection="1">
      <alignment horizontal="left" vertical="top" wrapText="1"/>
    </xf>
    <xf numFmtId="0" fontId="118" fillId="0" borderId="0" xfId="0" applyFont="1" applyFill="1" applyBorder="1" applyAlignment="1" applyProtection="1">
      <alignment horizontal="left"/>
    </xf>
    <xf numFmtId="0" fontId="115" fillId="0" borderId="0" xfId="0" applyFont="1" applyFill="1" applyBorder="1" applyAlignment="1" applyProtection="1">
      <alignment horizontal="center"/>
    </xf>
    <xf numFmtId="0" fontId="119" fillId="0" borderId="0" xfId="0" applyFont="1" applyFill="1" applyBorder="1" applyAlignment="1" applyProtection="1">
      <alignment horizontal="center"/>
    </xf>
    <xf numFmtId="0" fontId="63" fillId="0" borderId="24" xfId="0" applyFont="1" applyFill="1" applyBorder="1" applyAlignment="1" applyProtection="1">
      <alignment horizontal="center" vertical="center"/>
    </xf>
    <xf numFmtId="0" fontId="48" fillId="10" borderId="0" xfId="0" applyFont="1" applyFill="1" applyProtection="1"/>
    <xf numFmtId="0" fontId="63" fillId="0" borderId="25" xfId="0" applyFont="1" applyFill="1" applyBorder="1" applyAlignment="1" applyProtection="1">
      <alignment horizontal="center" vertical="center"/>
    </xf>
    <xf numFmtId="0" fontId="2" fillId="0" borderId="2" xfId="0" applyFont="1" applyFill="1" applyBorder="1" applyAlignment="1" applyProtection="1">
      <alignment horizontal="center" vertical="center" wrapText="1"/>
    </xf>
    <xf numFmtId="0" fontId="2" fillId="0" borderId="26" xfId="0" applyFont="1" applyFill="1" applyBorder="1" applyProtection="1"/>
    <xf numFmtId="0" fontId="119" fillId="0" borderId="26" xfId="0" applyFont="1" applyFill="1" applyBorder="1" applyAlignment="1" applyProtection="1">
      <alignment horizontal="center"/>
    </xf>
    <xf numFmtId="0" fontId="2" fillId="10" borderId="0" xfId="0" applyFont="1" applyFill="1" applyBorder="1" applyAlignment="1" applyProtection="1">
      <alignment horizontal="center" vertical="center" wrapText="1"/>
    </xf>
    <xf numFmtId="0" fontId="119" fillId="10" borderId="0" xfId="0" applyFont="1" applyFill="1" applyBorder="1" applyAlignment="1" applyProtection="1">
      <alignment horizontal="center"/>
    </xf>
    <xf numFmtId="0" fontId="2" fillId="10" borderId="9" xfId="0" applyFont="1" applyFill="1" applyBorder="1" applyProtection="1"/>
    <xf numFmtId="0" fontId="2" fillId="10" borderId="8" xfId="0" applyFont="1" applyFill="1" applyBorder="1" applyProtection="1"/>
    <xf numFmtId="0" fontId="52" fillId="10" borderId="8" xfId="0" applyFont="1" applyFill="1" applyBorder="1" applyAlignment="1" applyProtection="1">
      <alignment horizontal="right"/>
    </xf>
    <xf numFmtId="0" fontId="52" fillId="10" borderId="8" xfId="0" applyFont="1" applyFill="1" applyBorder="1" applyProtection="1"/>
    <xf numFmtId="0" fontId="52" fillId="10" borderId="8" xfId="0" applyFont="1" applyFill="1" applyBorder="1" applyAlignment="1" applyProtection="1"/>
    <xf numFmtId="0" fontId="2" fillId="10" borderId="12" xfId="0" applyFont="1" applyFill="1" applyBorder="1" applyProtection="1"/>
    <xf numFmtId="0" fontId="52" fillId="10" borderId="0" xfId="0" applyFont="1" applyFill="1" applyBorder="1" applyAlignment="1" applyProtection="1">
      <alignment horizontal="right"/>
    </xf>
    <xf numFmtId="49" fontId="64" fillId="10" borderId="0" xfId="0" applyNumberFormat="1" applyFont="1" applyFill="1" applyBorder="1" applyAlignment="1" applyProtection="1">
      <alignment wrapText="1"/>
    </xf>
    <xf numFmtId="0" fontId="52" fillId="10" borderId="0" xfId="0" applyFont="1" applyFill="1" applyProtection="1"/>
    <xf numFmtId="0" fontId="52" fillId="10" borderId="24" xfId="0" applyFont="1" applyFill="1" applyBorder="1" applyAlignment="1" applyProtection="1">
      <alignment horizontal="right"/>
    </xf>
    <xf numFmtId="0" fontId="52" fillId="10" borderId="0" xfId="0" applyFont="1" applyFill="1" applyBorder="1" applyProtection="1"/>
    <xf numFmtId="0" fontId="52" fillId="10" borderId="27" xfId="0" applyFont="1" applyFill="1" applyBorder="1" applyProtection="1"/>
    <xf numFmtId="0" fontId="62" fillId="10" borderId="28" xfId="0" applyFont="1" applyFill="1" applyBorder="1" applyAlignment="1" applyProtection="1">
      <alignment horizontal="right"/>
    </xf>
    <xf numFmtId="0" fontId="61" fillId="10" borderId="0" xfId="0" applyFont="1" applyFill="1" applyBorder="1" applyProtection="1"/>
    <xf numFmtId="0" fontId="52" fillId="10" borderId="6" xfId="0" applyFont="1" applyFill="1" applyBorder="1" applyProtection="1"/>
    <xf numFmtId="0" fontId="4" fillId="10" borderId="0" xfId="0" applyFont="1" applyFill="1" applyProtection="1"/>
    <xf numFmtId="0" fontId="59" fillId="10" borderId="0" xfId="0" applyFont="1" applyFill="1" applyProtection="1"/>
    <xf numFmtId="0" fontId="2" fillId="10" borderId="29" xfId="0" applyFont="1" applyFill="1" applyBorder="1" applyProtection="1"/>
    <xf numFmtId="0" fontId="2" fillId="10" borderId="30" xfId="0" applyFont="1" applyFill="1" applyBorder="1" applyProtection="1"/>
    <xf numFmtId="0" fontId="2" fillId="10" borderId="31" xfId="0" applyFont="1" applyFill="1" applyBorder="1" applyProtection="1"/>
    <xf numFmtId="0" fontId="61" fillId="10" borderId="0" xfId="0" applyFont="1" applyFill="1" applyProtection="1"/>
    <xf numFmtId="0" fontId="2" fillId="10" borderId="27" xfId="0" applyFont="1" applyFill="1" applyBorder="1" applyAlignment="1" applyProtection="1">
      <alignment horizontal="right"/>
    </xf>
    <xf numFmtId="0" fontId="2" fillId="10" borderId="27" xfId="0" applyFont="1" applyFill="1" applyBorder="1" applyAlignment="1" applyProtection="1">
      <alignment horizontal="center"/>
    </xf>
    <xf numFmtId="0" fontId="57" fillId="10" borderId="0" xfId="0" applyFont="1" applyFill="1" applyProtection="1"/>
    <xf numFmtId="0" fontId="0" fillId="10" borderId="0" xfId="0" applyFill="1" applyAlignment="1" applyProtection="1">
      <alignment horizontal="center"/>
    </xf>
    <xf numFmtId="0" fontId="5" fillId="10" borderId="5" xfId="0" applyFont="1" applyFill="1" applyBorder="1" applyProtection="1"/>
    <xf numFmtId="0" fontId="0" fillId="10" borderId="5" xfId="0" applyFill="1" applyBorder="1" applyProtection="1"/>
    <xf numFmtId="0" fontId="58" fillId="10" borderId="49" xfId="0" applyFont="1" applyFill="1" applyBorder="1" applyAlignment="1" applyProtection="1">
      <alignment horizontal="center"/>
    </xf>
    <xf numFmtId="0" fontId="58" fillId="10" borderId="50" xfId="0" applyFont="1" applyFill="1" applyBorder="1" applyAlignment="1" applyProtection="1">
      <alignment horizontal="center"/>
    </xf>
    <xf numFmtId="2" fontId="46" fillId="10" borderId="0" xfId="0" applyNumberFormat="1" applyFont="1" applyFill="1" applyBorder="1" applyProtection="1"/>
    <xf numFmtId="2" fontId="46" fillId="10" borderId="6" xfId="0" applyNumberFormat="1" applyFont="1" applyFill="1" applyBorder="1" applyProtection="1"/>
    <xf numFmtId="2" fontId="46" fillId="10" borderId="24" xfId="0" applyNumberFormat="1" applyFont="1" applyFill="1" applyBorder="1" applyAlignment="1" applyProtection="1">
      <alignment horizontal="right"/>
    </xf>
    <xf numFmtId="0" fontId="46" fillId="10" borderId="18" xfId="0" applyFont="1" applyFill="1" applyBorder="1" applyAlignment="1" applyProtection="1">
      <alignment wrapText="1"/>
    </xf>
    <xf numFmtId="0" fontId="46" fillId="10" borderId="19" xfId="0" applyFont="1" applyFill="1" applyBorder="1" applyAlignment="1" applyProtection="1">
      <alignment horizontal="center"/>
    </xf>
    <xf numFmtId="0" fontId="46" fillId="10" borderId="20" xfId="0" applyFont="1" applyFill="1" applyBorder="1" applyAlignment="1" applyProtection="1">
      <alignment horizontal="center"/>
    </xf>
    <xf numFmtId="0" fontId="46" fillId="10" borderId="13" xfId="0" applyFont="1" applyFill="1" applyBorder="1" applyProtection="1"/>
    <xf numFmtId="0" fontId="46" fillId="10" borderId="14" xfId="0" applyFont="1" applyFill="1" applyBorder="1" applyAlignment="1" applyProtection="1">
      <alignment vertical="center" wrapText="1"/>
    </xf>
    <xf numFmtId="0" fontId="46" fillId="10" borderId="15" xfId="0" applyFont="1" applyFill="1" applyBorder="1" applyAlignment="1" applyProtection="1">
      <alignment wrapText="1"/>
    </xf>
    <xf numFmtId="2" fontId="46" fillId="10" borderId="16" xfId="0" applyNumberFormat="1" applyFont="1" applyFill="1" applyBorder="1" applyAlignment="1" applyProtection="1">
      <alignment horizontal="center"/>
    </xf>
    <xf numFmtId="2" fontId="46" fillId="10" borderId="16" xfId="0" applyNumberFormat="1" applyFont="1" applyFill="1" applyBorder="1" applyAlignment="1" applyProtection="1">
      <alignment horizontal="center"/>
    </xf>
    <xf numFmtId="2" fontId="46" fillId="10" borderId="17" xfId="0" applyNumberFormat="1" applyFont="1" applyFill="1" applyBorder="1" applyAlignment="1" applyProtection="1">
      <alignment horizontal="center" wrapText="1"/>
    </xf>
    <xf numFmtId="0" fontId="2" fillId="10" borderId="24" xfId="0" applyFont="1" applyFill="1" applyBorder="1" applyAlignment="1" applyProtection="1"/>
    <xf numFmtId="0" fontId="46" fillId="10" borderId="0" xfId="0" applyFont="1" applyFill="1" applyBorder="1" applyAlignment="1" applyProtection="1">
      <alignment horizontal="right"/>
    </xf>
    <xf numFmtId="0" fontId="46" fillId="10" borderId="0" xfId="0" applyFont="1" applyFill="1" applyBorder="1" applyAlignment="1" applyProtection="1">
      <alignment horizontal="center" wrapText="1"/>
    </xf>
    <xf numFmtId="0" fontId="62" fillId="10" borderId="0" xfId="0" applyFont="1" applyFill="1" applyBorder="1" applyAlignment="1" applyProtection="1"/>
    <xf numFmtId="0" fontId="62" fillId="10" borderId="0" xfId="0" applyFont="1" applyFill="1" applyBorder="1" applyAlignment="1" applyProtection="1">
      <alignment horizontal="center"/>
    </xf>
    <xf numFmtId="0" fontId="62" fillId="10" borderId="23" xfId="0" applyFont="1" applyFill="1" applyBorder="1" applyAlignment="1" applyProtection="1">
      <alignment horizontal="center" vertical="center"/>
    </xf>
    <xf numFmtId="0" fontId="2" fillId="10" borderId="0" xfId="0" applyFont="1" applyFill="1" applyBorder="1" applyAlignment="1" applyProtection="1"/>
    <xf numFmtId="0" fontId="2" fillId="10" borderId="6" xfId="0" applyFont="1" applyFill="1" applyBorder="1" applyAlignment="1" applyProtection="1"/>
    <xf numFmtId="0" fontId="46" fillId="10" borderId="24" xfId="0" applyFont="1" applyFill="1" applyBorder="1" applyProtection="1"/>
    <xf numFmtId="0" fontId="56" fillId="10" borderId="0" xfId="0" applyFont="1" applyFill="1" applyBorder="1" applyAlignment="1" applyProtection="1">
      <alignment horizontal="right"/>
    </xf>
    <xf numFmtId="0" fontId="56" fillId="10" borderId="24" xfId="0" applyFont="1" applyFill="1" applyBorder="1" applyAlignment="1" applyProtection="1">
      <alignment horizontal="right" vertical="top"/>
    </xf>
    <xf numFmtId="1" fontId="46" fillId="10" borderId="0" xfId="0" applyNumberFormat="1" applyFont="1" applyFill="1" applyBorder="1" applyAlignment="1" applyProtection="1">
      <alignment horizontal="center"/>
    </xf>
    <xf numFmtId="0" fontId="2" fillId="10" borderId="0" xfId="0" applyFont="1" applyFill="1" applyBorder="1" applyAlignment="1" applyProtection="1">
      <alignment horizontal="right"/>
    </xf>
    <xf numFmtId="0" fontId="56" fillId="10" borderId="24" xfId="0" applyFont="1" applyFill="1" applyBorder="1" applyProtection="1"/>
    <xf numFmtId="0" fontId="2" fillId="10" borderId="0" xfId="0" applyFont="1" applyFill="1" applyBorder="1" applyAlignment="1" applyProtection="1">
      <alignment horizontal="center"/>
    </xf>
    <xf numFmtId="0" fontId="2" fillId="10" borderId="0" xfId="0" applyFont="1" applyFill="1" applyBorder="1" applyAlignment="1" applyProtection="1">
      <alignment horizontal="left"/>
    </xf>
    <xf numFmtId="0" fontId="2" fillId="10" borderId="6" xfId="0" applyFont="1" applyFill="1" applyBorder="1" applyAlignment="1" applyProtection="1">
      <alignment horizontal="left"/>
    </xf>
    <xf numFmtId="2" fontId="23" fillId="10" borderId="0" xfId="0" applyNumberFormat="1" applyFont="1" applyFill="1" applyBorder="1" applyAlignment="1" applyProtection="1">
      <alignment horizontal="center"/>
    </xf>
    <xf numFmtId="0" fontId="2" fillId="10" borderId="0" xfId="0" applyFont="1" applyFill="1" applyAlignment="1" applyProtection="1">
      <alignment horizontal="left"/>
    </xf>
    <xf numFmtId="0" fontId="56" fillId="10" borderId="0" xfId="0" applyFont="1" applyFill="1" applyBorder="1" applyAlignment="1" applyProtection="1">
      <alignment horizontal="right" vertical="top"/>
    </xf>
    <xf numFmtId="2" fontId="73" fillId="10" borderId="0" xfId="0" applyNumberFormat="1" applyFont="1" applyFill="1" applyBorder="1" applyAlignment="1" applyProtection="1">
      <alignment horizontal="center"/>
    </xf>
    <xf numFmtId="0" fontId="46" fillId="10" borderId="0" xfId="0" applyFont="1" applyFill="1" applyBorder="1" applyAlignment="1" applyProtection="1"/>
    <xf numFmtId="2" fontId="46" fillId="10" borderId="0" xfId="0" applyNumberFormat="1" applyFont="1" applyFill="1" applyBorder="1" applyAlignment="1" applyProtection="1">
      <alignment horizontal="right"/>
    </xf>
    <xf numFmtId="1" fontId="46" fillId="10" borderId="0" xfId="0" applyNumberFormat="1" applyFont="1" applyFill="1" applyAlignment="1" applyProtection="1">
      <alignment horizontal="center"/>
    </xf>
    <xf numFmtId="2" fontId="2" fillId="10" borderId="0" xfId="0" applyNumberFormat="1" applyFont="1" applyFill="1" applyBorder="1" applyAlignment="1" applyProtection="1"/>
    <xf numFmtId="0" fontId="56" fillId="10" borderId="25" xfId="0" applyFont="1" applyFill="1" applyBorder="1" applyProtection="1"/>
    <xf numFmtId="1" fontId="46" fillId="10" borderId="2" xfId="0" applyNumberFormat="1" applyFont="1" applyFill="1" applyBorder="1" applyAlignment="1" applyProtection="1">
      <alignment horizontal="center"/>
    </xf>
    <xf numFmtId="0" fontId="2" fillId="10" borderId="2" xfId="0" applyFont="1" applyFill="1" applyBorder="1" applyProtection="1"/>
    <xf numFmtId="2" fontId="2" fillId="10" borderId="2" xfId="0" applyNumberFormat="1" applyFont="1" applyFill="1" applyBorder="1" applyProtection="1"/>
    <xf numFmtId="0" fontId="2" fillId="10" borderId="26" xfId="0" applyFont="1" applyFill="1" applyBorder="1" applyProtection="1"/>
    <xf numFmtId="0" fontId="56" fillId="10" borderId="1" xfId="0" applyFont="1" applyFill="1" applyBorder="1" applyProtection="1"/>
    <xf numFmtId="0" fontId="56" fillId="10" borderId="1" xfId="0" applyFont="1" applyFill="1" applyBorder="1" applyAlignment="1" applyProtection="1">
      <alignment horizontal="right" vertical="top"/>
    </xf>
    <xf numFmtId="0" fontId="46" fillId="10" borderId="1" xfId="0" applyFont="1" applyFill="1" applyBorder="1" applyAlignment="1" applyProtection="1">
      <alignment horizontal="center"/>
    </xf>
    <xf numFmtId="2" fontId="46" fillId="10" borderId="1" xfId="0" applyNumberFormat="1" applyFont="1" applyFill="1" applyBorder="1" applyAlignment="1" applyProtection="1">
      <alignment horizontal="center"/>
    </xf>
    <xf numFmtId="0" fontId="2" fillId="10" borderId="1" xfId="0" applyFont="1" applyFill="1" applyBorder="1" applyProtection="1"/>
    <xf numFmtId="2" fontId="46" fillId="10" borderId="1" xfId="0" applyNumberFormat="1" applyFont="1" applyFill="1" applyBorder="1" applyProtection="1"/>
    <xf numFmtId="0" fontId="52" fillId="10" borderId="24" xfId="0" applyFont="1" applyFill="1" applyBorder="1" applyProtection="1"/>
    <xf numFmtId="0" fontId="2" fillId="10" borderId="32" xfId="0" applyFont="1" applyFill="1" applyBorder="1" applyProtection="1"/>
    <xf numFmtId="0" fontId="0" fillId="10" borderId="0" xfId="0" applyFill="1" applyBorder="1" applyProtection="1"/>
    <xf numFmtId="0" fontId="0" fillId="10" borderId="24" xfId="0" applyFill="1" applyBorder="1" applyProtection="1"/>
    <xf numFmtId="0" fontId="0" fillId="10" borderId="6" xfId="0" applyFill="1" applyBorder="1" applyProtection="1"/>
    <xf numFmtId="0" fontId="0" fillId="10" borderId="1" xfId="0" applyFill="1" applyBorder="1" applyProtection="1"/>
    <xf numFmtId="0" fontId="56" fillId="10" borderId="8" xfId="0" applyFont="1" applyFill="1" applyBorder="1" applyProtection="1"/>
    <xf numFmtId="0" fontId="56" fillId="10" borderId="8" xfId="0" applyFont="1" applyFill="1" applyBorder="1" applyAlignment="1" applyProtection="1">
      <alignment horizontal="right" vertical="top"/>
    </xf>
    <xf numFmtId="2" fontId="46" fillId="10" borderId="8" xfId="0" applyNumberFormat="1" applyFont="1" applyFill="1" applyBorder="1" applyAlignment="1" applyProtection="1">
      <alignment horizontal="center"/>
    </xf>
    <xf numFmtId="2" fontId="46" fillId="10" borderId="8" xfId="0" applyNumberFormat="1" applyFont="1" applyFill="1" applyBorder="1" applyProtection="1"/>
    <xf numFmtId="0" fontId="5" fillId="10" borderId="0" xfId="0" applyFont="1" applyFill="1" applyBorder="1" applyProtection="1"/>
    <xf numFmtId="1" fontId="0" fillId="13" borderId="0" xfId="0" applyNumberFormat="1" applyFill="1" applyAlignment="1">
      <alignment horizontal="center"/>
    </xf>
    <xf numFmtId="1" fontId="52" fillId="0" borderId="5" xfId="0" applyNumberFormat="1" applyFont="1" applyFill="1" applyBorder="1" applyAlignment="1">
      <alignment horizontal="center" wrapText="1"/>
    </xf>
    <xf numFmtId="1" fontId="23" fillId="0" borderId="5" xfId="0" applyNumberFormat="1" applyFont="1" applyFill="1" applyBorder="1" applyAlignment="1">
      <alignment horizontal="center"/>
    </xf>
    <xf numFmtId="164" fontId="2" fillId="12" borderId="0" xfId="0" applyNumberFormat="1" applyFont="1" applyFill="1" applyAlignment="1" applyProtection="1"/>
    <xf numFmtId="164" fontId="48" fillId="12" borderId="0" xfId="0" applyNumberFormat="1" applyFont="1" applyFill="1" applyAlignment="1" applyProtection="1">
      <alignment horizontal="left"/>
    </xf>
    <xf numFmtId="2" fontId="48" fillId="12" borderId="0" xfId="0" applyNumberFormat="1" applyFont="1" applyFill="1" applyAlignment="1" applyProtection="1"/>
    <xf numFmtId="0" fontId="48" fillId="12" borderId="0" xfId="0" applyFont="1" applyFill="1" applyProtection="1"/>
    <xf numFmtId="0" fontId="64" fillId="12" borderId="0" xfId="0" applyFont="1" applyFill="1" applyAlignment="1" applyProtection="1">
      <alignment horizontal="center" vertical="center"/>
    </xf>
    <xf numFmtId="3" fontId="48" fillId="12" borderId="0" xfId="0" applyNumberFormat="1" applyFont="1" applyFill="1" applyAlignment="1" applyProtection="1">
      <alignment horizontal="center"/>
    </xf>
    <xf numFmtId="1" fontId="48" fillId="12" borderId="0" xfId="0" applyNumberFormat="1" applyFont="1" applyFill="1" applyAlignment="1" applyProtection="1">
      <alignment horizontal="center"/>
    </xf>
    <xf numFmtId="2" fontId="48" fillId="12" borderId="0" xfId="0" applyNumberFormat="1" applyFont="1" applyFill="1" applyAlignment="1" applyProtection="1">
      <alignment horizontal="center"/>
    </xf>
    <xf numFmtId="1" fontId="4" fillId="0" borderId="0" xfId="0" applyNumberFormat="1" applyFont="1" applyFill="1" applyAlignment="1" applyProtection="1">
      <alignment horizontal="center"/>
    </xf>
    <xf numFmtId="49" fontId="0" fillId="13" borderId="0" xfId="0" applyNumberFormat="1" applyFill="1" applyAlignment="1">
      <alignment horizontal="center"/>
    </xf>
    <xf numFmtId="49" fontId="1" fillId="13" borderId="0" xfId="0" applyNumberFormat="1" applyFont="1" applyFill="1"/>
    <xf numFmtId="49" fontId="1" fillId="13" borderId="0" xfId="0" applyNumberFormat="1" applyFont="1" applyFill="1" applyAlignment="1">
      <alignment horizontal="left"/>
    </xf>
    <xf numFmtId="0" fontId="46" fillId="10" borderId="0" xfId="0" applyFont="1" applyFill="1" applyBorder="1" applyAlignment="1" applyProtection="1">
      <alignment horizontal="right"/>
    </xf>
    <xf numFmtId="0" fontId="56" fillId="10" borderId="2" xfId="0" applyFont="1" applyFill="1" applyBorder="1" applyAlignment="1" applyProtection="1">
      <alignment horizontal="right" vertical="top"/>
    </xf>
    <xf numFmtId="0" fontId="0" fillId="10" borderId="0" xfId="0" applyFill="1"/>
    <xf numFmtId="10" fontId="0" fillId="0" borderId="5" xfId="0" applyNumberFormat="1" applyFill="1" applyBorder="1" applyAlignment="1">
      <alignment horizontal="center"/>
    </xf>
    <xf numFmtId="0" fontId="1" fillId="0" borderId="5" xfId="0" applyFont="1" applyFill="1" applyBorder="1" applyAlignment="1">
      <alignment horizontal="center" vertical="center"/>
    </xf>
    <xf numFmtId="10" fontId="1" fillId="0" borderId="5" xfId="1" applyNumberFormat="1" applyFont="1" applyFill="1" applyBorder="1" applyAlignment="1">
      <alignment horizontal="center"/>
    </xf>
    <xf numFmtId="2" fontId="0" fillId="13" borderId="0" xfId="0" applyNumberFormat="1" applyFill="1" applyBorder="1" applyAlignment="1">
      <alignment horizontal="center"/>
    </xf>
    <xf numFmtId="0" fontId="13" fillId="13" borderId="0" xfId="0" applyFont="1" applyFill="1" applyBorder="1" applyAlignment="1">
      <alignment vertical="top"/>
    </xf>
    <xf numFmtId="2" fontId="52" fillId="13" borderId="10" xfId="0" applyNumberFormat="1" applyFont="1" applyFill="1" applyBorder="1" applyAlignment="1">
      <alignment horizontal="center" wrapText="1"/>
    </xf>
    <xf numFmtId="0" fontId="53" fillId="0" borderId="5" xfId="0" applyFont="1" applyFill="1" applyBorder="1" applyAlignment="1">
      <alignment horizontal="center" textRotation="90"/>
    </xf>
    <xf numFmtId="2" fontId="0" fillId="13" borderId="0" xfId="0" applyNumberFormat="1" applyFill="1"/>
    <xf numFmtId="0" fontId="0" fillId="14" borderId="0" xfId="0" applyFill="1"/>
    <xf numFmtId="0" fontId="66" fillId="14" borderId="0" xfId="0" applyFont="1" applyFill="1"/>
    <xf numFmtId="0" fontId="0" fillId="14" borderId="0" xfId="0" applyFill="1" applyProtection="1"/>
    <xf numFmtId="49" fontId="67" fillId="14" borderId="0" xfId="0" applyNumberFormat="1" applyFont="1" applyFill="1" applyAlignment="1" applyProtection="1">
      <alignment horizontal="left"/>
    </xf>
    <xf numFmtId="0" fontId="66" fillId="14" borderId="0" xfId="0" applyFont="1" applyFill="1" applyProtection="1"/>
    <xf numFmtId="49" fontId="66" fillId="14" borderId="0" xfId="0" applyNumberFormat="1" applyFont="1" applyFill="1" applyAlignment="1" applyProtection="1">
      <alignment horizontal="right"/>
    </xf>
    <xf numFmtId="0" fontId="66" fillId="14" borderId="0" xfId="0" applyFont="1" applyFill="1" applyAlignment="1" applyProtection="1">
      <alignment horizontal="left" vertical="top" wrapText="1"/>
    </xf>
    <xf numFmtId="49" fontId="66" fillId="14" borderId="0" xfId="0" applyNumberFormat="1" applyFont="1" applyFill="1" applyAlignment="1" applyProtection="1">
      <alignment horizontal="right" vertical="top"/>
    </xf>
    <xf numFmtId="0" fontId="67" fillId="14" borderId="0" xfId="0" applyFont="1" applyFill="1" applyProtection="1"/>
    <xf numFmtId="0" fontId="66" fillId="14" borderId="0" xfId="0" applyFont="1" applyFill="1" applyAlignment="1" applyProtection="1">
      <alignment horizontal="right"/>
    </xf>
    <xf numFmtId="0" fontId="66" fillId="14" borderId="0" xfId="0" applyFont="1" applyFill="1" applyAlignment="1" applyProtection="1">
      <alignment horizontal="left"/>
    </xf>
    <xf numFmtId="0" fontId="0" fillId="14" borderId="0" xfId="0" applyFill="1" applyAlignment="1" applyProtection="1">
      <alignment horizontal="right"/>
    </xf>
    <xf numFmtId="0" fontId="0" fillId="14" borderId="0" xfId="0" applyFill="1" applyAlignment="1">
      <alignment horizontal="right"/>
    </xf>
    <xf numFmtId="0" fontId="48" fillId="15" borderId="0" xfId="0" applyFont="1" applyFill="1" applyProtection="1"/>
    <xf numFmtId="0" fontId="62" fillId="15" borderId="0" xfId="0" applyFont="1" applyFill="1" applyAlignment="1" applyProtection="1">
      <alignment horizontal="left"/>
    </xf>
    <xf numFmtId="0" fontId="48" fillId="15" borderId="0" xfId="0" applyFont="1" applyFill="1" applyAlignment="1" applyProtection="1">
      <alignment horizontal="right"/>
    </xf>
    <xf numFmtId="0" fontId="52" fillId="15" borderId="0" xfId="0" applyFont="1" applyFill="1" applyAlignment="1" applyProtection="1">
      <alignment vertical="center"/>
    </xf>
    <xf numFmtId="0" fontId="48" fillId="15" borderId="0" xfId="0" applyFont="1" applyFill="1" applyAlignment="1" applyProtection="1">
      <alignment vertical="center"/>
    </xf>
    <xf numFmtId="49" fontId="48" fillId="15" borderId="0" xfId="0" applyNumberFormat="1" applyFont="1" applyFill="1" applyAlignment="1" applyProtection="1">
      <alignment horizontal="right"/>
    </xf>
    <xf numFmtId="0" fontId="48" fillId="15" borderId="0" xfId="0" applyFont="1" applyFill="1" applyAlignment="1" applyProtection="1">
      <alignment horizontal="left" vertical="top" wrapText="1"/>
    </xf>
    <xf numFmtId="2" fontId="1" fillId="0" borderId="5" xfId="1" applyNumberFormat="1" applyFont="1" applyFill="1" applyBorder="1" applyAlignment="1">
      <alignment horizontal="center"/>
    </xf>
    <xf numFmtId="0" fontId="2" fillId="0" borderId="0" xfId="0" applyFont="1" applyFill="1" applyAlignment="1" applyProtection="1">
      <alignment horizontal="left"/>
    </xf>
    <xf numFmtId="0" fontId="2" fillId="0" borderId="47" xfId="0" applyFont="1" applyFill="1" applyBorder="1" applyAlignment="1" applyProtection="1">
      <alignment horizontal="right"/>
    </xf>
    <xf numFmtId="0" fontId="120" fillId="0" borderId="0" xfId="0" applyFont="1" applyFill="1" applyBorder="1" applyAlignment="1" applyProtection="1">
      <alignment horizontal="center"/>
    </xf>
    <xf numFmtId="2" fontId="0" fillId="0" borderId="5" xfId="0" applyNumberFormat="1" applyFill="1" applyBorder="1" applyAlignment="1">
      <alignment horizontal="center"/>
    </xf>
    <xf numFmtId="0" fontId="4" fillId="0" borderId="5" xfId="0" applyFont="1" applyFill="1" applyBorder="1" applyAlignment="1">
      <alignment horizontal="right"/>
    </xf>
    <xf numFmtId="0" fontId="0" fillId="15" borderId="0" xfId="0" applyFill="1"/>
    <xf numFmtId="0" fontId="67" fillId="0" borderId="0" xfId="0" applyFont="1" applyFill="1" applyAlignment="1" applyProtection="1">
      <alignment vertical="top"/>
    </xf>
    <xf numFmtId="0" fontId="67" fillId="0" borderId="0" xfId="0" applyNumberFormat="1" applyFont="1" applyFill="1" applyAlignment="1" applyProtection="1">
      <alignment vertical="top"/>
    </xf>
    <xf numFmtId="0" fontId="0" fillId="13" borderId="0" xfId="0" applyFill="1" applyAlignment="1">
      <alignment horizontal="right"/>
    </xf>
    <xf numFmtId="0" fontId="13" fillId="13" borderId="0" xfId="0" applyFont="1" applyFill="1" applyBorder="1" applyAlignment="1">
      <alignment horizontal="right" vertical="top"/>
    </xf>
    <xf numFmtId="2" fontId="0" fillId="13" borderId="0" xfId="0" applyNumberFormat="1" applyFill="1" applyAlignment="1">
      <alignment horizontal="right"/>
    </xf>
    <xf numFmtId="0" fontId="53" fillId="15" borderId="0" xfId="0" applyFont="1" applyFill="1" applyAlignment="1">
      <alignment wrapText="1"/>
    </xf>
    <xf numFmtId="0" fontId="62" fillId="0" borderId="0" xfId="0" applyFont="1" applyFill="1" applyBorder="1" applyAlignment="1" applyProtection="1">
      <alignment horizontal="right" vertical="top"/>
    </xf>
    <xf numFmtId="0" fontId="3" fillId="0" borderId="0" xfId="0" applyFont="1" applyAlignment="1">
      <alignment vertical="center"/>
    </xf>
    <xf numFmtId="0" fontId="122" fillId="0" borderId="0" xfId="0" applyFont="1" applyFill="1" applyAlignment="1" applyProtection="1">
      <alignment vertical="center" textRotation="255"/>
    </xf>
    <xf numFmtId="0" fontId="122" fillId="0" borderId="0" xfId="0" applyFont="1" applyFill="1" applyAlignment="1" applyProtection="1">
      <alignment horizontal="center" vertical="center"/>
    </xf>
    <xf numFmtId="0" fontId="123" fillId="0" borderId="0" xfId="0" applyFont="1" applyFill="1" applyAlignment="1" applyProtection="1">
      <alignment horizontal="center" vertical="center"/>
    </xf>
    <xf numFmtId="0" fontId="124" fillId="0" borderId="0" xfId="0" applyFont="1" applyFill="1" applyBorder="1" applyAlignment="1" applyProtection="1">
      <alignment vertical="top" wrapText="1"/>
    </xf>
    <xf numFmtId="0" fontId="125" fillId="15" borderId="0" xfId="0" applyFont="1" applyFill="1" applyAlignment="1">
      <alignment horizontal="left" wrapText="1"/>
    </xf>
    <xf numFmtId="0" fontId="126" fillId="15" borderId="0" xfId="0" applyFont="1" applyFill="1" applyAlignment="1">
      <alignment horizontal="left" wrapText="1"/>
    </xf>
    <xf numFmtId="0" fontId="127" fillId="0" borderId="0" xfId="0" applyFont="1" applyFill="1" applyAlignment="1" applyProtection="1">
      <alignment horizontal="center"/>
    </xf>
    <xf numFmtId="0" fontId="128" fillId="0" borderId="52" xfId="0" applyFont="1" applyFill="1" applyBorder="1" applyAlignment="1">
      <alignment horizontal="left"/>
    </xf>
    <xf numFmtId="2" fontId="4" fillId="0" borderId="0" xfId="0" applyNumberFormat="1" applyFont="1" applyFill="1" applyAlignment="1" applyProtection="1">
      <alignment horizontal="right"/>
    </xf>
    <xf numFmtId="0" fontId="58" fillId="0" borderId="0" xfId="0" applyFont="1" applyFill="1"/>
    <xf numFmtId="0" fontId="2" fillId="10" borderId="0" xfId="0" applyFont="1" applyFill="1" applyBorder="1" applyAlignment="1" applyProtection="1">
      <alignment horizontal="center"/>
    </xf>
    <xf numFmtId="166" fontId="2" fillId="10" borderId="0" xfId="0" applyNumberFormat="1" applyFont="1" applyFill="1" applyBorder="1" applyAlignment="1" applyProtection="1">
      <alignment horizontal="left"/>
    </xf>
    <xf numFmtId="0" fontId="2" fillId="10" borderId="0" xfId="0" applyFont="1" applyFill="1" applyBorder="1" applyAlignment="1" applyProtection="1">
      <alignment horizontal="center" vertical="center" wrapText="1"/>
    </xf>
    <xf numFmtId="0" fontId="46" fillId="0" borderId="0" xfId="0" applyFont="1" applyFill="1" applyAlignment="1" applyProtection="1">
      <alignment horizontal="center"/>
    </xf>
    <xf numFmtId="0" fontId="2" fillId="10" borderId="0" xfId="0" applyFont="1" applyFill="1" applyAlignment="1" applyProtection="1">
      <alignment vertical="center"/>
    </xf>
    <xf numFmtId="0" fontId="2" fillId="0" borderId="27" xfId="0" applyFont="1" applyFill="1" applyBorder="1" applyAlignment="1" applyProtection="1">
      <alignment horizontal="right" vertical="center"/>
    </xf>
    <xf numFmtId="0" fontId="2" fillId="0" borderId="27" xfId="0" applyFont="1" applyFill="1" applyBorder="1" applyAlignment="1" applyProtection="1">
      <alignment horizontal="center" vertical="center"/>
    </xf>
    <xf numFmtId="0" fontId="0" fillId="10" borderId="0" xfId="0" applyFill="1" applyAlignment="1" applyProtection="1">
      <alignment vertical="center"/>
    </xf>
    <xf numFmtId="0" fontId="5" fillId="10" borderId="0" xfId="0" applyFont="1" applyFill="1" applyAlignment="1" applyProtection="1">
      <alignment vertical="center"/>
    </xf>
    <xf numFmtId="0" fontId="48" fillId="10" borderId="5" xfId="0" applyFont="1" applyFill="1" applyBorder="1" applyAlignment="1" applyProtection="1">
      <alignment horizontal="left" vertical="center" wrapText="1"/>
    </xf>
    <xf numFmtId="0" fontId="78" fillId="10" borderId="5" xfId="0" applyFont="1" applyFill="1" applyBorder="1" applyAlignment="1" applyProtection="1">
      <alignment vertical="center"/>
    </xf>
    <xf numFmtId="0" fontId="2" fillId="0" borderId="0" xfId="0" applyFont="1" applyFill="1" applyBorder="1" applyAlignment="1" applyProtection="1">
      <alignment horizontal="center" vertical="center"/>
    </xf>
    <xf numFmtId="0" fontId="1" fillId="0" borderId="33" xfId="0" applyFont="1" applyFill="1" applyBorder="1" applyAlignment="1" applyProtection="1">
      <alignment vertical="top" wrapText="1"/>
    </xf>
    <xf numFmtId="0" fontId="1" fillId="0" borderId="34" xfId="0" applyFont="1" applyFill="1" applyBorder="1" applyAlignment="1" applyProtection="1">
      <alignment vertical="top" wrapText="1"/>
    </xf>
    <xf numFmtId="0" fontId="2" fillId="0" borderId="2" xfId="0" applyFont="1" applyFill="1" applyBorder="1" applyProtection="1"/>
    <xf numFmtId="0" fontId="128" fillId="0" borderId="0" xfId="0" applyFont="1" applyFill="1" applyProtection="1"/>
    <xf numFmtId="0" fontId="128" fillId="0" borderId="0" xfId="0" applyFont="1" applyFill="1" applyAlignment="1" applyProtection="1">
      <alignment vertical="center"/>
    </xf>
    <xf numFmtId="0" fontId="128" fillId="0" borderId="0" xfId="0" applyFont="1" applyFill="1" applyAlignment="1" applyProtection="1">
      <alignment horizontal="left" vertical="center"/>
    </xf>
    <xf numFmtId="0" fontId="23" fillId="10" borderId="0" xfId="0" applyFont="1" applyFill="1" applyBorder="1" applyAlignment="1" applyProtection="1">
      <alignment horizontal="center" vertical="center" wrapText="1"/>
    </xf>
    <xf numFmtId="2" fontId="90" fillId="0" borderId="0" xfId="0" applyNumberFormat="1" applyFont="1" applyFill="1" applyAlignment="1" applyProtection="1"/>
    <xf numFmtId="0" fontId="90" fillId="0" borderId="0" xfId="0" applyNumberFormat="1" applyFont="1" applyFill="1" applyAlignment="1" applyProtection="1"/>
    <xf numFmtId="2" fontId="0" fillId="0" borderId="0" xfId="0" applyNumberFormat="1" applyFill="1" applyAlignment="1" applyProtection="1">
      <alignment horizontal="left"/>
    </xf>
    <xf numFmtId="0" fontId="129" fillId="0" borderId="46" xfId="0" applyFont="1" applyFill="1" applyBorder="1" applyAlignment="1" applyProtection="1">
      <alignment horizontal="left" vertical="center"/>
      <protection locked="0"/>
    </xf>
    <xf numFmtId="0" fontId="4" fillId="2" borderId="0" xfId="0" applyFont="1" applyFill="1" applyProtection="1"/>
    <xf numFmtId="0" fontId="52" fillId="0" borderId="21" xfId="0" applyFont="1" applyFill="1" applyBorder="1" applyAlignment="1">
      <alignment vertical="top"/>
    </xf>
    <xf numFmtId="0" fontId="52" fillId="0" borderId="22" xfId="0" applyFont="1" applyFill="1" applyBorder="1" applyAlignment="1">
      <alignment vertical="top"/>
    </xf>
    <xf numFmtId="0" fontId="48" fillId="0" borderId="21" xfId="0" applyFont="1" applyFill="1" applyBorder="1" applyAlignment="1">
      <alignment vertical="top"/>
    </xf>
    <xf numFmtId="0" fontId="48" fillId="0" borderId="1" xfId="0" applyFont="1" applyFill="1" applyBorder="1" applyAlignment="1">
      <alignment vertical="top"/>
    </xf>
    <xf numFmtId="0" fontId="48" fillId="0" borderId="1" xfId="0" applyFont="1" applyFill="1" applyBorder="1" applyAlignment="1">
      <alignment vertical="top" wrapText="1"/>
    </xf>
    <xf numFmtId="0" fontId="0" fillId="2" borderId="0" xfId="0" applyFill="1" applyBorder="1" applyAlignment="1" applyProtection="1"/>
    <xf numFmtId="0" fontId="130" fillId="0" borderId="21" xfId="0" applyFont="1" applyFill="1" applyBorder="1" applyProtection="1"/>
    <xf numFmtId="0" fontId="19" fillId="5" borderId="0" xfId="0" applyFont="1" applyFill="1" applyBorder="1" applyAlignment="1" applyProtection="1">
      <alignment horizontal="left" vertical="center"/>
    </xf>
    <xf numFmtId="0" fontId="48" fillId="0" borderId="0" xfId="0" applyFont="1" applyFill="1" applyBorder="1" applyAlignment="1" applyProtection="1">
      <alignment horizontal="left" vertical="top" wrapText="1"/>
    </xf>
    <xf numFmtId="0" fontId="37" fillId="5" borderId="0"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left" vertical="top" wrapText="1"/>
    </xf>
    <xf numFmtId="0" fontId="0" fillId="5" borderId="0" xfId="0" applyFill="1" applyBorder="1" applyAlignment="1" applyProtection="1">
      <alignment horizontal="center" vertical="top" wrapText="1"/>
    </xf>
    <xf numFmtId="0" fontId="14" fillId="0" borderId="0" xfId="0" applyFont="1" applyFill="1" applyBorder="1" applyAlignment="1" applyProtection="1">
      <alignment horizontal="right" vertical="center" wrapText="1"/>
    </xf>
    <xf numFmtId="0" fontId="2" fillId="0" borderId="0" xfId="0" applyNumberFormat="1" applyFont="1" applyFill="1" applyBorder="1" applyAlignment="1" applyProtection="1">
      <alignment wrapText="1"/>
    </xf>
    <xf numFmtId="0" fontId="17" fillId="0" borderId="0" xfId="0" applyFont="1" applyFill="1" applyBorder="1" applyAlignment="1" applyProtection="1">
      <alignment horizontal="center" vertical="center" wrapText="1"/>
    </xf>
    <xf numFmtId="0" fontId="15" fillId="0" borderId="0" xfId="0" applyFont="1" applyFill="1" applyBorder="1" applyAlignment="1" applyProtection="1">
      <alignment wrapText="1"/>
    </xf>
    <xf numFmtId="0" fontId="0" fillId="0" borderId="0" xfId="0" applyFill="1" applyBorder="1" applyAlignment="1" applyProtection="1"/>
    <xf numFmtId="0" fontId="0" fillId="2" borderId="0" xfId="0" applyFill="1" applyBorder="1" applyProtection="1"/>
    <xf numFmtId="0" fontId="0" fillId="0" borderId="0" xfId="0" applyFill="1" applyBorder="1" applyAlignment="1" applyProtection="1">
      <alignment horizontal="left"/>
    </xf>
    <xf numFmtId="0" fontId="0" fillId="2" borderId="0" xfId="0" applyFill="1" applyBorder="1" applyAlignment="1" applyProtection="1">
      <alignment horizontal="right" vertical="center" textRotation="255"/>
    </xf>
    <xf numFmtId="0" fontId="0" fillId="2" borderId="0" xfId="0" applyFill="1" applyBorder="1" applyAlignment="1" applyProtection="1">
      <alignment horizontal="left"/>
    </xf>
    <xf numFmtId="49" fontId="39" fillId="0" borderId="9" xfId="0" applyNumberFormat="1" applyFont="1" applyFill="1" applyBorder="1" applyAlignment="1" applyProtection="1">
      <alignment vertical="center" wrapText="1"/>
    </xf>
    <xf numFmtId="49" fontId="39" fillId="0" borderId="8" xfId="0" applyNumberFormat="1" applyFont="1" applyFill="1" applyBorder="1" applyAlignment="1" applyProtection="1">
      <alignment vertical="center" wrapText="1"/>
    </xf>
    <xf numFmtId="49" fontId="131" fillId="5" borderId="0" xfId="0" applyNumberFormat="1" applyFont="1" applyFill="1" applyBorder="1" applyAlignment="1" applyProtection="1">
      <alignment horizontal="right" vertical="center"/>
    </xf>
    <xf numFmtId="164" fontId="58" fillId="0" borderId="16" xfId="0" applyNumberFormat="1" applyFont="1" applyFill="1" applyBorder="1" applyAlignment="1" applyProtection="1">
      <alignment horizontal="left" wrapText="1"/>
    </xf>
    <xf numFmtId="0" fontId="58" fillId="0" borderId="0" xfId="0" applyFont="1" applyFill="1" applyBorder="1" applyProtection="1"/>
    <xf numFmtId="0" fontId="58" fillId="0" borderId="16" xfId="0" applyNumberFormat="1" applyFont="1" applyFill="1" applyBorder="1" applyAlignment="1" applyProtection="1">
      <alignment wrapText="1"/>
    </xf>
    <xf numFmtId="0" fontId="58" fillId="0" borderId="16" xfId="0" applyFont="1" applyFill="1" applyBorder="1" applyAlignment="1" applyProtection="1">
      <alignment horizontal="left" wrapText="1"/>
    </xf>
    <xf numFmtId="0" fontId="46" fillId="0" borderId="0" xfId="0" applyFont="1" applyFill="1" applyBorder="1" applyAlignment="1" applyProtection="1"/>
    <xf numFmtId="0" fontId="53" fillId="0" borderId="0" xfId="0" applyFont="1" applyFill="1" applyBorder="1" applyAlignment="1" applyProtection="1">
      <alignment horizontal="center" wrapText="1"/>
    </xf>
    <xf numFmtId="0" fontId="1" fillId="0" borderId="0" xfId="0" applyFont="1" applyFill="1" applyBorder="1" applyAlignment="1" applyProtection="1">
      <alignment horizontal="center" wrapText="1"/>
    </xf>
    <xf numFmtId="0" fontId="4" fillId="0" borderId="0" xfId="0" applyFont="1" applyFill="1" applyBorder="1" applyAlignment="1" applyProtection="1"/>
    <xf numFmtId="0" fontId="58" fillId="0" borderId="0" xfId="0" applyFont="1" applyFill="1" applyBorder="1" applyAlignment="1" applyProtection="1"/>
    <xf numFmtId="0" fontId="1" fillId="0" borderId="0" xfId="0" applyFont="1" applyFill="1" applyBorder="1" applyAlignment="1" applyProtection="1">
      <alignment horizontal="left" wrapText="1"/>
    </xf>
    <xf numFmtId="0" fontId="117" fillId="0" borderId="0" xfId="0" applyFont="1" applyFill="1" applyBorder="1" applyAlignment="1" applyProtection="1">
      <alignment wrapText="1"/>
    </xf>
    <xf numFmtId="0" fontId="0" fillId="0" borderId="1" xfId="0" applyFill="1" applyBorder="1" applyProtection="1"/>
    <xf numFmtId="0" fontId="0" fillId="0" borderId="22" xfId="0" applyFill="1" applyBorder="1" applyProtection="1"/>
    <xf numFmtId="0" fontId="76" fillId="0" borderId="0" xfId="0" applyFont="1" applyFill="1" applyAlignment="1" applyProtection="1">
      <alignment horizontal="center"/>
    </xf>
    <xf numFmtId="0" fontId="0" fillId="0" borderId="0" xfId="0" applyFill="1" applyBorder="1" applyAlignment="1" applyProtection="1">
      <alignment horizontal="left" vertical="top" wrapText="1"/>
    </xf>
    <xf numFmtId="0" fontId="0" fillId="0" borderId="0" xfId="0"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46" fillId="0" borderId="0" xfId="0" applyFont="1" applyFill="1" applyBorder="1" applyAlignment="1" applyProtection="1">
      <alignment horizontal="right" wrapText="1"/>
    </xf>
    <xf numFmtId="0" fontId="16" fillId="2" borderId="0" xfId="0" applyFont="1" applyFill="1" applyBorder="1" applyAlignment="1" applyProtection="1">
      <alignment horizontal="right" vertical="center" textRotation="255" wrapText="1"/>
    </xf>
    <xf numFmtId="0" fontId="0" fillId="0" borderId="0" xfId="0" applyBorder="1" applyAlignment="1" applyProtection="1">
      <alignment wrapText="1"/>
    </xf>
    <xf numFmtId="0" fontId="1" fillId="0" borderId="16" xfId="0" applyFont="1" applyFill="1" applyBorder="1" applyAlignment="1" applyProtection="1">
      <alignment horizontal="left" vertical="center" wrapText="1"/>
    </xf>
    <xf numFmtId="0" fontId="46" fillId="0" borderId="0" xfId="0" applyFont="1" applyFill="1" applyBorder="1" applyAlignment="1" applyProtection="1">
      <alignment horizontal="right" vertical="center" wrapText="1"/>
    </xf>
    <xf numFmtId="0" fontId="13" fillId="0" borderId="0" xfId="0" applyFont="1" applyFill="1" applyBorder="1" applyAlignment="1" applyProtection="1">
      <alignment horizontal="center" vertical="center" wrapText="1"/>
    </xf>
    <xf numFmtId="41" fontId="2" fillId="0" borderId="0" xfId="0" applyNumberFormat="1" applyFont="1" applyFill="1" applyBorder="1" applyAlignment="1" applyProtection="1">
      <alignment horizontal="left" vertical="center" wrapText="1"/>
    </xf>
    <xf numFmtId="0" fontId="24" fillId="15" borderId="0" xfId="0" applyFont="1" applyFill="1" applyAlignment="1">
      <alignment horizontal="left" vertical="center" wrapText="1"/>
    </xf>
    <xf numFmtId="49" fontId="0" fillId="10" borderId="5" xfId="0" applyNumberFormat="1" applyFill="1" applyBorder="1" applyProtection="1"/>
    <xf numFmtId="49" fontId="78" fillId="10" borderId="5" xfId="0" applyNumberFormat="1" applyFont="1" applyFill="1" applyBorder="1" applyProtection="1"/>
    <xf numFmtId="2" fontId="1" fillId="10" borderId="0" xfId="0" applyNumberFormat="1" applyFont="1" applyFill="1" applyProtection="1"/>
    <xf numFmtId="49" fontId="0" fillId="10" borderId="5" xfId="0" applyNumberFormat="1" applyFill="1" applyBorder="1" applyAlignment="1" applyProtection="1">
      <alignment horizontal="center"/>
    </xf>
    <xf numFmtId="49" fontId="78" fillId="10" borderId="5" xfId="0" applyNumberFormat="1" applyFont="1" applyFill="1" applyBorder="1" applyAlignment="1" applyProtection="1">
      <alignment horizontal="center"/>
    </xf>
    <xf numFmtId="49" fontId="1" fillId="10" borderId="5" xfId="0" applyNumberFormat="1" applyFont="1" applyFill="1" applyBorder="1" applyAlignment="1" applyProtection="1">
      <alignment horizontal="center"/>
    </xf>
    <xf numFmtId="49" fontId="0" fillId="10" borderId="0" xfId="0" applyNumberFormat="1" applyFill="1" applyBorder="1" applyAlignment="1" applyProtection="1">
      <alignment horizontal="center"/>
    </xf>
    <xf numFmtId="49" fontId="78" fillId="10" borderId="0" xfId="0" applyNumberFormat="1" applyFont="1" applyFill="1" applyBorder="1" applyAlignment="1" applyProtection="1">
      <alignment horizontal="center"/>
    </xf>
    <xf numFmtId="49" fontId="1" fillId="10" borderId="0" xfId="0" applyNumberFormat="1" applyFont="1" applyFill="1" applyBorder="1" applyAlignment="1" applyProtection="1">
      <alignment horizontal="center"/>
    </xf>
    <xf numFmtId="49" fontId="0" fillId="10" borderId="0" xfId="0" applyNumberFormat="1" applyFill="1" applyBorder="1" applyProtection="1"/>
    <xf numFmtId="49" fontId="78" fillId="10" borderId="0" xfId="0" applyNumberFormat="1" applyFont="1" applyFill="1" applyBorder="1" applyProtection="1"/>
    <xf numFmtId="49" fontId="78" fillId="10" borderId="0" xfId="0" applyNumberFormat="1" applyFont="1" applyFill="1" applyBorder="1" applyAlignment="1" applyProtection="1">
      <alignment vertical="center"/>
    </xf>
    <xf numFmtId="0" fontId="127" fillId="0" borderId="0" xfId="0" applyFont="1" applyFill="1" applyBorder="1" applyAlignment="1" applyProtection="1">
      <alignment horizontal="center" vertical="center" wrapText="1"/>
    </xf>
    <xf numFmtId="0" fontId="127" fillId="0" borderId="0" xfId="0" applyFont="1" applyFill="1" applyBorder="1" applyAlignment="1" applyProtection="1">
      <alignment horizontal="left" wrapText="1"/>
    </xf>
    <xf numFmtId="0" fontId="1" fillId="10" borderId="0" xfId="0" applyFont="1" applyFill="1" applyProtection="1"/>
    <xf numFmtId="2" fontId="0" fillId="10" borderId="0" xfId="0" applyNumberFormat="1" applyFill="1" applyBorder="1" applyProtection="1"/>
    <xf numFmtId="49" fontId="0" fillId="2" borderId="0" xfId="0" applyNumberFormat="1" applyFill="1" applyProtection="1"/>
    <xf numFmtId="49" fontId="78" fillId="10" borderId="35" xfId="0" applyNumberFormat="1" applyFont="1" applyFill="1" applyBorder="1" applyProtection="1"/>
    <xf numFmtId="49" fontId="4" fillId="10" borderId="36" xfId="0" applyNumberFormat="1" applyFont="1" applyFill="1" applyBorder="1" applyAlignment="1" applyProtection="1">
      <alignment horizontal="center" vertical="center"/>
    </xf>
    <xf numFmtId="0" fontId="4" fillId="10" borderId="36" xfId="0" applyFont="1" applyFill="1" applyBorder="1" applyAlignment="1" applyProtection="1">
      <alignment horizontal="center" vertical="center"/>
    </xf>
    <xf numFmtId="49" fontId="5" fillId="10" borderId="35" xfId="0" applyNumberFormat="1" applyFont="1" applyFill="1" applyBorder="1" applyProtection="1"/>
    <xf numFmtId="0" fontId="132" fillId="0" borderId="0" xfId="0" applyFont="1" applyFill="1" applyAlignment="1" applyProtection="1">
      <alignment horizontal="center" vertical="top" wrapText="1"/>
    </xf>
    <xf numFmtId="49" fontId="46" fillId="10" borderId="0" xfId="0" applyNumberFormat="1" applyFont="1" applyFill="1" applyBorder="1" applyAlignment="1" applyProtection="1">
      <alignment horizontal="center" vertical="center"/>
    </xf>
    <xf numFmtId="0" fontId="52" fillId="0" borderId="1" xfId="0" applyFont="1" applyFill="1" applyBorder="1" applyAlignment="1">
      <alignment vertical="top"/>
    </xf>
    <xf numFmtId="49" fontId="5" fillId="10" borderId="0" xfId="0" applyNumberFormat="1" applyFont="1" applyFill="1" applyBorder="1" applyProtection="1"/>
    <xf numFmtId="0" fontId="46" fillId="10" borderId="0" xfId="0" applyNumberFormat="1" applyFont="1" applyFill="1" applyBorder="1" applyAlignment="1" applyProtection="1">
      <alignment horizontal="center" vertical="center"/>
    </xf>
    <xf numFmtId="0" fontId="130" fillId="10" borderId="0" xfId="0" applyFont="1" applyFill="1" applyAlignment="1" applyProtection="1">
      <alignment horizontal="center"/>
    </xf>
    <xf numFmtId="0" fontId="101" fillId="0" borderId="53" xfId="0" applyFont="1" applyFill="1" applyBorder="1" applyAlignment="1" applyProtection="1">
      <alignment wrapText="1"/>
    </xf>
    <xf numFmtId="0" fontId="101" fillId="0" borderId="37" xfId="0" applyFont="1" applyFill="1" applyBorder="1" applyAlignment="1" applyProtection="1">
      <alignment horizontal="center" wrapText="1"/>
    </xf>
    <xf numFmtId="0" fontId="130" fillId="2" borderId="0" xfId="0" applyFont="1" applyFill="1" applyProtection="1"/>
    <xf numFmtId="0" fontId="130" fillId="8" borderId="0" xfId="0" applyFont="1" applyFill="1" applyProtection="1"/>
    <xf numFmtId="0" fontId="133" fillId="0" borderId="38" xfId="0" applyFont="1" applyFill="1" applyBorder="1" applyAlignment="1" applyProtection="1">
      <alignment horizontal="center" vertical="center" wrapText="1"/>
    </xf>
    <xf numFmtId="2" fontId="78" fillId="10" borderId="2" xfId="0" applyNumberFormat="1" applyFont="1" applyFill="1" applyBorder="1" applyProtection="1"/>
    <xf numFmtId="49" fontId="1" fillId="10" borderId="2" xfId="0" applyNumberFormat="1" applyFont="1" applyFill="1" applyBorder="1" applyAlignment="1" applyProtection="1">
      <alignment horizontal="center"/>
    </xf>
    <xf numFmtId="0" fontId="63" fillId="0" borderId="0" xfId="0" applyFont="1" applyFill="1" applyBorder="1" applyAlignment="1" applyProtection="1">
      <alignment horizontal="center" vertical="center"/>
    </xf>
    <xf numFmtId="2" fontId="64" fillId="0" borderId="0" xfId="0"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134" fillId="0" borderId="0" xfId="0" applyFont="1" applyFill="1" applyBorder="1" applyAlignment="1" applyProtection="1">
      <alignment horizontal="right" vertical="top" wrapText="1"/>
    </xf>
    <xf numFmtId="0" fontId="0" fillId="0" borderId="0" xfId="0" applyFill="1" applyAlignment="1" applyProtection="1">
      <alignment vertical="top"/>
    </xf>
    <xf numFmtId="0" fontId="0" fillId="2" borderId="0" xfId="0" applyFill="1" applyAlignment="1" applyProtection="1">
      <alignment vertical="top"/>
    </xf>
    <xf numFmtId="49" fontId="131" fillId="17" borderId="52" xfId="0" applyNumberFormat="1" applyFont="1" applyFill="1" applyBorder="1" applyAlignment="1" applyProtection="1">
      <alignment horizontal="right" vertical="center"/>
      <protection locked="0"/>
    </xf>
    <xf numFmtId="49" fontId="131" fillId="5" borderId="52" xfId="0" applyNumberFormat="1" applyFont="1" applyFill="1" applyBorder="1" applyAlignment="1" applyProtection="1">
      <alignment horizontal="right" vertical="center"/>
      <protection locked="0"/>
    </xf>
    <xf numFmtId="0" fontId="131" fillId="0" borderId="52" xfId="0" applyFont="1" applyFill="1" applyBorder="1" applyAlignment="1" applyProtection="1">
      <alignment horizontal="center" wrapText="1"/>
      <protection locked="0"/>
    </xf>
    <xf numFmtId="0" fontId="135" fillId="0" borderId="0" xfId="0" applyFont="1" applyFill="1" applyAlignment="1" applyProtection="1">
      <alignment horizontal="right"/>
    </xf>
    <xf numFmtId="0" fontId="136" fillId="0" borderId="0" xfId="0" applyFont="1" applyFill="1" applyAlignment="1" applyProtection="1">
      <alignment horizontal="center"/>
    </xf>
    <xf numFmtId="0" fontId="135" fillId="0" borderId="0" xfId="0" applyFont="1" applyFill="1" applyBorder="1" applyAlignment="1" applyProtection="1">
      <alignment wrapText="1"/>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right" wrapText="1"/>
    </xf>
    <xf numFmtId="0" fontId="135" fillId="0" borderId="0" xfId="0" applyFont="1" applyFill="1" applyBorder="1" applyAlignment="1" applyProtection="1">
      <alignment horizontal="center" wrapText="1"/>
    </xf>
    <xf numFmtId="0" fontId="138" fillId="0" borderId="0" xfId="0" applyFont="1" applyFill="1" applyBorder="1" applyAlignment="1" applyProtection="1"/>
    <xf numFmtId="0" fontId="139" fillId="0" borderId="0" xfId="0" applyFont="1" applyFill="1" applyBorder="1" applyAlignment="1" applyProtection="1"/>
    <xf numFmtId="0" fontId="139" fillId="0" borderId="0" xfId="0" applyFont="1" applyFill="1" applyAlignment="1" applyProtection="1"/>
    <xf numFmtId="0" fontId="1" fillId="0" borderId="0" xfId="0" applyFont="1" applyFill="1" applyAlignment="1" applyProtection="1">
      <alignment horizontal="center" vertical="top"/>
    </xf>
    <xf numFmtId="0" fontId="52" fillId="0" borderId="0" xfId="0" applyFont="1" applyFill="1" applyAlignment="1" applyProtection="1">
      <alignment horizontal="right"/>
    </xf>
    <xf numFmtId="0" fontId="107" fillId="0" borderId="0" xfId="0" applyFont="1" applyFill="1" applyAlignment="1" applyProtection="1">
      <alignment horizontal="center"/>
    </xf>
    <xf numFmtId="0" fontId="52" fillId="0" borderId="0" xfId="0" applyFont="1" applyFill="1" applyBorder="1" applyAlignment="1" applyProtection="1">
      <alignment wrapText="1"/>
    </xf>
    <xf numFmtId="0" fontId="48" fillId="0" borderId="0" xfId="0" applyFont="1" applyFill="1" applyBorder="1" applyAlignment="1" applyProtection="1">
      <alignment horizontal="right" wrapText="1"/>
    </xf>
    <xf numFmtId="0" fontId="23" fillId="0" borderId="0" xfId="0" applyFont="1" applyFill="1" applyBorder="1" applyAlignment="1" applyProtection="1"/>
    <xf numFmtId="0" fontId="46" fillId="0" borderId="0" xfId="0" applyFont="1" applyFill="1" applyAlignment="1" applyProtection="1"/>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wrapText="1"/>
    </xf>
    <xf numFmtId="0" fontId="52" fillId="0" borderId="1" xfId="0" applyFont="1" applyFill="1" applyBorder="1" applyAlignment="1">
      <alignment horizontal="left"/>
    </xf>
    <xf numFmtId="0" fontId="78" fillId="10" borderId="5" xfId="0" applyFont="1" applyFill="1" applyBorder="1" applyAlignment="1" applyProtection="1">
      <alignment horizontal="right" vertical="top"/>
    </xf>
    <xf numFmtId="0" fontId="78" fillId="10" borderId="5" xfId="0" applyFont="1" applyFill="1" applyBorder="1" applyAlignment="1" applyProtection="1">
      <alignment horizontal="right" vertical="center"/>
    </xf>
    <xf numFmtId="2" fontId="58" fillId="9" borderId="0" xfId="0" applyNumberFormat="1" applyFont="1" applyFill="1"/>
    <xf numFmtId="0" fontId="58" fillId="9" borderId="0" xfId="0" applyFont="1" applyFill="1" applyAlignment="1">
      <alignment wrapText="1"/>
    </xf>
    <xf numFmtId="1" fontId="58" fillId="0" borderId="0" xfId="0" applyNumberFormat="1" applyFont="1" applyFill="1" applyAlignment="1" applyProtection="1">
      <alignment horizontal="center"/>
    </xf>
    <xf numFmtId="0" fontId="17" fillId="10" borderId="0" xfId="0" applyFont="1" applyFill="1"/>
    <xf numFmtId="49" fontId="1" fillId="10" borderId="0" xfId="0" applyNumberFormat="1" applyFont="1" applyFill="1" applyAlignment="1" applyProtection="1">
      <alignment horizontal="right"/>
    </xf>
    <xf numFmtId="1" fontId="1" fillId="10" borderId="0" xfId="0" applyNumberFormat="1" applyFont="1" applyFill="1" applyAlignment="1" applyProtection="1">
      <alignment horizontal="center"/>
    </xf>
    <xf numFmtId="0" fontId="58" fillId="10" borderId="0" xfId="0" applyFont="1" applyFill="1"/>
    <xf numFmtId="0" fontId="58" fillId="10" borderId="0" xfId="0" applyFont="1" applyFill="1" applyAlignment="1">
      <alignment horizontal="center" vertical="center" wrapText="1"/>
    </xf>
    <xf numFmtId="0" fontId="58" fillId="10" borderId="0" xfId="0" applyFont="1" applyFill="1" applyAlignment="1">
      <alignment wrapText="1"/>
    </xf>
    <xf numFmtId="2" fontId="58" fillId="10" borderId="0" xfId="0" applyNumberFormat="1" applyFont="1" applyFill="1"/>
    <xf numFmtId="1" fontId="1" fillId="10" borderId="0" xfId="0" applyNumberFormat="1" applyFont="1" applyFill="1" applyAlignment="1">
      <alignment horizontal="center"/>
    </xf>
    <xf numFmtId="0" fontId="17" fillId="10" borderId="0" xfId="0" applyFont="1" applyFill="1" applyAlignment="1" applyProtection="1">
      <alignment textRotation="45" wrapText="1"/>
    </xf>
    <xf numFmtId="0" fontId="52" fillId="0" borderId="21" xfId="0" applyFont="1" applyFill="1" applyBorder="1" applyAlignment="1">
      <alignment horizontal="left"/>
    </xf>
    <xf numFmtId="1" fontId="1" fillId="10" borderId="0" xfId="0" applyNumberFormat="1" applyFont="1" applyFill="1" applyAlignment="1" applyProtection="1">
      <alignment horizontal="center" wrapText="1"/>
    </xf>
    <xf numFmtId="1" fontId="58" fillId="10" borderId="0" xfId="0" applyNumberFormat="1" applyFont="1" applyFill="1" applyAlignment="1" applyProtection="1">
      <alignment horizontal="center"/>
    </xf>
    <xf numFmtId="0" fontId="48" fillId="0" borderId="1" xfId="0" applyFont="1" applyFill="1" applyBorder="1" applyAlignment="1">
      <alignment horizontal="left"/>
    </xf>
    <xf numFmtId="0" fontId="48" fillId="0" borderId="21" xfId="0" applyFont="1" applyFill="1" applyBorder="1" applyAlignment="1">
      <alignment horizontal="left"/>
    </xf>
    <xf numFmtId="0" fontId="78" fillId="0" borderId="1" xfId="0" applyFont="1" applyFill="1" applyBorder="1" applyAlignment="1">
      <alignment horizontal="left"/>
    </xf>
    <xf numFmtId="0" fontId="78" fillId="0" borderId="21" xfId="0" applyFont="1" applyFill="1" applyBorder="1" applyAlignment="1">
      <alignment horizontal="left"/>
    </xf>
    <xf numFmtId="0" fontId="140" fillId="9" borderId="0" xfId="0" applyFont="1" applyFill="1" applyAlignment="1">
      <alignment vertical="top"/>
    </xf>
    <xf numFmtId="0" fontId="140" fillId="9" borderId="0" xfId="0" applyFont="1" applyFill="1" applyAlignment="1">
      <alignment horizontal="right" vertical="top"/>
    </xf>
    <xf numFmtId="0" fontId="62" fillId="0" borderId="0" xfId="0" applyFont="1" applyFill="1" applyBorder="1" applyAlignment="1" applyProtection="1">
      <alignment horizontal="center" vertical="top"/>
    </xf>
    <xf numFmtId="0" fontId="33" fillId="0" borderId="0" xfId="0" applyFont="1" applyFill="1" applyBorder="1" applyAlignment="1" applyProtection="1">
      <alignment horizontal="center" wrapText="1"/>
    </xf>
    <xf numFmtId="49" fontId="33" fillId="0" borderId="0" xfId="0" applyNumberFormat="1" applyFont="1" applyFill="1" applyBorder="1" applyAlignment="1" applyProtection="1">
      <alignment horizontal="center" wrapText="1"/>
    </xf>
    <xf numFmtId="0" fontId="57" fillId="15" borderId="0" xfId="0" applyFont="1" applyFill="1" applyAlignment="1">
      <alignment horizontal="left"/>
    </xf>
    <xf numFmtId="41" fontId="2" fillId="0" borderId="0" xfId="0" applyNumberFormat="1" applyFont="1" applyFill="1" applyBorder="1" applyAlignment="1" applyProtection="1">
      <alignment vertical="center" wrapText="1"/>
    </xf>
    <xf numFmtId="0" fontId="141" fillId="0" borderId="0" xfId="0" applyFont="1" applyFill="1" applyBorder="1" applyAlignment="1" applyProtection="1">
      <alignment vertical="center" wrapText="1"/>
    </xf>
    <xf numFmtId="0" fontId="142" fillId="0" borderId="0" xfId="0" applyFont="1" applyFill="1" applyBorder="1" applyAlignment="1" applyProtection="1">
      <alignment vertical="center" wrapText="1"/>
    </xf>
    <xf numFmtId="0" fontId="58" fillId="0" borderId="16" xfId="0" applyNumberFormat="1" applyFont="1" applyFill="1" applyBorder="1" applyAlignment="1" applyProtection="1">
      <alignment vertical="top" wrapText="1"/>
    </xf>
    <xf numFmtId="0" fontId="2" fillId="0" borderId="0" xfId="0" applyNumberFormat="1" applyFont="1" applyFill="1" applyBorder="1" applyAlignment="1" applyProtection="1">
      <alignment vertical="top" wrapText="1"/>
    </xf>
    <xf numFmtId="0" fontId="58" fillId="0" borderId="16" xfId="0" applyFont="1" applyFill="1" applyBorder="1" applyAlignment="1" applyProtection="1">
      <alignment horizontal="left" vertical="top" wrapText="1"/>
    </xf>
    <xf numFmtId="0" fontId="0" fillId="0" borderId="0" xfId="0" applyFill="1" applyBorder="1" applyAlignment="1" applyProtection="1">
      <alignment vertical="top"/>
    </xf>
    <xf numFmtId="0" fontId="1" fillId="0" borderId="16" xfId="0" applyFont="1" applyFill="1" applyBorder="1" applyAlignment="1" applyProtection="1">
      <alignment horizontal="left" vertical="top" wrapText="1"/>
    </xf>
    <xf numFmtId="0" fontId="58" fillId="0" borderId="0" xfId="0" applyFont="1" applyFill="1" applyAlignment="1">
      <alignment vertical="top" wrapText="1"/>
    </xf>
    <xf numFmtId="0" fontId="58" fillId="0" borderId="0" xfId="0" applyNumberFormat="1" applyFont="1" applyFill="1" applyAlignment="1" applyProtection="1">
      <alignment horizontal="right" vertical="top"/>
    </xf>
    <xf numFmtId="49" fontId="58" fillId="0" borderId="0" xfId="0" applyNumberFormat="1" applyFont="1" applyFill="1" applyAlignment="1" applyProtection="1">
      <alignment vertical="top"/>
    </xf>
    <xf numFmtId="0" fontId="58" fillId="0" borderId="0" xfId="0" applyNumberFormat="1" applyFont="1" applyFill="1" applyAlignment="1" applyProtection="1">
      <alignment vertical="top"/>
    </xf>
    <xf numFmtId="0" fontId="58" fillId="12" borderId="0" xfId="0" applyFont="1" applyFill="1" applyAlignment="1" applyProtection="1"/>
    <xf numFmtId="0" fontId="139" fillId="0" borderId="0" xfId="0" applyFont="1" applyFill="1" applyBorder="1" applyAlignment="1" applyProtection="1">
      <alignment horizontal="center"/>
    </xf>
    <xf numFmtId="164" fontId="135" fillId="0" borderId="0" xfId="0" applyNumberFormat="1" applyFont="1" applyFill="1" applyBorder="1" applyAlignment="1" applyProtection="1">
      <alignment horizontal="right" wrapText="1"/>
    </xf>
    <xf numFmtId="0" fontId="52" fillId="0" borderId="0" xfId="0" applyFont="1" applyFill="1" applyBorder="1" applyAlignment="1" applyProtection="1">
      <alignment horizontal="right" wrapText="1"/>
    </xf>
    <xf numFmtId="0" fontId="135" fillId="0" borderId="0" xfId="0" applyFont="1" applyFill="1" applyBorder="1" applyAlignment="1" applyProtection="1">
      <alignment horizontal="right" wrapText="1"/>
    </xf>
    <xf numFmtId="0" fontId="7" fillId="0" borderId="0" xfId="0" applyFont="1" applyFill="1" applyBorder="1" applyAlignment="1" applyProtection="1">
      <alignment horizontal="center" vertical="top" wrapText="1"/>
    </xf>
    <xf numFmtId="0" fontId="5" fillId="0" borderId="0" xfId="0" applyFont="1" applyBorder="1" applyAlignment="1" applyProtection="1">
      <alignment horizontal="center" vertical="top" wrapText="1"/>
    </xf>
    <xf numFmtId="0" fontId="143" fillId="0" borderId="0" xfId="0" applyFont="1" applyFill="1" applyAlignment="1" applyProtection="1">
      <alignment horizontal="right"/>
    </xf>
    <xf numFmtId="0" fontId="48" fillId="0" borderId="0" xfId="0" applyFont="1" applyFill="1" applyBorder="1" applyAlignment="1" applyProtection="1"/>
    <xf numFmtId="0" fontId="48" fillId="0" borderId="0" xfId="0" applyFont="1" applyFill="1" applyBorder="1" applyAlignment="1" applyProtection="1">
      <alignment wrapText="1"/>
    </xf>
    <xf numFmtId="0" fontId="137" fillId="0" borderId="54" xfId="0" applyFont="1" applyFill="1" applyBorder="1" applyAlignment="1" applyProtection="1">
      <alignment horizontal="center" wrapText="1"/>
    </xf>
    <xf numFmtId="0" fontId="52" fillId="0" borderId="21" xfId="0" applyFont="1" applyFill="1" applyBorder="1" applyAlignment="1" applyProtection="1">
      <alignment vertical="top"/>
    </xf>
    <xf numFmtId="0" fontId="52" fillId="0" borderId="22" xfId="0" applyFont="1" applyFill="1" applyBorder="1" applyAlignment="1" applyProtection="1">
      <alignment vertical="top"/>
    </xf>
    <xf numFmtId="0" fontId="48" fillId="0" borderId="21" xfId="0" applyFont="1" applyFill="1" applyBorder="1" applyAlignment="1" applyProtection="1">
      <alignment vertical="top"/>
    </xf>
    <xf numFmtId="0" fontId="48" fillId="0" borderId="1" xfId="0" applyFont="1" applyFill="1" applyBorder="1" applyAlignment="1" applyProtection="1">
      <alignment vertical="top"/>
    </xf>
    <xf numFmtId="0" fontId="48" fillId="0" borderId="1" xfId="0" applyFont="1" applyFill="1" applyBorder="1" applyAlignment="1" applyProtection="1">
      <alignment vertical="top" wrapText="1"/>
    </xf>
    <xf numFmtId="0" fontId="52" fillId="0" borderId="0" xfId="0" applyFont="1" applyFill="1" applyBorder="1" applyAlignment="1" applyProtection="1">
      <alignment horizontal="left" vertical="center"/>
    </xf>
    <xf numFmtId="0" fontId="52" fillId="0" borderId="0" xfId="0" applyFont="1" applyFill="1" applyBorder="1" applyAlignment="1" applyProtection="1">
      <alignment vertical="top"/>
    </xf>
    <xf numFmtId="0" fontId="1" fillId="12" borderId="0" xfId="0" applyFont="1" applyFill="1"/>
    <xf numFmtId="0" fontId="76" fillId="0" borderId="1" xfId="0" applyFont="1" applyFill="1" applyBorder="1" applyAlignment="1" applyProtection="1">
      <alignment horizontal="center"/>
    </xf>
    <xf numFmtId="0" fontId="142" fillId="0" borderId="0" xfId="0" applyFont="1" applyFill="1" applyBorder="1" applyProtection="1"/>
    <xf numFmtId="0" fontId="142" fillId="0" borderId="0" xfId="0" applyFont="1" applyFill="1" applyBorder="1" applyAlignment="1" applyProtection="1">
      <alignment horizontal="left" vertical="top" wrapText="1"/>
    </xf>
    <xf numFmtId="0" fontId="142" fillId="0" borderId="0" xfId="0" applyFont="1" applyFill="1" applyBorder="1" applyAlignment="1" applyProtection="1">
      <alignment vertical="top" wrapText="1"/>
    </xf>
    <xf numFmtId="0" fontId="142" fillId="0" borderId="55" xfId="0" applyFont="1" applyFill="1" applyBorder="1" applyAlignment="1" applyProtection="1">
      <alignment horizontal="left" vertical="center" wrapText="1"/>
    </xf>
    <xf numFmtId="0" fontId="144" fillId="0" borderId="0" xfId="0" applyFont="1" applyFill="1" applyAlignment="1" applyProtection="1">
      <alignment horizontal="center" vertical="top" wrapText="1"/>
    </xf>
    <xf numFmtId="0" fontId="112" fillId="0" borderId="1" xfId="0" applyFont="1" applyFill="1" applyBorder="1" applyAlignment="1" applyProtection="1">
      <alignment horizontal="center"/>
    </xf>
    <xf numFmtId="0" fontId="0" fillId="2" borderId="2" xfId="0" applyFill="1" applyBorder="1" applyProtection="1"/>
    <xf numFmtId="0" fontId="1" fillId="0" borderId="55" xfId="0" applyFont="1" applyFill="1" applyBorder="1" applyAlignment="1" applyProtection="1">
      <alignment horizontal="left" vertical="center" wrapText="1"/>
    </xf>
    <xf numFmtId="0" fontId="0" fillId="12" borderId="0" xfId="0" applyFill="1" applyAlignment="1" applyProtection="1">
      <alignment horizontal="center"/>
    </xf>
    <xf numFmtId="0" fontId="0" fillId="12" borderId="0" xfId="0" applyFill="1" applyAlignment="1" applyProtection="1"/>
    <xf numFmtId="0" fontId="9" fillId="12" borderId="0" xfId="0" applyFont="1" applyFill="1" applyAlignment="1" applyProtection="1"/>
    <xf numFmtId="0" fontId="61" fillId="12" borderId="0" xfId="0" applyFont="1" applyFill="1" applyAlignment="1" applyProtection="1"/>
    <xf numFmtId="0" fontId="9" fillId="12" borderId="0" xfId="0" applyFont="1" applyFill="1" applyAlignment="1" applyProtection="1">
      <alignment vertical="center"/>
    </xf>
    <xf numFmtId="0" fontId="61" fillId="12" borderId="0" xfId="0" applyFont="1" applyFill="1" applyAlignment="1" applyProtection="1">
      <alignment vertical="center"/>
    </xf>
    <xf numFmtId="0" fontId="57" fillId="12" borderId="0" xfId="0" applyFont="1" applyFill="1" applyAlignment="1" applyProtection="1">
      <alignment vertical="center"/>
    </xf>
    <xf numFmtId="164" fontId="58" fillId="12" borderId="0" xfId="0" applyNumberFormat="1" applyFont="1" applyFill="1" applyAlignment="1" applyProtection="1"/>
    <xf numFmtId="0" fontId="0" fillId="0" borderId="0" xfId="0" applyFill="1" applyAlignment="1" applyProtection="1">
      <alignment horizontal="center"/>
    </xf>
    <xf numFmtId="0" fontId="134" fillId="0" borderId="0" xfId="0" applyFont="1" applyFill="1" applyBorder="1" applyAlignment="1" applyProtection="1">
      <alignment horizontal="center" vertical="top" wrapText="1"/>
    </xf>
    <xf numFmtId="0" fontId="58" fillId="0" borderId="0" xfId="0" applyFont="1" applyFill="1" applyProtection="1"/>
    <xf numFmtId="49" fontId="53" fillId="0" borderId="0" xfId="0" applyNumberFormat="1" applyFont="1" applyFill="1" applyBorder="1" applyAlignment="1" applyProtection="1">
      <alignment horizontal="center" wrapText="1"/>
    </xf>
    <xf numFmtId="0" fontId="86" fillId="0" borderId="0" xfId="0" applyFont="1" applyFill="1" applyBorder="1" applyAlignment="1" applyProtection="1">
      <alignment horizontal="center" wrapText="1"/>
    </xf>
    <xf numFmtId="0" fontId="15" fillId="0" borderId="0" xfId="0" applyFont="1" applyFill="1" applyBorder="1" applyAlignment="1" applyProtection="1">
      <alignment horizontal="center" vertical="center" wrapText="1"/>
    </xf>
    <xf numFmtId="0" fontId="58" fillId="0" borderId="0" xfId="0" applyFont="1" applyFill="1" applyBorder="1" applyAlignment="1" applyProtection="1">
      <alignment horizontal="center"/>
    </xf>
    <xf numFmtId="10" fontId="58" fillId="0" borderId="0" xfId="0" applyNumberFormat="1" applyFont="1" applyFill="1" applyBorder="1" applyAlignment="1" applyProtection="1">
      <alignment horizontal="center"/>
    </xf>
    <xf numFmtId="0" fontId="68" fillId="0" borderId="0" xfId="0" applyFont="1" applyFill="1" applyAlignment="1"/>
    <xf numFmtId="0" fontId="58" fillId="7" borderId="0" xfId="0" applyFont="1" applyFill="1"/>
    <xf numFmtId="167" fontId="58" fillId="0" borderId="0" xfId="0" applyNumberFormat="1" applyFont="1" applyFill="1" applyBorder="1" applyAlignment="1" applyProtection="1">
      <alignment horizontal="center"/>
    </xf>
    <xf numFmtId="2" fontId="58" fillId="0" borderId="0" xfId="0" applyNumberFormat="1" applyFont="1" applyFill="1" applyBorder="1" applyAlignment="1" applyProtection="1">
      <alignment horizontal="center"/>
    </xf>
    <xf numFmtId="1" fontId="58" fillId="0" borderId="0" xfId="0" applyNumberFormat="1" applyFont="1" applyFill="1" applyBorder="1" applyAlignment="1" applyProtection="1">
      <alignment horizontal="center"/>
    </xf>
    <xf numFmtId="0" fontId="58" fillId="13" borderId="0" xfId="0" applyFont="1" applyFill="1"/>
    <xf numFmtId="0" fontId="1" fillId="0" borderId="0" xfId="0" applyFont="1" applyFill="1" applyAlignment="1">
      <alignment vertical="top"/>
    </xf>
    <xf numFmtId="0" fontId="1" fillId="0" borderId="0" xfId="0" applyFont="1" applyFill="1" applyAlignment="1">
      <alignment horizontal="left" vertical="top"/>
    </xf>
    <xf numFmtId="0" fontId="69" fillId="0" borderId="0" xfId="0" applyFont="1" applyFill="1" applyAlignment="1">
      <alignment horizontal="center"/>
    </xf>
    <xf numFmtId="0" fontId="53" fillId="0" borderId="0" xfId="0" applyFont="1" applyFill="1" applyAlignment="1"/>
    <xf numFmtId="0" fontId="58" fillId="0" borderId="0" xfId="0" applyFont="1" applyFill="1" applyAlignment="1">
      <alignment horizontal="center"/>
    </xf>
    <xf numFmtId="0" fontId="178" fillId="0" borderId="0" xfId="0" applyFont="1" applyFill="1" applyAlignment="1" applyProtection="1">
      <alignment horizontal="center" vertical="center"/>
    </xf>
    <xf numFmtId="0" fontId="1" fillId="0" borderId="0" xfId="0" applyFont="1" applyFill="1" applyAlignment="1" applyProtection="1">
      <alignment horizontal="left" vertical="top"/>
    </xf>
    <xf numFmtId="0" fontId="165" fillId="0" borderId="40" xfId="0" applyFont="1" applyFill="1" applyBorder="1" applyAlignment="1" applyProtection="1">
      <alignment vertical="center"/>
    </xf>
    <xf numFmtId="0" fontId="0" fillId="0" borderId="40" xfId="0" applyFill="1" applyBorder="1" applyProtection="1"/>
    <xf numFmtId="0" fontId="165" fillId="0" borderId="0" xfId="0" applyFont="1" applyFill="1" applyBorder="1" applyAlignment="1" applyProtection="1">
      <alignment horizontal="left" vertical="center"/>
    </xf>
    <xf numFmtId="0" fontId="178" fillId="0" borderId="0" xfId="0" applyFont="1" applyFill="1" applyAlignment="1" applyProtection="1">
      <alignment horizontal="right" vertical="center"/>
    </xf>
    <xf numFmtId="0" fontId="57" fillId="0" borderId="0" xfId="0" applyFont="1" applyFill="1" applyBorder="1" applyAlignment="1"/>
    <xf numFmtId="0" fontId="57" fillId="0" borderId="0" xfId="0" applyFont="1" applyFill="1" applyBorder="1" applyAlignment="1">
      <alignment horizontal="center"/>
    </xf>
    <xf numFmtId="0" fontId="57" fillId="0" borderId="0" xfId="0" applyFont="1" applyFill="1" applyBorder="1" applyAlignment="1" applyProtection="1">
      <alignment horizontal="right"/>
    </xf>
    <xf numFmtId="0" fontId="0" fillId="0" borderId="0" xfId="0" applyFill="1" applyAlignment="1">
      <alignment vertical="top"/>
    </xf>
    <xf numFmtId="0" fontId="0" fillId="22" borderId="0" xfId="0" applyFill="1"/>
    <xf numFmtId="0" fontId="0" fillId="0" borderId="0" xfId="0" applyFill="1"/>
    <xf numFmtId="0" fontId="0" fillId="0" borderId="0" xfId="0" applyFill="1" applyAlignment="1">
      <alignment horizontal="left"/>
    </xf>
    <xf numFmtId="49" fontId="58" fillId="13" borderId="0" xfId="0" applyNumberFormat="1" applyFont="1" applyFill="1" applyAlignment="1">
      <alignment horizontal="center"/>
    </xf>
    <xf numFmtId="0" fontId="0" fillId="0" borderId="0" xfId="0" applyFill="1"/>
    <xf numFmtId="0" fontId="53" fillId="0" borderId="0" xfId="0" applyFont="1" applyFill="1" applyAlignment="1">
      <alignment horizontal="left"/>
    </xf>
    <xf numFmtId="0" fontId="53" fillId="0" borderId="0" xfId="0" applyFont="1" applyFill="1" applyAlignment="1">
      <alignment horizontal="right"/>
    </xf>
    <xf numFmtId="14" fontId="53" fillId="0" borderId="0" xfId="0" applyNumberFormat="1" applyFont="1" applyFill="1" applyAlignment="1">
      <alignment horizontal="left"/>
    </xf>
    <xf numFmtId="49" fontId="58" fillId="0" borderId="0" xfId="0" applyNumberFormat="1" applyFont="1" applyFill="1" applyAlignment="1">
      <alignment horizontal="center"/>
    </xf>
    <xf numFmtId="49" fontId="53" fillId="0" borderId="0" xfId="0" applyNumberFormat="1" applyFont="1" applyFill="1" applyAlignment="1">
      <alignment horizontal="right"/>
    </xf>
    <xf numFmtId="49" fontId="24" fillId="0" borderId="0" xfId="0" applyNumberFormat="1" applyFont="1" applyFill="1" applyAlignment="1">
      <alignment vertical="center"/>
    </xf>
    <xf numFmtId="49" fontId="24" fillId="13" borderId="0" xfId="0" applyNumberFormat="1" applyFont="1" applyFill="1" applyAlignment="1">
      <alignment vertical="center"/>
    </xf>
    <xf numFmtId="0" fontId="58" fillId="13" borderId="0" xfId="0" applyFont="1" applyFill="1" applyAlignment="1"/>
    <xf numFmtId="14" fontId="0" fillId="0" borderId="0" xfId="0" applyNumberFormat="1" applyFill="1" applyAlignment="1">
      <alignment horizontal="left"/>
    </xf>
    <xf numFmtId="0" fontId="0" fillId="0" borderId="0" xfId="0" applyFill="1" applyAlignment="1">
      <alignment horizontal="center" vertical="center"/>
    </xf>
    <xf numFmtId="0" fontId="0" fillId="0" borderId="2" xfId="0" applyFill="1" applyBorder="1" applyAlignment="1">
      <alignment vertical="top" wrapText="1"/>
    </xf>
    <xf numFmtId="0" fontId="0" fillId="0" borderId="1" xfId="0" applyFill="1" applyBorder="1" applyAlignment="1">
      <alignment vertical="top" wrapText="1"/>
    </xf>
    <xf numFmtId="0" fontId="58" fillId="0" borderId="0" xfId="0" applyFont="1" applyFill="1" applyAlignment="1"/>
    <xf numFmtId="0" fontId="0" fillId="0" borderId="0" xfId="0" applyFill="1"/>
    <xf numFmtId="0" fontId="184" fillId="13" borderId="0" xfId="0" applyFont="1" applyFill="1" applyAlignment="1">
      <alignment horizontal="justify" vertical="center"/>
    </xf>
    <xf numFmtId="49" fontId="58" fillId="0" borderId="0" xfId="0" applyNumberFormat="1" applyFont="1" applyFill="1"/>
    <xf numFmtId="49" fontId="0" fillId="0" borderId="0" xfId="0" applyNumberFormat="1" applyFill="1"/>
    <xf numFmtId="0" fontId="186" fillId="0" borderId="0" xfId="0" applyFont="1" applyFill="1" applyAlignment="1">
      <alignment horizontal="right" vertical="center" wrapText="1"/>
    </xf>
    <xf numFmtId="49" fontId="186" fillId="0" borderId="0" xfId="0" applyNumberFormat="1" applyFont="1" applyFill="1" applyAlignment="1">
      <alignment horizontal="right" vertical="center" wrapText="1"/>
    </xf>
    <xf numFmtId="0" fontId="186" fillId="0" borderId="0" xfId="0" applyFont="1" applyFill="1" applyAlignment="1">
      <alignment vertical="center"/>
    </xf>
    <xf numFmtId="0" fontId="186" fillId="0" borderId="0" xfId="0" applyFont="1" applyFill="1" applyAlignment="1">
      <alignment horizontal="left" vertical="center" wrapText="1"/>
    </xf>
    <xf numFmtId="49" fontId="58" fillId="0" borderId="0" xfId="0" applyNumberFormat="1" applyFont="1" applyFill="1" applyBorder="1"/>
    <xf numFmtId="0" fontId="186" fillId="0" borderId="0" xfId="0" applyFont="1" applyFill="1" applyAlignment="1">
      <alignment horizontal="left" vertical="top" wrapText="1"/>
    </xf>
    <xf numFmtId="49" fontId="58" fillId="13" borderId="0" xfId="0" applyNumberFormat="1" applyFont="1" applyFill="1"/>
    <xf numFmtId="49" fontId="0" fillId="13" borderId="0" xfId="0" applyNumberFormat="1" applyFill="1"/>
    <xf numFmtId="0" fontId="184" fillId="0" borderId="0" xfId="0" applyFont="1" applyFill="1" applyAlignment="1">
      <alignment horizontal="center" vertical="center"/>
    </xf>
    <xf numFmtId="0" fontId="57" fillId="0" borderId="0" xfId="0" applyFont="1" applyFill="1" applyAlignment="1">
      <alignment horizontal="justify" vertical="center"/>
    </xf>
    <xf numFmtId="0" fontId="184" fillId="0" borderId="0" xfId="0" applyFont="1" applyFill="1" applyAlignment="1">
      <alignment horizontal="justify" vertical="center"/>
    </xf>
    <xf numFmtId="0" fontId="184" fillId="0" borderId="0" xfId="0" applyFont="1" applyFill="1" applyAlignment="1">
      <alignment horizontal="left" vertical="top"/>
    </xf>
    <xf numFmtId="0" fontId="0" fillId="0" borderId="0" xfId="0" applyFill="1"/>
    <xf numFmtId="0" fontId="58" fillId="0" borderId="0" xfId="0" applyFont="1" applyFill="1" applyAlignment="1">
      <alignment horizontal="right" vertical="top" wrapText="1"/>
    </xf>
    <xf numFmtId="164" fontId="58" fillId="0" borderId="0" xfId="0" applyNumberFormat="1" applyFont="1" applyFill="1" applyAlignment="1">
      <alignment horizontal="left" vertical="top" wrapText="1"/>
    </xf>
    <xf numFmtId="0" fontId="177" fillId="22" borderId="0" xfId="2" applyFill="1"/>
    <xf numFmtId="0" fontId="58" fillId="13" borderId="0" xfId="0" applyFont="1" applyFill="1" applyAlignment="1">
      <alignment vertical="top" wrapText="1"/>
    </xf>
    <xf numFmtId="0" fontId="0" fillId="13" borderId="0" xfId="0" applyFill="1" applyAlignment="1">
      <alignment vertical="top" wrapText="1"/>
    </xf>
    <xf numFmtId="0" fontId="0" fillId="13" borderId="0" xfId="0" applyFill="1" applyAlignment="1">
      <alignment wrapText="1"/>
    </xf>
    <xf numFmtId="0" fontId="0" fillId="0" borderId="0" xfId="0" applyFill="1"/>
    <xf numFmtId="0" fontId="24" fillId="15" borderId="0" xfId="0" applyFont="1" applyFill="1" applyAlignment="1">
      <alignment vertical="center" wrapText="1"/>
    </xf>
    <xf numFmtId="0" fontId="24" fillId="15" borderId="0" xfId="0" applyFont="1" applyFill="1" applyBorder="1" applyAlignment="1">
      <alignment horizontal="left" vertical="top" wrapText="1"/>
    </xf>
    <xf numFmtId="0" fontId="57" fillId="15" borderId="0" xfId="0" applyFont="1" applyFill="1" applyBorder="1" applyAlignment="1">
      <alignment horizontal="left" vertical="top" wrapText="1"/>
    </xf>
    <xf numFmtId="0" fontId="52" fillId="0" borderId="0" xfId="0" applyFont="1" applyFill="1" applyBorder="1" applyAlignment="1" applyProtection="1">
      <alignment horizontal="right" wrapText="1"/>
    </xf>
    <xf numFmtId="164" fontId="52" fillId="0" borderId="0" xfId="0" applyNumberFormat="1" applyFont="1" applyFill="1" applyBorder="1" applyAlignment="1" applyProtection="1">
      <alignment horizontal="right" wrapText="1"/>
    </xf>
    <xf numFmtId="0" fontId="4" fillId="0" borderId="0" xfId="0" applyFont="1" applyFill="1" applyAlignment="1" applyProtection="1">
      <alignment horizontal="left" vertical="top" wrapText="1"/>
    </xf>
    <xf numFmtId="0" fontId="11" fillId="0" borderId="0" xfId="0" applyFont="1" applyFill="1" applyAlignment="1" applyProtection="1">
      <alignment horizontal="center" vertical="top" wrapText="1"/>
    </xf>
    <xf numFmtId="0" fontId="68" fillId="0" borderId="0" xfId="0" applyFont="1" applyFill="1" applyAlignment="1">
      <alignment horizontal="center" vertical="center" wrapText="1"/>
    </xf>
    <xf numFmtId="0" fontId="14" fillId="0" borderId="5" xfId="0" applyFont="1" applyFill="1" applyBorder="1" applyAlignment="1">
      <alignment horizontal="center" vertical="center"/>
    </xf>
    <xf numFmtId="49" fontId="58" fillId="0" borderId="0" xfId="0" applyNumberFormat="1" applyFont="1" applyFill="1" applyBorder="1" applyAlignment="1" applyProtection="1">
      <alignment horizontal="center"/>
    </xf>
    <xf numFmtId="49" fontId="58" fillId="0" borderId="0" xfId="0" applyNumberFormat="1" applyFont="1" applyFill="1" applyAlignment="1">
      <alignment horizontal="center"/>
    </xf>
    <xf numFmtId="0" fontId="14" fillId="9" borderId="5" xfId="0" applyFont="1" applyFill="1" applyBorder="1" applyAlignment="1">
      <alignment horizontal="left" vertical="center"/>
    </xf>
    <xf numFmtId="0" fontId="58" fillId="0" borderId="0" xfId="0" applyFont="1" applyFill="1" applyAlignment="1" applyProtection="1">
      <alignment vertical="top" wrapText="1"/>
      <protection locked="0"/>
    </xf>
    <xf numFmtId="49" fontId="58" fillId="0" borderId="5" xfId="0" applyNumberFormat="1" applyFont="1" applyFill="1" applyBorder="1" applyProtection="1">
      <protection locked="0"/>
    </xf>
    <xf numFmtId="49" fontId="186" fillId="0" borderId="0" xfId="0" applyNumberFormat="1" applyFont="1" applyFill="1" applyAlignment="1">
      <alignment horizontal="center" vertical="center" wrapText="1"/>
    </xf>
    <xf numFmtId="49" fontId="58" fillId="0" borderId="0" xfId="0" applyNumberFormat="1" applyFont="1" applyFill="1" applyAlignment="1">
      <alignment horizontal="center" vertical="top"/>
    </xf>
    <xf numFmtId="0" fontId="186" fillId="0" borderId="0" xfId="0" applyFont="1" applyFill="1" applyAlignment="1">
      <alignment horizontal="center" vertical="top" wrapText="1"/>
    </xf>
    <xf numFmtId="0" fontId="1" fillId="0" borderId="0" xfId="0" applyFont="1" applyFill="1" applyAlignment="1">
      <alignment horizontal="left" vertical="top" wrapText="1"/>
    </xf>
    <xf numFmtId="49" fontId="58" fillId="0" borderId="0" xfId="0" applyNumberFormat="1" applyFont="1" applyFill="1" applyAlignment="1">
      <alignment horizontal="center"/>
    </xf>
    <xf numFmtId="0" fontId="186" fillId="0" borderId="0" xfId="0" applyFont="1" applyFill="1" applyAlignment="1">
      <alignment horizontal="left" vertical="center" wrapText="1"/>
    </xf>
    <xf numFmtId="49" fontId="58" fillId="0" borderId="0" xfId="0" applyNumberFormat="1" applyFont="1" applyFill="1" applyAlignment="1">
      <alignment horizontal="center" vertical="center"/>
    </xf>
    <xf numFmtId="0" fontId="53" fillId="0" borderId="0" xfId="0" applyFont="1" applyFill="1" applyAlignment="1">
      <alignment horizontal="right"/>
    </xf>
    <xf numFmtId="49" fontId="53" fillId="0" borderId="0" xfId="0" applyNumberFormat="1" applyFont="1" applyFill="1" applyAlignment="1">
      <alignment horizontal="right"/>
    </xf>
    <xf numFmtId="49" fontId="58" fillId="0" borderId="0" xfId="0" applyNumberFormat="1" applyFont="1" applyFill="1" applyBorder="1" applyProtection="1">
      <protection locked="0"/>
    </xf>
    <xf numFmtId="49" fontId="58" fillId="0" borderId="0" xfId="0" applyNumberFormat="1" applyFont="1" applyFill="1" applyBorder="1" applyAlignment="1">
      <alignment horizontal="center"/>
    </xf>
    <xf numFmtId="0" fontId="4" fillId="0" borderId="0"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16" fillId="2" borderId="0" xfId="0" applyFont="1" applyFill="1" applyBorder="1" applyAlignment="1" applyProtection="1">
      <alignment horizontal="right" vertical="center" textRotation="255" wrapText="1"/>
    </xf>
    <xf numFmtId="0" fontId="99" fillId="0" borderId="0" xfId="0" applyFont="1" applyFill="1" applyAlignment="1" applyProtection="1">
      <alignment horizontal="right"/>
    </xf>
    <xf numFmtId="0" fontId="4" fillId="0" borderId="0" xfId="0" applyFont="1" applyFill="1" applyAlignment="1" applyProtection="1">
      <alignment horizontal="center" vertical="top"/>
    </xf>
    <xf numFmtId="0" fontId="48" fillId="0" borderId="24"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46" fillId="0" borderId="0" xfId="0" applyFont="1" applyFill="1" applyAlignment="1" applyProtection="1">
      <alignment horizontal="center"/>
    </xf>
    <xf numFmtId="0" fontId="2" fillId="0" borderId="0" xfId="0" applyFont="1" applyFill="1" applyProtection="1"/>
    <xf numFmtId="0" fontId="193" fillId="0" borderId="0" xfId="0" applyFont="1" applyFill="1" applyAlignment="1">
      <alignment horizontal="left" vertical="top"/>
    </xf>
    <xf numFmtId="0" fontId="193" fillId="0" borderId="0" xfId="0" applyFont="1" applyFill="1" applyAlignment="1">
      <alignment vertical="top"/>
    </xf>
    <xf numFmtId="0" fontId="1" fillId="0" borderId="0" xfId="0" applyFont="1" applyFill="1" applyAlignment="1"/>
    <xf numFmtId="0" fontId="1" fillId="0" borderId="0" xfId="0" applyFont="1" applyFill="1" applyAlignment="1">
      <alignment horizontal="left" vertical="center"/>
    </xf>
    <xf numFmtId="0" fontId="101" fillId="0" borderId="0" xfId="0" applyFont="1" applyFill="1" applyAlignment="1" applyProtection="1">
      <alignment vertical="top" wrapText="1"/>
    </xf>
    <xf numFmtId="0" fontId="109" fillId="0" borderId="0" xfId="0" applyFont="1" applyFill="1" applyBorder="1" applyAlignment="1" applyProtection="1">
      <alignment vertical="top" wrapText="1"/>
    </xf>
    <xf numFmtId="0" fontId="153" fillId="8" borderId="0" xfId="0" applyFont="1" applyFill="1" applyBorder="1" applyAlignment="1" applyProtection="1">
      <alignment vertical="center" wrapText="1"/>
    </xf>
    <xf numFmtId="0" fontId="109" fillId="8" borderId="0" xfId="0" applyFont="1" applyFill="1" applyAlignment="1" applyProtection="1">
      <alignment horizontal="center" vertical="top" wrapText="1"/>
    </xf>
    <xf numFmtId="0" fontId="109" fillId="8" borderId="0" xfId="0" applyFont="1" applyFill="1" applyAlignment="1" applyProtection="1">
      <alignment vertical="top" wrapText="1"/>
    </xf>
    <xf numFmtId="0" fontId="109" fillId="8" borderId="0" xfId="0" applyFont="1" applyFill="1" applyAlignment="1" applyProtection="1">
      <alignment horizontal="center" vertical="center" wrapText="1"/>
    </xf>
    <xf numFmtId="0" fontId="109" fillId="8" borderId="0" xfId="0" applyFont="1" applyFill="1" applyProtection="1"/>
    <xf numFmtId="0" fontId="4" fillId="8" borderId="0" xfId="0" applyFont="1" applyFill="1" applyAlignment="1" applyProtection="1">
      <alignment horizontal="center"/>
    </xf>
    <xf numFmtId="0" fontId="109" fillId="8" borderId="0" xfId="0" applyFont="1" applyFill="1" applyAlignment="1" applyProtection="1">
      <alignment horizontal="center" vertical="top"/>
    </xf>
    <xf numFmtId="0" fontId="109" fillId="8" borderId="0" xfId="0" applyFont="1" applyFill="1" applyAlignment="1" applyProtection="1">
      <alignment vertical="top"/>
    </xf>
    <xf numFmtId="0" fontId="15" fillId="8" borderId="0" xfId="0" applyFont="1" applyFill="1" applyProtection="1"/>
    <xf numFmtId="0" fontId="153" fillId="8" borderId="0" xfId="0" applyFont="1" applyFill="1" applyBorder="1" applyAlignment="1" applyProtection="1">
      <alignment horizontal="center" vertical="center" wrapText="1"/>
    </xf>
    <xf numFmtId="0" fontId="4" fillId="8" borderId="0" xfId="0" applyFont="1" applyFill="1" applyBorder="1" applyAlignment="1" applyProtection="1">
      <alignment vertical="center" wrapText="1"/>
    </xf>
    <xf numFmtId="0" fontId="4" fillId="8" borderId="0" xfId="0" applyFont="1" applyFill="1" applyAlignment="1" applyProtection="1">
      <alignment horizontal="center" vertical="top"/>
    </xf>
    <xf numFmtId="0" fontId="109" fillId="8" borderId="0" xfId="0" applyFont="1" applyFill="1" applyBorder="1" applyAlignment="1" applyProtection="1">
      <alignment vertical="top" wrapText="1"/>
    </xf>
    <xf numFmtId="0" fontId="4" fillId="8" borderId="0" xfId="0" applyFont="1" applyFill="1" applyBorder="1" applyAlignment="1" applyProtection="1">
      <alignment horizontal="left" vertical="top" wrapText="1"/>
    </xf>
    <xf numFmtId="0" fontId="4" fillId="8" borderId="0" xfId="0" applyFont="1" applyFill="1" applyBorder="1" applyAlignment="1" applyProtection="1">
      <alignment vertical="top" wrapText="1"/>
    </xf>
    <xf numFmtId="0" fontId="1" fillId="8" borderId="0" xfId="0" applyFont="1" applyFill="1" applyAlignment="1" applyProtection="1">
      <alignment vertical="top" wrapText="1"/>
    </xf>
    <xf numFmtId="0" fontId="4" fillId="8" borderId="0" xfId="0" applyFont="1" applyFill="1" applyAlignment="1" applyProtection="1">
      <alignment vertical="top" wrapText="1"/>
    </xf>
    <xf numFmtId="0" fontId="4" fillId="8" borderId="0" xfId="0" applyFont="1" applyFill="1" applyAlignment="1" applyProtection="1">
      <alignment vertical="top"/>
    </xf>
    <xf numFmtId="0" fontId="76" fillId="8" borderId="0" xfId="0" applyFont="1" applyFill="1" applyAlignment="1" applyProtection="1">
      <alignment horizontal="center"/>
    </xf>
    <xf numFmtId="0" fontId="0" fillId="8" borderId="0" xfId="0" applyFill="1" applyAlignment="1" applyProtection="1"/>
    <xf numFmtId="0" fontId="76" fillId="8" borderId="1" xfId="0" applyFont="1" applyFill="1" applyBorder="1" applyAlignment="1" applyProtection="1">
      <alignment horizontal="center"/>
    </xf>
    <xf numFmtId="0" fontId="0" fillId="8" borderId="1" xfId="0" applyFill="1" applyBorder="1" applyProtection="1"/>
    <xf numFmtId="0" fontId="148" fillId="8" borderId="0" xfId="0" applyFont="1" applyFill="1" applyBorder="1" applyAlignment="1" applyProtection="1">
      <alignment vertical="center" wrapText="1"/>
    </xf>
    <xf numFmtId="0" fontId="17" fillId="8" borderId="0" xfId="0" applyFont="1" applyFill="1" applyAlignment="1" applyProtection="1">
      <alignment vertical="top" wrapText="1"/>
    </xf>
    <xf numFmtId="0" fontId="3" fillId="8" borderId="0" xfId="0" applyFont="1" applyFill="1" applyProtection="1"/>
    <xf numFmtId="0" fontId="4" fillId="8" borderId="0" xfId="0" applyFont="1" applyFill="1" applyAlignment="1" applyProtection="1">
      <alignment horizontal="center" vertical="top" wrapText="1"/>
    </xf>
    <xf numFmtId="0" fontId="1" fillId="8" borderId="0" xfId="0" applyFont="1" applyFill="1" applyProtection="1"/>
    <xf numFmtId="0" fontId="30" fillId="8" borderId="0" xfId="0" applyFont="1" applyFill="1" applyProtection="1"/>
    <xf numFmtId="0" fontId="101" fillId="0" borderId="0" xfId="0" applyFont="1" applyFill="1" applyAlignment="1" applyProtection="1">
      <alignment horizontal="center" vertical="top" wrapText="1"/>
    </xf>
    <xf numFmtId="0" fontId="101" fillId="0" borderId="0" xfId="0" applyFont="1" applyFill="1" applyAlignment="1" applyProtection="1">
      <alignment horizontal="center" vertical="center" wrapText="1"/>
    </xf>
    <xf numFmtId="0" fontId="101" fillId="0" borderId="0" xfId="0" applyFont="1" applyFill="1" applyProtection="1"/>
    <xf numFmtId="0" fontId="101" fillId="0" borderId="0" xfId="0" applyFont="1" applyFill="1" applyAlignment="1" applyProtection="1">
      <alignment horizontal="center" vertical="top"/>
    </xf>
    <xf numFmtId="0" fontId="60" fillId="0" borderId="0" xfId="0" applyFont="1" applyFill="1" applyProtection="1"/>
    <xf numFmtId="0" fontId="78" fillId="0" borderId="0" xfId="0" applyFont="1" applyFill="1" applyProtection="1"/>
    <xf numFmtId="0" fontId="2" fillId="2" borderId="0" xfId="0" applyFont="1" applyFill="1" applyProtection="1"/>
    <xf numFmtId="0" fontId="46" fillId="0" borderId="0" xfId="0" applyFont="1" applyFill="1" applyAlignment="1" applyProtection="1">
      <alignment horizontal="center" vertical="top"/>
    </xf>
    <xf numFmtId="0" fontId="101" fillId="0" borderId="0" xfId="0" applyFont="1" applyFill="1" applyBorder="1" applyAlignment="1" applyProtection="1">
      <alignment vertical="top" wrapText="1"/>
    </xf>
    <xf numFmtId="0" fontId="46" fillId="0" borderId="0" xfId="0" applyFont="1" applyFill="1" applyAlignment="1" applyProtection="1">
      <alignment vertical="top"/>
    </xf>
    <xf numFmtId="0" fontId="101" fillId="0" borderId="0" xfId="0" applyFont="1" applyFill="1" applyAlignment="1" applyProtection="1">
      <alignment horizontal="left" vertical="top" wrapText="1"/>
    </xf>
    <xf numFmtId="0" fontId="197" fillId="0" borderId="0" xfId="0" applyFont="1" applyFill="1" applyAlignment="1" applyProtection="1">
      <alignment horizontal="center"/>
    </xf>
    <xf numFmtId="0" fontId="197" fillId="0" borderId="0" xfId="0" applyFont="1" applyFill="1" applyAlignment="1" applyProtection="1">
      <alignment horizontal="center" vertical="top"/>
    </xf>
    <xf numFmtId="0" fontId="78" fillId="0" borderId="0" xfId="0" applyFont="1" applyFill="1" applyAlignment="1" applyProtection="1">
      <alignment vertical="top"/>
    </xf>
    <xf numFmtId="0" fontId="198" fillId="2" borderId="0" xfId="0" applyFont="1" applyFill="1" applyProtection="1"/>
    <xf numFmtId="0" fontId="2" fillId="0" borderId="0" xfId="0" applyFont="1" applyFill="1" applyBorder="1" applyAlignment="1" applyProtection="1">
      <alignment horizontal="left" vertical="top" wrapText="1"/>
    </xf>
    <xf numFmtId="0" fontId="4" fillId="0" borderId="0" xfId="0" applyFont="1" applyFill="1" applyAlignment="1">
      <alignment horizontal="left" vertical="top"/>
    </xf>
    <xf numFmtId="0" fontId="4" fillId="0" borderId="0" xfId="0" applyFont="1" applyFill="1" applyAlignment="1">
      <alignment horizontal="left" vertical="center"/>
    </xf>
    <xf numFmtId="0" fontId="4" fillId="0" borderId="0" xfId="0" applyFont="1" applyFill="1"/>
    <xf numFmtId="0" fontId="4" fillId="0" borderId="0" xfId="0" applyFont="1" applyFill="1" applyAlignment="1">
      <alignment vertical="top" wrapText="1"/>
    </xf>
    <xf numFmtId="0" fontId="52" fillId="0" borderId="0" xfId="0" applyFont="1" applyFill="1" applyBorder="1" applyAlignment="1" applyProtection="1">
      <alignment horizontal="right" wrapText="1"/>
    </xf>
    <xf numFmtId="0" fontId="46" fillId="0" borderId="0" xfId="0" applyFont="1" applyFill="1" applyBorder="1" applyAlignment="1" applyProtection="1">
      <alignment horizontal="center"/>
    </xf>
    <xf numFmtId="0" fontId="53" fillId="0" borderId="0" xfId="0" applyFont="1" applyFill="1" applyAlignment="1">
      <alignment horizontal="right"/>
    </xf>
    <xf numFmtId="49" fontId="53" fillId="0" borderId="0" xfId="0" applyNumberFormat="1" applyFont="1" applyFill="1" applyAlignment="1">
      <alignment horizontal="right"/>
    </xf>
    <xf numFmtId="0" fontId="177" fillId="0" borderId="0" xfId="2" applyFill="1" applyAlignment="1" applyProtection="1">
      <alignment horizontal="left" vertical="top"/>
      <protection locked="0" hidden="1"/>
    </xf>
    <xf numFmtId="0" fontId="177" fillId="0" borderId="0" xfId="2" applyFill="1" applyAlignment="1" applyProtection="1">
      <alignment horizontal="left" vertical="top" wrapText="1"/>
      <protection locked="0" hidden="1"/>
    </xf>
    <xf numFmtId="49" fontId="58" fillId="0" borderId="0" xfId="0" applyNumberFormat="1" applyFont="1" applyFill="1" applyAlignment="1">
      <alignment horizontal="center"/>
    </xf>
    <xf numFmtId="0" fontId="186" fillId="0" borderId="0" xfId="0" applyFont="1" applyFill="1" applyAlignment="1">
      <alignment horizontal="left" vertical="top" wrapText="1"/>
    </xf>
    <xf numFmtId="49" fontId="53" fillId="0" borderId="0" xfId="0" applyNumberFormat="1" applyFont="1" applyFill="1" applyAlignment="1"/>
    <xf numFmtId="0" fontId="16" fillId="0" borderId="0" xfId="0" applyFont="1" applyFill="1" applyBorder="1" applyAlignment="1" applyProtection="1"/>
    <xf numFmtId="0" fontId="0" fillId="2" borderId="78" xfId="0" applyFill="1" applyBorder="1" applyAlignment="1" applyProtection="1">
      <alignment horizontal="center"/>
    </xf>
    <xf numFmtId="0" fontId="24" fillId="2" borderId="79" xfId="0" applyFont="1" applyFill="1" applyBorder="1" applyAlignment="1" applyProtection="1">
      <alignment horizontal="center"/>
    </xf>
    <xf numFmtId="0" fontId="2" fillId="0" borderId="0" xfId="0" applyFont="1" applyFill="1" applyProtection="1"/>
    <xf numFmtId="0" fontId="2" fillId="8" borderId="0" xfId="0" applyFont="1" applyFill="1" applyBorder="1" applyProtection="1"/>
    <xf numFmtId="0" fontId="0" fillId="0" borderId="0" xfId="0" applyFill="1" applyAlignment="1">
      <alignment horizontal="left" vertical="top"/>
    </xf>
    <xf numFmtId="49" fontId="58" fillId="0" borderId="0" xfId="0" applyNumberFormat="1" applyFont="1" applyFill="1" applyAlignment="1">
      <alignment horizontal="left" vertical="top"/>
    </xf>
    <xf numFmtId="0" fontId="199" fillId="0" borderId="0" xfId="0" applyFont="1" applyFill="1" applyAlignment="1">
      <alignment horizontal="right"/>
    </xf>
    <xf numFmtId="0" fontId="200" fillId="0" borderId="0" xfId="0" applyFont="1" applyFill="1" applyAlignment="1">
      <alignment horizontal="left" vertical="center"/>
    </xf>
    <xf numFmtId="0" fontId="200" fillId="0" borderId="0" xfId="0" applyFont="1" applyFill="1" applyAlignment="1">
      <alignment horizontal="left" vertical="top"/>
    </xf>
    <xf numFmtId="0" fontId="200" fillId="0" borderId="0" xfId="0" applyFont="1" applyFill="1" applyAlignment="1">
      <alignment vertical="top"/>
    </xf>
    <xf numFmtId="0" fontId="186" fillId="0" borderId="0" xfId="0" applyFont="1" applyFill="1" applyAlignment="1">
      <alignment vertical="top" wrapText="1"/>
    </xf>
    <xf numFmtId="0" fontId="186" fillId="0" borderId="0" xfId="0" applyFont="1" applyFill="1" applyAlignment="1">
      <alignment horizontal="left" vertical="center" wrapText="1"/>
    </xf>
    <xf numFmtId="49" fontId="58" fillId="13" borderId="0" xfId="0" applyNumberFormat="1" applyFont="1" applyFill="1" applyAlignment="1">
      <alignment horizontal="right"/>
    </xf>
    <xf numFmtId="0" fontId="0" fillId="13" borderId="0" xfId="0" applyFill="1" applyAlignment="1">
      <alignment horizontal="left"/>
    </xf>
    <xf numFmtId="0" fontId="58" fillId="13" borderId="0" xfId="0" applyFont="1" applyFill="1" applyAlignment="1">
      <alignment horizontal="center"/>
    </xf>
    <xf numFmtId="0" fontId="201" fillId="0" borderId="0" xfId="0" applyFont="1" applyFill="1" applyBorder="1" applyAlignment="1">
      <alignment horizontal="center" wrapText="1"/>
    </xf>
    <xf numFmtId="0" fontId="58" fillId="0" borderId="0" xfId="0" applyFont="1" applyFill="1" applyBorder="1" applyAlignment="1" applyProtection="1">
      <alignment horizontal="center"/>
      <protection locked="0"/>
    </xf>
    <xf numFmtId="0" fontId="1" fillId="0" borderId="0" xfId="0" applyFont="1" applyFill="1" applyAlignment="1">
      <alignment vertical="center"/>
    </xf>
    <xf numFmtId="0" fontId="186" fillId="0" borderId="0" xfId="0" applyFont="1" applyFill="1" applyAlignment="1">
      <alignment vertical="center" wrapText="1"/>
    </xf>
    <xf numFmtId="0" fontId="57" fillId="0" borderId="0" xfId="0" applyFont="1" applyFill="1" applyBorder="1" applyAlignment="1">
      <alignment vertical="top"/>
    </xf>
    <xf numFmtId="0" fontId="53" fillId="0" borderId="85" xfId="0" applyFont="1" applyFill="1" applyBorder="1" applyAlignment="1" applyProtection="1">
      <alignment horizontal="center" vertical="center"/>
      <protection locked="0"/>
    </xf>
    <xf numFmtId="0" fontId="204" fillId="0" borderId="0" xfId="0" applyFont="1" applyFill="1" applyAlignment="1">
      <alignment vertical="top" wrapText="1"/>
    </xf>
    <xf numFmtId="0" fontId="204" fillId="0" borderId="0" xfId="0" applyFont="1" applyFill="1" applyAlignment="1">
      <alignment vertical="center" wrapText="1"/>
    </xf>
    <xf numFmtId="0" fontId="53" fillId="13" borderId="0" xfId="0" applyFont="1" applyFill="1"/>
    <xf numFmtId="0" fontId="154" fillId="13" borderId="0" xfId="0" applyFont="1" applyFill="1"/>
    <xf numFmtId="0" fontId="0" fillId="0" borderId="0" xfId="0" applyFill="1" applyBorder="1" applyAlignment="1"/>
    <xf numFmtId="0" fontId="57" fillId="0" borderId="0" xfId="0" applyFont="1" applyFill="1" applyBorder="1" applyAlignment="1">
      <alignment horizontal="left" vertical="center" wrapText="1"/>
    </xf>
    <xf numFmtId="0" fontId="1" fillId="0" borderId="0" xfId="0" applyFont="1" applyFill="1" applyBorder="1" applyAlignment="1"/>
    <xf numFmtId="0" fontId="0" fillId="22" borderId="0" xfId="0" applyFill="1" applyAlignment="1"/>
    <xf numFmtId="0" fontId="208" fillId="0" borderId="0" xfId="2" applyFont="1" applyFill="1"/>
    <xf numFmtId="0" fontId="57" fillId="0" borderId="16" xfId="0" applyFont="1" applyFill="1" applyBorder="1" applyAlignment="1"/>
    <xf numFmtId="0" fontId="57" fillId="0" borderId="37" xfId="0" applyFont="1" applyFill="1" applyBorder="1" applyAlignment="1">
      <alignment horizontal="center"/>
    </xf>
    <xf numFmtId="0" fontId="0" fillId="22" borderId="0" xfId="0" applyFill="1" applyAlignment="1">
      <alignment horizontal="center"/>
    </xf>
    <xf numFmtId="0" fontId="15" fillId="0" borderId="0" xfId="0" applyFont="1" applyFill="1"/>
    <xf numFmtId="0" fontId="1" fillId="0" borderId="37" xfId="0" applyFont="1" applyFill="1" applyBorder="1" applyAlignment="1">
      <alignment horizontal="center"/>
    </xf>
    <xf numFmtId="0" fontId="1" fillId="0" borderId="16" xfId="0" applyFont="1" applyFill="1" applyBorder="1" applyAlignment="1"/>
    <xf numFmtId="0" fontId="13" fillId="0" borderId="0" xfId="0" applyFont="1" applyFill="1" applyAlignment="1">
      <alignment vertical="center"/>
    </xf>
    <xf numFmtId="0" fontId="4" fillId="0" borderId="0" xfId="0" applyFont="1" applyFill="1" applyBorder="1" applyAlignment="1">
      <alignment vertical="center" wrapText="1"/>
    </xf>
    <xf numFmtId="0" fontId="130" fillId="13" borderId="0" xfId="0" applyFont="1" applyFill="1"/>
    <xf numFmtId="0" fontId="109" fillId="0" borderId="0" xfId="0" applyFont="1" applyFill="1" applyBorder="1" applyAlignment="1">
      <alignment vertical="center" wrapText="1"/>
    </xf>
    <xf numFmtId="0" fontId="199" fillId="0" borderId="0" xfId="0" applyFont="1" applyFill="1" applyAlignment="1">
      <alignment horizontal="right" vertical="top"/>
    </xf>
    <xf numFmtId="0" fontId="0" fillId="0" borderId="0" xfId="0" applyFill="1" applyAlignment="1">
      <alignment vertical="center"/>
    </xf>
    <xf numFmtId="0" fontId="1" fillId="0" borderId="0" xfId="0" applyFont="1" applyFill="1" applyAlignment="1">
      <alignment horizontal="left" vertical="center" wrapText="1"/>
    </xf>
    <xf numFmtId="0" fontId="0" fillId="13" borderId="0" xfId="0" applyFill="1" applyAlignment="1">
      <alignment vertical="center"/>
    </xf>
    <xf numFmtId="0" fontId="4" fillId="0" borderId="0" xfId="0" applyFont="1" applyFill="1" applyBorder="1" applyAlignment="1" applyProtection="1">
      <alignment horizontal="center" vertical="center" wrapText="1"/>
    </xf>
    <xf numFmtId="0" fontId="2" fillId="0" borderId="0" xfId="0" applyFont="1" applyFill="1" applyProtection="1"/>
    <xf numFmtId="0" fontId="53" fillId="0" borderId="0" xfId="0" applyFont="1" applyFill="1" applyAlignment="1" applyProtection="1">
      <alignment horizontal="left"/>
    </xf>
    <xf numFmtId="0" fontId="0" fillId="0" borderId="0" xfId="0" applyFill="1" applyAlignment="1" applyProtection="1">
      <alignment horizontal="center"/>
    </xf>
    <xf numFmtId="0" fontId="58" fillId="0" borderId="0" xfId="0" applyFont="1" applyFill="1" applyAlignment="1" applyProtection="1">
      <alignment horizontal="center"/>
    </xf>
    <xf numFmtId="0" fontId="90" fillId="0" borderId="0" xfId="0" applyNumberFormat="1" applyFont="1" applyFill="1" applyAlignment="1" applyProtection="1">
      <alignment horizontal="right"/>
    </xf>
    <xf numFmtId="49" fontId="58" fillId="0" borderId="0" xfId="0" applyNumberFormat="1" applyFont="1" applyFill="1" applyAlignment="1" applyProtection="1">
      <alignment horizontal="center"/>
    </xf>
    <xf numFmtId="49" fontId="57" fillId="0" borderId="0" xfId="0" applyNumberFormat="1" applyFont="1" applyFill="1" applyBorder="1" applyAlignment="1" applyProtection="1">
      <alignment horizontal="right"/>
    </xf>
    <xf numFmtId="0" fontId="58" fillId="13" borderId="0" xfId="0" applyFont="1" applyFill="1" applyProtection="1"/>
    <xf numFmtId="49" fontId="58" fillId="13" borderId="0" xfId="0" applyNumberFormat="1" applyFont="1" applyFill="1" applyAlignment="1" applyProtection="1">
      <alignment horizontal="center"/>
    </xf>
    <xf numFmtId="14" fontId="53" fillId="0" borderId="0" xfId="0" applyNumberFormat="1" applyFont="1" applyFill="1" applyAlignment="1" applyProtection="1">
      <alignment horizontal="left"/>
    </xf>
    <xf numFmtId="14" fontId="53" fillId="0" borderId="0" xfId="0" applyNumberFormat="1" applyFont="1" applyFill="1" applyAlignment="1" applyProtection="1"/>
    <xf numFmtId="0" fontId="53" fillId="0" borderId="0" xfId="0" applyFont="1" applyFill="1" applyAlignment="1" applyProtection="1">
      <alignment horizontal="center"/>
    </xf>
    <xf numFmtId="0" fontId="58" fillId="0" borderId="0" xfId="0" applyFont="1" applyFill="1" applyAlignment="1" applyProtection="1">
      <alignment horizontal="left"/>
    </xf>
    <xf numFmtId="0" fontId="53" fillId="0" borderId="0" xfId="0" applyFont="1" applyFill="1" applyAlignment="1" applyProtection="1">
      <alignment horizontal="right"/>
    </xf>
    <xf numFmtId="0" fontId="53" fillId="0" borderId="0" xfId="0" applyFont="1" applyFill="1" applyAlignment="1" applyProtection="1"/>
    <xf numFmtId="49" fontId="53" fillId="0" borderId="0" xfId="0" applyNumberFormat="1" applyFont="1" applyFill="1" applyAlignment="1" applyProtection="1">
      <alignment horizontal="center"/>
    </xf>
    <xf numFmtId="49" fontId="86" fillId="0" borderId="0" xfId="0" applyNumberFormat="1" applyFont="1" applyFill="1" applyAlignment="1" applyProtection="1">
      <alignment horizontal="center"/>
    </xf>
    <xf numFmtId="0" fontId="53" fillId="0" borderId="0" xfId="0" applyFont="1" applyFill="1" applyBorder="1" applyAlignment="1" applyProtection="1">
      <alignment vertical="center" wrapText="1"/>
    </xf>
    <xf numFmtId="0" fontId="58" fillId="0" borderId="0" xfId="0" applyFont="1" applyFill="1" applyBorder="1" applyAlignment="1" applyProtection="1">
      <alignment vertical="center" wrapText="1"/>
    </xf>
    <xf numFmtId="0" fontId="0" fillId="13" borderId="0" xfId="0" applyFill="1" applyProtection="1"/>
    <xf numFmtId="0" fontId="183" fillId="0" borderId="0" xfId="0" applyFont="1" applyFill="1" applyAlignment="1" applyProtection="1">
      <alignment horizontal="center" vertical="center"/>
    </xf>
    <xf numFmtId="0" fontId="48" fillId="0" borderId="0" xfId="0" applyFont="1" applyFill="1" applyAlignment="1" applyProtection="1">
      <alignment vertical="center"/>
    </xf>
    <xf numFmtId="0" fontId="61" fillId="0" borderId="0" xfId="0" applyFont="1" applyFill="1" applyProtection="1"/>
    <xf numFmtId="0" fontId="61" fillId="0" borderId="2" xfId="0" applyFont="1" applyFill="1" applyBorder="1" applyProtection="1"/>
    <xf numFmtId="0" fontId="61" fillId="0" borderId="1" xfId="0" applyFont="1" applyFill="1" applyBorder="1" applyProtection="1"/>
    <xf numFmtId="0" fontId="48" fillId="0" borderId="0" xfId="0" applyFont="1" applyFill="1" applyAlignment="1" applyProtection="1">
      <alignment horizontal="right" vertical="center"/>
    </xf>
    <xf numFmtId="0" fontId="0" fillId="0" borderId="8" xfId="0" applyFill="1" applyBorder="1" applyProtection="1"/>
    <xf numFmtId="0" fontId="48" fillId="0" borderId="0" xfId="0" applyFont="1" applyFill="1" applyAlignment="1" applyProtection="1">
      <alignment horizontal="left" vertical="center" indent="15"/>
    </xf>
    <xf numFmtId="0" fontId="48" fillId="0" borderId="5" xfId="0" applyFont="1" applyFill="1" applyBorder="1" applyAlignment="1" applyProtection="1">
      <alignment vertical="center" wrapText="1"/>
    </xf>
    <xf numFmtId="0" fontId="53" fillId="0" borderId="0" xfId="0" applyFont="1" applyFill="1" applyProtection="1"/>
    <xf numFmtId="0" fontId="53" fillId="0" borderId="0" xfId="0" applyFont="1" applyFill="1" applyBorder="1" applyAlignment="1" applyProtection="1"/>
    <xf numFmtId="0" fontId="53" fillId="0" borderId="2" xfId="0" applyFont="1" applyFill="1" applyBorder="1" applyAlignment="1" applyProtection="1">
      <alignment horizontal="center"/>
    </xf>
    <xf numFmtId="0" fontId="53" fillId="0" borderId="5" xfId="0" applyFont="1" applyFill="1" applyBorder="1" applyAlignment="1" applyProtection="1">
      <alignment horizontal="center" vertical="center" wrapText="1"/>
    </xf>
    <xf numFmtId="0" fontId="58" fillId="0" borderId="5" xfId="0" applyFont="1" applyFill="1" applyBorder="1" applyProtection="1"/>
    <xf numFmtId="0" fontId="171" fillId="0" borderId="0" xfId="0" applyFont="1" applyFill="1" applyAlignment="1" applyProtection="1">
      <alignment horizontal="center"/>
    </xf>
    <xf numFmtId="14" fontId="171" fillId="0" borderId="0" xfId="0" applyNumberFormat="1" applyFont="1" applyFill="1" applyAlignment="1" applyProtection="1">
      <alignment horizontal="left"/>
    </xf>
    <xf numFmtId="0" fontId="172" fillId="0" borderId="0" xfId="0" applyFont="1" applyFill="1" applyAlignment="1" applyProtection="1">
      <alignment horizontal="center"/>
    </xf>
    <xf numFmtId="0" fontId="53" fillId="0" borderId="0" xfId="0" applyFont="1" applyFill="1" applyBorder="1" applyAlignment="1" applyProtection="1">
      <alignment horizontal="center"/>
    </xf>
    <xf numFmtId="0" fontId="173" fillId="0" borderId="0" xfId="0" applyFont="1" applyFill="1" applyAlignment="1" applyProtection="1">
      <alignment horizontal="center" vertical="center"/>
    </xf>
    <xf numFmtId="0" fontId="172" fillId="0" borderId="0" xfId="0" applyFont="1" applyFill="1" applyProtection="1"/>
    <xf numFmtId="0" fontId="171" fillId="0" borderId="0" xfId="0" applyFont="1" applyFill="1" applyAlignment="1" applyProtection="1">
      <alignment horizontal="left" vertical="center"/>
    </xf>
    <xf numFmtId="0" fontId="176" fillId="0" borderId="0" xfId="0" applyFont="1" applyFill="1" applyAlignment="1" applyProtection="1">
      <alignment horizontal="left" vertical="center"/>
    </xf>
    <xf numFmtId="0" fontId="58" fillId="0" borderId="0" xfId="0" applyFont="1" applyFill="1" applyAlignment="1" applyProtection="1">
      <alignment horizontal="left" vertical="center" indent="6"/>
    </xf>
    <xf numFmtId="0" fontId="174" fillId="0" borderId="0" xfId="0" applyFont="1" applyFill="1" applyBorder="1" applyAlignment="1" applyProtection="1">
      <alignment horizontal="center" vertical="center" wrapText="1"/>
    </xf>
    <xf numFmtId="0" fontId="175" fillId="0" borderId="0" xfId="0" applyFont="1" applyFill="1" applyBorder="1" applyAlignment="1" applyProtection="1">
      <alignment horizontal="left" vertical="center" wrapText="1"/>
    </xf>
    <xf numFmtId="0" fontId="174" fillId="0" borderId="0" xfId="0" applyFont="1" applyFill="1" applyBorder="1" applyAlignment="1" applyProtection="1">
      <alignment horizontal="left" vertical="center" wrapText="1"/>
    </xf>
    <xf numFmtId="0" fontId="58" fillId="0" borderId="8" xfId="0" applyFont="1" applyFill="1" applyBorder="1" applyAlignment="1" applyProtection="1">
      <alignment vertical="center" wrapText="1"/>
    </xf>
    <xf numFmtId="0" fontId="210" fillId="0" borderId="0" xfId="2" applyFont="1" applyFill="1" applyAlignment="1" applyProtection="1">
      <alignment wrapText="1"/>
      <protection locked="0"/>
    </xf>
    <xf numFmtId="0" fontId="4" fillId="12" borderId="0" xfId="0" applyFont="1" applyFill="1" applyAlignment="1" applyProtection="1">
      <alignment horizontal="center" vertical="center" wrapText="1"/>
    </xf>
    <xf numFmtId="0" fontId="0" fillId="12" borderId="0" xfId="0" applyFill="1" applyAlignment="1" applyProtection="1">
      <alignment vertical="center"/>
    </xf>
    <xf numFmtId="0" fontId="13" fillId="0" borderId="0" xfId="0" applyFont="1" applyFill="1" applyAlignment="1" applyProtection="1">
      <alignment horizontal="center"/>
    </xf>
    <xf numFmtId="0" fontId="57" fillId="0" borderId="0" xfId="0" applyFont="1" applyFill="1" applyAlignment="1" applyProtection="1">
      <alignment horizontal="left" vertical="center" wrapText="1"/>
    </xf>
    <xf numFmtId="0" fontId="0" fillId="12" borderId="0" xfId="0" applyFill="1" applyAlignment="1" applyProtection="1">
      <alignment horizontal="fill"/>
    </xf>
    <xf numFmtId="0" fontId="0" fillId="16" borderId="0" xfId="0" applyFill="1" applyProtection="1"/>
    <xf numFmtId="0" fontId="14" fillId="0" borderId="5" xfId="0" applyFont="1" applyFill="1" applyBorder="1" applyAlignment="1" applyProtection="1">
      <alignment horizontal="center" vertical="center"/>
    </xf>
    <xf numFmtId="0" fontId="53" fillId="0" borderId="0" xfId="0" applyFont="1" applyFill="1" applyBorder="1" applyAlignment="1" applyProtection="1">
      <alignment vertical="center"/>
    </xf>
    <xf numFmtId="10" fontId="0" fillId="0" borderId="0" xfId="0" applyNumberFormat="1" applyFill="1" applyBorder="1" applyAlignment="1" applyProtection="1"/>
    <xf numFmtId="166" fontId="0" fillId="0" borderId="0" xfId="0" applyNumberFormat="1" applyFill="1" applyBorder="1" applyAlignment="1" applyProtection="1">
      <alignment horizontal="left"/>
    </xf>
    <xf numFmtId="0" fontId="0" fillId="0" borderId="24" xfId="0" applyFill="1" applyBorder="1" applyAlignment="1" applyProtection="1"/>
    <xf numFmtId="1" fontId="23" fillId="0" borderId="5" xfId="0" applyNumberFormat="1" applyFont="1" applyFill="1" applyBorder="1" applyAlignment="1" applyProtection="1">
      <alignment horizontal="center"/>
    </xf>
    <xf numFmtId="167" fontId="88" fillId="0" borderId="5" xfId="0" applyNumberFormat="1" applyFont="1" applyFill="1" applyBorder="1" applyAlignment="1" applyProtection="1">
      <alignment horizontal="center"/>
    </xf>
    <xf numFmtId="10" fontId="88" fillId="0" borderId="5" xfId="1" applyNumberFormat="1" applyFont="1" applyFill="1" applyBorder="1" applyAlignment="1" applyProtection="1">
      <alignment horizontal="center"/>
    </xf>
    <xf numFmtId="0" fontId="23" fillId="0" borderId="24" xfId="0" applyFont="1" applyFill="1" applyBorder="1" applyAlignment="1" applyProtection="1"/>
    <xf numFmtId="167" fontId="23" fillId="0" borderId="5" xfId="0" applyNumberFormat="1" applyFont="1" applyFill="1" applyBorder="1" applyAlignment="1" applyProtection="1">
      <alignment horizontal="center"/>
    </xf>
    <xf numFmtId="0" fontId="15" fillId="0" borderId="0" xfId="0" applyFont="1" applyFill="1" applyBorder="1" applyAlignment="1" applyProtection="1">
      <alignment horizontal="center" vertical="center"/>
    </xf>
    <xf numFmtId="0" fontId="15" fillId="0" borderId="0" xfId="0" applyFont="1" applyFill="1" applyAlignment="1" applyProtection="1">
      <alignment vertical="center"/>
    </xf>
    <xf numFmtId="0" fontId="0" fillId="16" borderId="0" xfId="0" applyFill="1" applyAlignment="1" applyProtection="1">
      <alignment horizontal="center" vertical="center"/>
    </xf>
    <xf numFmtId="0" fontId="0" fillId="16" borderId="0" xfId="0" applyNumberFormat="1" applyFill="1" applyProtection="1"/>
    <xf numFmtId="0" fontId="1" fillId="16" borderId="0" xfId="0" applyNumberFormat="1" applyFont="1" applyFill="1" applyProtection="1"/>
    <xf numFmtId="167" fontId="1" fillId="0" borderId="5" xfId="0" applyNumberFormat="1" applyFont="1" applyFill="1" applyBorder="1" applyAlignment="1" applyProtection="1">
      <alignment horizontal="center"/>
    </xf>
    <xf numFmtId="0" fontId="88" fillId="0" borderId="0" xfId="0" applyFont="1" applyFill="1" applyAlignment="1" applyProtection="1">
      <alignment horizontal="center"/>
    </xf>
    <xf numFmtId="0" fontId="91" fillId="0" borderId="0" xfId="0" applyFont="1" applyFill="1" applyAlignment="1" applyProtection="1">
      <alignment horizontal="center" vertical="center"/>
    </xf>
    <xf numFmtId="0" fontId="57" fillId="0" borderId="0" xfId="0" applyFont="1" applyFill="1" applyBorder="1" applyAlignment="1" applyProtection="1">
      <alignment horizontal="left" vertical="top" wrapText="1"/>
    </xf>
    <xf numFmtId="0" fontId="57" fillId="0" borderId="0" xfId="0" applyFont="1" applyFill="1" applyBorder="1" applyAlignment="1" applyProtection="1">
      <alignment horizontal="left" vertical="center" wrapText="1"/>
    </xf>
    <xf numFmtId="0" fontId="1" fillId="16" borderId="0" xfId="0" applyFont="1" applyFill="1" applyProtection="1"/>
    <xf numFmtId="0" fontId="0" fillId="0" borderId="0" xfId="0" applyFill="1" applyAlignment="1" applyProtection="1"/>
    <xf numFmtId="0" fontId="0" fillId="16" borderId="0" xfId="0" applyFill="1" applyAlignment="1" applyProtection="1">
      <alignment horizontal="center" vertical="top"/>
    </xf>
    <xf numFmtId="0" fontId="0" fillId="16" borderId="0" xfId="0" applyFill="1" applyAlignment="1" applyProtection="1">
      <alignment horizontal="left" vertical="center"/>
    </xf>
    <xf numFmtId="0" fontId="23" fillId="15" borderId="0" xfId="0" applyFont="1" applyFill="1" applyAlignment="1" applyProtection="1">
      <alignment horizontal="left" wrapText="1"/>
    </xf>
    <xf numFmtId="0" fontId="121" fillId="15" borderId="51" xfId="0" applyFont="1" applyFill="1" applyBorder="1" applyAlignment="1" applyProtection="1">
      <alignment horizontal="center" vertical="center" textRotation="255"/>
    </xf>
    <xf numFmtId="0" fontId="23" fillId="15" borderId="0" xfId="0" applyFont="1" applyFill="1" applyProtection="1"/>
    <xf numFmtId="0" fontId="23" fillId="15" borderId="0" xfId="0" applyFont="1" applyFill="1" applyAlignment="1" applyProtection="1">
      <alignment wrapText="1"/>
    </xf>
    <xf numFmtId="0" fontId="0" fillId="15" borderId="0" xfId="0" applyFill="1" applyProtection="1"/>
    <xf numFmtId="0" fontId="0" fillId="15" borderId="0" xfId="0" applyFill="1" applyAlignment="1" applyProtection="1">
      <alignment wrapText="1"/>
    </xf>
    <xf numFmtId="0" fontId="0" fillId="16" borderId="0" xfId="0" applyFill="1" applyAlignment="1" applyProtection="1">
      <alignment wrapText="1"/>
    </xf>
    <xf numFmtId="49" fontId="0" fillId="12" borderId="0" xfId="0" applyNumberFormat="1" applyFill="1" applyProtection="1"/>
    <xf numFmtId="0" fontId="0" fillId="12" borderId="0" xfId="0" applyFill="1" applyAlignment="1" applyProtection="1">
      <alignment horizontal="left"/>
    </xf>
    <xf numFmtId="0" fontId="70" fillId="0" borderId="0" xfId="0" applyFont="1" applyFill="1" applyAlignment="1" applyProtection="1">
      <alignment vertical="center" wrapText="1"/>
    </xf>
    <xf numFmtId="49" fontId="58" fillId="0" borderId="0" xfId="0" applyNumberFormat="1" applyFont="1" applyFill="1" applyAlignment="1" applyProtection="1">
      <alignment vertical="top" wrapText="1"/>
    </xf>
    <xf numFmtId="0" fontId="57" fillId="0" borderId="0" xfId="0" applyFont="1" applyFill="1" applyAlignment="1" applyProtection="1">
      <alignment horizontal="center" vertical="center"/>
    </xf>
    <xf numFmtId="49" fontId="0" fillId="0" borderId="0" xfId="0" applyNumberFormat="1" applyFill="1" applyAlignment="1" applyProtection="1">
      <alignment horizontal="center"/>
    </xf>
    <xf numFmtId="0" fontId="90" fillId="0" borderId="42" xfId="0" applyFont="1" applyFill="1" applyBorder="1" applyAlignment="1" applyProtection="1">
      <alignment horizontal="center" textRotation="68" wrapText="1"/>
    </xf>
    <xf numFmtId="0" fontId="58" fillId="0" borderId="42" xfId="0" applyFont="1" applyFill="1" applyBorder="1" applyAlignment="1" applyProtection="1">
      <alignment horizontal="center" textRotation="66" wrapText="1"/>
    </xf>
    <xf numFmtId="49" fontId="58" fillId="0" borderId="26" xfId="0" applyNumberFormat="1" applyFont="1" applyFill="1" applyBorder="1" applyAlignment="1" applyProtection="1">
      <alignment horizontal="center" wrapText="1"/>
    </xf>
    <xf numFmtId="0" fontId="1" fillId="12" borderId="0" xfId="0" applyFont="1" applyFill="1" applyProtection="1"/>
    <xf numFmtId="49" fontId="0" fillId="12" borderId="0" xfId="0" applyNumberFormat="1" applyFill="1" applyAlignment="1" applyProtection="1">
      <alignment horizontal="center"/>
    </xf>
    <xf numFmtId="0" fontId="58" fillId="0" borderId="0" xfId="0" applyFont="1" applyFill="1" applyAlignment="1" applyProtection="1">
      <alignment vertical="top" wrapText="1"/>
    </xf>
    <xf numFmtId="0" fontId="0" fillId="12" borderId="0" xfId="0" applyFill="1" applyBorder="1" applyProtection="1"/>
    <xf numFmtId="0" fontId="77" fillId="12" borderId="0" xfId="0" applyFont="1" applyFill="1" applyProtection="1"/>
    <xf numFmtId="0" fontId="0" fillId="21" borderId="0" xfId="0" applyFill="1" applyProtection="1"/>
    <xf numFmtId="0" fontId="178" fillId="0" borderId="0" xfId="0" applyFont="1" applyFill="1" applyAlignment="1" applyProtection="1">
      <alignment horizontal="center"/>
    </xf>
    <xf numFmtId="0" fontId="0" fillId="0" borderId="15" xfId="0" applyFill="1" applyBorder="1" applyAlignment="1" applyProtection="1"/>
    <xf numFmtId="0" fontId="74" fillId="0" borderId="16" xfId="0" applyFont="1" applyFill="1" applyBorder="1" applyAlignment="1" applyProtection="1">
      <alignment horizontal="left" vertical="center"/>
    </xf>
    <xf numFmtId="0" fontId="0" fillId="0" borderId="16" xfId="0" applyFill="1" applyBorder="1" applyProtection="1"/>
    <xf numFmtId="0" fontId="0" fillId="0" borderId="17" xfId="0" applyFill="1" applyBorder="1" applyProtection="1"/>
    <xf numFmtId="0" fontId="74" fillId="0" borderId="0" xfId="0" applyFont="1" applyFill="1" applyProtection="1"/>
    <xf numFmtId="0" fontId="0" fillId="0" borderId="13" xfId="0" applyFill="1" applyBorder="1" applyProtection="1"/>
    <xf numFmtId="0" fontId="24" fillId="0" borderId="37" xfId="0" applyFont="1" applyFill="1" applyBorder="1" applyAlignment="1" applyProtection="1">
      <alignment horizontal="center" vertical="center"/>
    </xf>
    <xf numFmtId="0" fontId="58" fillId="0" borderId="78" xfId="0" applyFont="1" applyFill="1" applyBorder="1" applyAlignment="1" applyProtection="1">
      <alignment vertical="center"/>
    </xf>
    <xf numFmtId="0" fontId="0" fillId="0" borderId="14" xfId="0" applyFill="1" applyBorder="1" applyProtection="1"/>
    <xf numFmtId="0" fontId="24" fillId="0" borderId="79" xfId="0" applyFont="1" applyFill="1" applyBorder="1" applyAlignment="1" applyProtection="1">
      <alignment horizontal="center" vertical="center"/>
    </xf>
    <xf numFmtId="0" fontId="68" fillId="0" borderId="0" xfId="0" applyFont="1" applyFill="1" applyBorder="1" applyAlignment="1" applyProtection="1">
      <alignment horizontal="center"/>
    </xf>
    <xf numFmtId="0" fontId="69" fillId="0" borderId="0" xfId="0" applyFont="1" applyFill="1" applyBorder="1" applyAlignment="1" applyProtection="1">
      <alignment horizontal="center"/>
    </xf>
    <xf numFmtId="0" fontId="69" fillId="0" borderId="14" xfId="0" applyFont="1" applyFill="1" applyBorder="1" applyAlignment="1" applyProtection="1"/>
    <xf numFmtId="0" fontId="69" fillId="21" borderId="0" xfId="0" applyFont="1" applyFill="1" applyAlignment="1" applyProtection="1">
      <alignment horizontal="center"/>
    </xf>
    <xf numFmtId="0" fontId="57" fillId="0" borderId="0" xfId="0" applyFont="1" applyFill="1" applyBorder="1" applyAlignment="1" applyProtection="1"/>
    <xf numFmtId="0" fontId="57" fillId="0" borderId="0" xfId="0" applyFont="1" applyFill="1" applyBorder="1" applyAlignment="1" applyProtection="1">
      <alignment horizontal="center"/>
    </xf>
    <xf numFmtId="0" fontId="57" fillId="0" borderId="14" xfId="0" applyFont="1" applyFill="1" applyBorder="1" applyAlignment="1" applyProtection="1"/>
    <xf numFmtId="0" fontId="57" fillId="21" borderId="0" xfId="0" applyFont="1" applyFill="1" applyAlignment="1" applyProtection="1">
      <alignment horizontal="center"/>
    </xf>
    <xf numFmtId="0" fontId="57" fillId="0" borderId="0" xfId="0" applyFont="1" applyFill="1" applyBorder="1" applyProtection="1"/>
    <xf numFmtId="49" fontId="0" fillId="21" borderId="0" xfId="0" applyNumberFormat="1" applyFill="1" applyProtection="1"/>
    <xf numFmtId="0" fontId="68" fillId="0" borderId="0" xfId="0" applyFont="1" applyFill="1" applyBorder="1" applyAlignment="1" applyProtection="1">
      <alignment horizontal="right"/>
    </xf>
    <xf numFmtId="0" fontId="0" fillId="0" borderId="15" xfId="0" applyFill="1" applyBorder="1" applyProtection="1"/>
    <xf numFmtId="0" fontId="1" fillId="0" borderId="16" xfId="0" applyFont="1" applyFill="1" applyBorder="1" applyProtection="1"/>
    <xf numFmtId="0" fontId="74" fillId="0" borderId="0" xfId="0" applyFont="1" applyFill="1" applyAlignment="1" applyProtection="1">
      <alignment vertical="top"/>
    </xf>
    <xf numFmtId="0" fontId="24" fillId="0" borderId="18" xfId="0" applyFont="1" applyFill="1" applyBorder="1" applyAlignment="1" applyProtection="1"/>
    <xf numFmtId="0" fontId="0" fillId="0" borderId="20" xfId="0" applyFill="1" applyBorder="1" applyProtection="1"/>
    <xf numFmtId="0" fontId="94" fillId="0" borderId="5" xfId="0" applyFont="1" applyFill="1" applyBorder="1" applyAlignment="1" applyProtection="1">
      <alignment horizontal="center" vertical="center" wrapText="1"/>
    </xf>
    <xf numFmtId="0" fontId="24" fillId="0" borderId="0" xfId="0" applyFont="1" applyFill="1" applyBorder="1" applyAlignment="1" applyProtection="1">
      <alignment horizontal="center"/>
    </xf>
    <xf numFmtId="10" fontId="24" fillId="0" borderId="0" xfId="0" applyNumberFormat="1" applyFont="1" applyFill="1" applyBorder="1" applyAlignment="1" applyProtection="1">
      <alignment horizontal="right"/>
    </xf>
    <xf numFmtId="0" fontId="24" fillId="0" borderId="0" xfId="0" applyFont="1" applyFill="1" applyBorder="1" applyAlignment="1" applyProtection="1">
      <alignment horizontal="right"/>
    </xf>
    <xf numFmtId="0" fontId="74" fillId="0" borderId="95" xfId="0" applyFont="1" applyFill="1" applyBorder="1" applyAlignment="1" applyProtection="1">
      <alignment wrapText="1"/>
    </xf>
    <xf numFmtId="0" fontId="74" fillId="0" borderId="97" xfId="0" applyFont="1" applyFill="1" applyBorder="1" applyAlignment="1" applyProtection="1">
      <alignment wrapText="1"/>
    </xf>
    <xf numFmtId="0" fontId="42" fillId="21" borderId="0" xfId="0" applyFont="1" applyFill="1" applyProtection="1"/>
    <xf numFmtId="0" fontId="1" fillId="21" borderId="0" xfId="0" applyFont="1" applyFill="1" applyProtection="1"/>
    <xf numFmtId="0" fontId="0" fillId="0" borderId="0" xfId="0" applyProtection="1"/>
    <xf numFmtId="0" fontId="4" fillId="0" borderId="0" xfId="0" applyFont="1" applyFill="1" applyAlignment="1" applyProtection="1">
      <alignment horizontal="center" vertical="center"/>
    </xf>
    <xf numFmtId="0" fontId="1" fillId="0" borderId="0" xfId="0" applyFont="1" applyProtection="1"/>
    <xf numFmtId="165" fontId="20" fillId="0" borderId="0" xfId="0" applyNumberFormat="1" applyFont="1" applyFill="1" applyBorder="1" applyAlignment="1" applyProtection="1">
      <alignment horizontal="left" wrapText="1"/>
    </xf>
    <xf numFmtId="165" fontId="4" fillId="0" borderId="0" xfId="0" applyNumberFormat="1" applyFont="1" applyFill="1" applyBorder="1" applyAlignment="1" applyProtection="1">
      <alignment horizontal="left" wrapText="1"/>
    </xf>
    <xf numFmtId="0" fontId="46" fillId="0" borderId="0" xfId="0" applyFont="1" applyFill="1" applyBorder="1" applyAlignment="1" applyProtection="1">
      <alignment horizontal="center" vertical="center"/>
    </xf>
    <xf numFmtId="0" fontId="37" fillId="0" borderId="0" xfId="0" applyFont="1" applyFill="1" applyBorder="1" applyAlignment="1" applyProtection="1">
      <alignment horizontal="left"/>
    </xf>
    <xf numFmtId="165" fontId="19" fillId="0" borderId="0" xfId="0" applyNumberFormat="1" applyFont="1" applyFill="1" applyBorder="1" applyAlignment="1" applyProtection="1">
      <alignment horizontal="left" wrapText="1"/>
    </xf>
    <xf numFmtId="0" fontId="43" fillId="0" borderId="0" xfId="0" applyNumberFormat="1" applyFont="1" applyFill="1" applyBorder="1" applyAlignment="1" applyProtection="1">
      <alignment horizontal="left" wrapText="1"/>
    </xf>
    <xf numFmtId="0" fontId="22" fillId="0" borderId="0" xfId="0" applyFont="1" applyFill="1" applyBorder="1" applyAlignment="1" applyProtection="1">
      <alignment horizontal="left"/>
    </xf>
    <xf numFmtId="49" fontId="140" fillId="24" borderId="0" xfId="0" applyNumberFormat="1" applyFont="1" applyFill="1" applyBorder="1" applyAlignment="1">
      <alignment horizontal="center"/>
    </xf>
    <xf numFmtId="0" fontId="57" fillId="0" borderId="0" xfId="0" applyFont="1" applyFill="1" applyAlignment="1">
      <alignment horizontal="center" vertical="center"/>
    </xf>
    <xf numFmtId="0" fontId="69" fillId="25" borderId="0" xfId="0" applyFont="1" applyFill="1" applyAlignment="1">
      <alignment vertical="center"/>
    </xf>
    <xf numFmtId="0" fontId="0" fillId="25" borderId="0" xfId="0" applyFill="1"/>
    <xf numFmtId="0" fontId="0" fillId="25" borderId="0" xfId="0" applyFill="1" applyProtection="1"/>
    <xf numFmtId="0" fontId="214" fillId="25" borderId="0" xfId="0" applyFont="1" applyFill="1"/>
    <xf numFmtId="167" fontId="101" fillId="0" borderId="5" xfId="0" applyNumberFormat="1" applyFont="1" applyFill="1" applyBorder="1" applyAlignment="1" applyProtection="1">
      <alignment horizontal="center" vertical="center"/>
    </xf>
    <xf numFmtId="167" fontId="109" fillId="0" borderId="5" xfId="0" applyNumberFormat="1" applyFont="1" applyFill="1" applyBorder="1" applyAlignment="1" applyProtection="1">
      <alignment horizontal="center" vertical="center" wrapText="1"/>
    </xf>
    <xf numFmtId="167" fontId="0" fillId="0" borderId="35" xfId="0" applyNumberFormat="1" applyFill="1" applyBorder="1" applyAlignment="1" applyProtection="1">
      <alignment horizontal="center"/>
    </xf>
    <xf numFmtId="167" fontId="1" fillId="0" borderId="35" xfId="0" applyNumberFormat="1" applyFont="1" applyFill="1" applyBorder="1" applyAlignment="1" applyProtection="1">
      <alignment horizontal="center" wrapText="1"/>
    </xf>
    <xf numFmtId="167" fontId="0" fillId="0" borderId="5" xfId="0" applyNumberFormat="1" applyFill="1" applyBorder="1" applyAlignment="1" applyProtection="1">
      <alignment horizontal="center"/>
    </xf>
    <xf numFmtId="167" fontId="1" fillId="0" borderId="5" xfId="0" applyNumberFormat="1" applyFont="1" applyFill="1" applyBorder="1" applyAlignment="1" applyProtection="1">
      <alignment horizontal="center" wrapText="1"/>
    </xf>
    <xf numFmtId="0" fontId="191" fillId="0" borderId="0" xfId="0" applyFont="1" applyFill="1" applyAlignment="1">
      <alignment horizontal="center" vertical="center"/>
    </xf>
    <xf numFmtId="0" fontId="24" fillId="23" borderId="0" xfId="0" applyFont="1" applyFill="1" applyBorder="1" applyAlignment="1">
      <alignment horizontal="left" vertical="top" wrapText="1"/>
    </xf>
    <xf numFmtId="0" fontId="24" fillId="22" borderId="0" xfId="0" applyFont="1" applyFill="1" applyAlignment="1">
      <alignment horizontal="left" vertical="center" wrapText="1"/>
    </xf>
    <xf numFmtId="0" fontId="13" fillId="0" borderId="0" xfId="0" applyFont="1" applyFill="1" applyAlignment="1">
      <alignment horizontal="center" vertical="center" wrapText="1"/>
    </xf>
    <xf numFmtId="0" fontId="13" fillId="0" borderId="0" xfId="0" applyFont="1" applyFill="1" applyAlignment="1">
      <alignment horizontal="center" vertical="center"/>
    </xf>
    <xf numFmtId="0" fontId="15" fillId="0" borderId="0" xfId="0" applyFont="1" applyFill="1" applyAlignment="1">
      <alignment horizontal="center" vertical="center" wrapText="1"/>
    </xf>
    <xf numFmtId="0" fontId="162" fillId="0" borderId="0" xfId="0" applyFont="1" applyFill="1" applyAlignment="1">
      <alignment horizontal="center" vertical="center"/>
    </xf>
    <xf numFmtId="0" fontId="24" fillId="0" borderId="0" xfId="0" applyFont="1" applyFill="1" applyAlignment="1">
      <alignment horizontal="center" vertical="center" wrapText="1"/>
    </xf>
    <xf numFmtId="0" fontId="4" fillId="0" borderId="0" xfId="0" applyFont="1" applyFill="1" applyAlignment="1">
      <alignment horizontal="center" vertical="center" wrapText="1"/>
    </xf>
    <xf numFmtId="0" fontId="53" fillId="0" borderId="0" xfId="0" applyFont="1" applyFill="1" applyAlignment="1">
      <alignment horizontal="center" vertical="center" wrapText="1"/>
    </xf>
    <xf numFmtId="0" fontId="24" fillId="15" borderId="21" xfId="0" applyFont="1" applyFill="1" applyBorder="1" applyAlignment="1">
      <alignment horizontal="left" vertical="top" wrapText="1"/>
    </xf>
    <xf numFmtId="0" fontId="57" fillId="15" borderId="1" xfId="0" applyFont="1" applyFill="1" applyBorder="1" applyAlignment="1">
      <alignment horizontal="left" vertical="top" wrapText="1"/>
    </xf>
    <xf numFmtId="0" fontId="57" fillId="15" borderId="22" xfId="0" applyFont="1" applyFill="1" applyBorder="1" applyAlignment="1">
      <alignment horizontal="left" vertical="top" wrapText="1"/>
    </xf>
    <xf numFmtId="0" fontId="68" fillId="15" borderId="0" xfId="0" applyFont="1" applyFill="1" applyAlignment="1">
      <alignment horizontal="right" vertical="center"/>
    </xf>
    <xf numFmtId="0" fontId="145" fillId="15" borderId="0" xfId="0" applyFont="1" applyFill="1" applyAlignment="1">
      <alignment horizontal="left" vertical="center"/>
    </xf>
    <xf numFmtId="0" fontId="24" fillId="8" borderId="0" xfId="0" applyFont="1" applyFill="1" applyAlignment="1">
      <alignment horizontal="left" vertical="center" wrapText="1"/>
    </xf>
    <xf numFmtId="0" fontId="24" fillId="18" borderId="0" xfId="0" applyFont="1" applyFill="1" applyAlignment="1">
      <alignment horizontal="left" vertical="top" wrapText="1"/>
    </xf>
    <xf numFmtId="0" fontId="24" fillId="19" borderId="0" xfId="0" applyFont="1" applyFill="1" applyAlignment="1">
      <alignment horizontal="left" vertical="center" wrapText="1"/>
    </xf>
    <xf numFmtId="0" fontId="24" fillId="16" borderId="0" xfId="0" applyFont="1" applyFill="1" applyBorder="1" applyAlignment="1">
      <alignment horizontal="left" vertical="center" wrapText="1"/>
    </xf>
    <xf numFmtId="0" fontId="57" fillId="16" borderId="0" xfId="0" applyFont="1" applyFill="1" applyBorder="1" applyAlignment="1">
      <alignment horizontal="left" vertical="center" wrapText="1"/>
    </xf>
    <xf numFmtId="0" fontId="24" fillId="15" borderId="15" xfId="0" applyFont="1" applyFill="1" applyBorder="1" applyAlignment="1">
      <alignment horizontal="left" vertical="top" wrapText="1"/>
    </xf>
    <xf numFmtId="0" fontId="57" fillId="15" borderId="16" xfId="0" applyFont="1" applyFill="1" applyBorder="1" applyAlignment="1">
      <alignment horizontal="left" vertical="top" wrapText="1"/>
    </xf>
    <xf numFmtId="0" fontId="57" fillId="15" borderId="17" xfId="0" applyFont="1" applyFill="1" applyBorder="1" applyAlignment="1">
      <alignment horizontal="left" vertical="top" wrapText="1"/>
    </xf>
    <xf numFmtId="0" fontId="24" fillId="15" borderId="18" xfId="0" applyFont="1" applyFill="1" applyBorder="1" applyAlignment="1">
      <alignment horizontal="left" vertical="top" wrapText="1"/>
    </xf>
    <xf numFmtId="0" fontId="57" fillId="15" borderId="19" xfId="0" applyFont="1" applyFill="1" applyBorder="1" applyAlignment="1">
      <alignment horizontal="left" vertical="top" wrapText="1"/>
    </xf>
    <xf numFmtId="0" fontId="57" fillId="15" borderId="20" xfId="0" applyFont="1" applyFill="1" applyBorder="1" applyAlignment="1">
      <alignment horizontal="left" vertical="top" wrapText="1"/>
    </xf>
    <xf numFmtId="0" fontId="128" fillId="0" borderId="0" xfId="0" applyFont="1" applyFill="1" applyBorder="1" applyAlignment="1">
      <alignment horizontal="right"/>
    </xf>
    <xf numFmtId="0" fontId="128" fillId="0" borderId="56" xfId="0" applyFont="1" applyFill="1" applyBorder="1" applyAlignment="1">
      <alignment horizontal="right"/>
    </xf>
    <xf numFmtId="0" fontId="146" fillId="0" borderId="0" xfId="0" applyFont="1" applyFill="1" applyBorder="1" applyAlignment="1">
      <alignment horizontal="center"/>
    </xf>
    <xf numFmtId="0" fontId="14" fillId="0" borderId="0" xfId="0" applyFont="1" applyFill="1" applyBorder="1" applyAlignment="1">
      <alignment horizontal="center" vertical="top" wrapText="1"/>
    </xf>
    <xf numFmtId="0" fontId="2" fillId="0" borderId="0" xfId="0" applyFont="1" applyFill="1" applyBorder="1" applyAlignment="1">
      <alignment horizontal="center" wrapText="1"/>
    </xf>
    <xf numFmtId="0" fontId="5" fillId="0" borderId="0" xfId="0" applyFont="1" applyFill="1" applyBorder="1" applyAlignment="1">
      <alignment horizontal="left" vertical="top" wrapText="1"/>
    </xf>
    <xf numFmtId="0" fontId="116" fillId="0" borderId="0" xfId="0" applyFont="1" applyFill="1" applyBorder="1" applyAlignment="1">
      <alignment horizontal="center"/>
    </xf>
    <xf numFmtId="0" fontId="2" fillId="0" borderId="0" xfId="0" applyFont="1" applyFill="1" applyBorder="1" applyAlignment="1">
      <alignment horizontal="center"/>
    </xf>
    <xf numFmtId="0" fontId="33" fillId="0" borderId="0" xfId="0" applyFont="1" applyFill="1" applyBorder="1" applyAlignment="1">
      <alignment horizontal="left" vertical="top" wrapText="1"/>
    </xf>
    <xf numFmtId="0" fontId="0" fillId="0" borderId="0" xfId="0" applyFill="1" applyAlignment="1">
      <alignment wrapText="1"/>
    </xf>
    <xf numFmtId="0" fontId="1" fillId="0" borderId="0" xfId="0" applyFont="1" applyFill="1" applyBorder="1" applyAlignment="1">
      <alignment horizontal="left" vertical="top" wrapText="1"/>
    </xf>
    <xf numFmtId="0" fontId="3" fillId="0" borderId="2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22" xfId="0" applyFill="1" applyBorder="1" applyAlignment="1">
      <alignment horizontal="center" vertical="center" wrapText="1"/>
    </xf>
    <xf numFmtId="0" fontId="36" fillId="0" borderId="0" xfId="0" applyFont="1" applyFill="1" applyBorder="1" applyAlignment="1">
      <alignment horizontal="center" wrapText="1"/>
    </xf>
    <xf numFmtId="0" fontId="36" fillId="0" borderId="0" xfId="0" applyFont="1" applyFill="1" applyAlignment="1">
      <alignment wrapText="1"/>
    </xf>
    <xf numFmtId="0" fontId="35"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0" fontId="35" fillId="0" borderId="0" xfId="0" applyFont="1" applyFill="1" applyBorder="1" applyAlignment="1">
      <alignment horizontal="center" vertical="top" wrapText="1"/>
    </xf>
    <xf numFmtId="0" fontId="3" fillId="0" borderId="0" xfId="0" applyFont="1" applyFill="1" applyBorder="1" applyAlignment="1">
      <alignment wrapText="1"/>
    </xf>
    <xf numFmtId="0" fontId="7" fillId="0" borderId="0" xfId="0" applyFont="1" applyAlignment="1">
      <alignment wrapText="1"/>
    </xf>
    <xf numFmtId="0" fontId="140" fillId="0" borderId="18" xfId="0" applyFont="1" applyFill="1" applyBorder="1" applyAlignment="1" applyProtection="1">
      <alignment horizontal="center" vertical="center" wrapText="1"/>
    </xf>
    <xf numFmtId="0" fontId="140" fillId="0" borderId="20" xfId="0" applyFont="1" applyFill="1" applyBorder="1" applyAlignment="1" applyProtection="1">
      <alignment horizontal="center" vertical="center" wrapText="1"/>
    </xf>
    <xf numFmtId="0" fontId="140" fillId="0" borderId="13" xfId="0" applyFont="1" applyFill="1" applyBorder="1" applyAlignment="1" applyProtection="1">
      <alignment horizontal="center" vertical="center" wrapText="1"/>
    </xf>
    <xf numFmtId="0" fontId="140" fillId="0" borderId="14" xfId="0" applyFont="1" applyFill="1" applyBorder="1" applyAlignment="1" applyProtection="1">
      <alignment horizontal="center" vertical="center" wrapText="1"/>
    </xf>
    <xf numFmtId="0" fontId="140" fillId="0" borderId="15" xfId="0" applyFont="1" applyFill="1" applyBorder="1" applyAlignment="1" applyProtection="1">
      <alignment horizontal="center" vertical="center" wrapText="1"/>
    </xf>
    <xf numFmtId="0" fontId="140" fillId="0" borderId="17" xfId="0" applyFont="1" applyFill="1" applyBorder="1" applyAlignment="1" applyProtection="1">
      <alignment horizontal="center" vertical="center" wrapText="1"/>
    </xf>
    <xf numFmtId="0" fontId="180" fillId="0" borderId="0" xfId="0" applyFont="1" applyFill="1" applyBorder="1" applyAlignment="1" applyProtection="1">
      <alignment horizontal="left" vertical="top" wrapText="1"/>
    </xf>
    <xf numFmtId="0" fontId="181" fillId="0" borderId="0" xfId="0" applyFont="1" applyFill="1" applyBorder="1" applyAlignment="1" applyProtection="1">
      <alignment horizontal="left" vertical="top" wrapText="1"/>
    </xf>
    <xf numFmtId="0" fontId="109" fillId="0" borderId="39" xfId="0" applyFont="1" applyFill="1" applyBorder="1" applyAlignment="1" applyProtection="1">
      <alignment horizontal="left" vertical="center" wrapText="1"/>
    </xf>
    <xf numFmtId="0" fontId="109" fillId="0" borderId="40" xfId="0" applyFont="1" applyFill="1" applyBorder="1" applyAlignment="1" applyProtection="1">
      <alignment horizontal="left" vertical="center" wrapText="1"/>
    </xf>
    <xf numFmtId="0" fontId="109" fillId="0" borderId="41" xfId="0" applyFont="1" applyFill="1" applyBorder="1" applyAlignment="1" applyProtection="1">
      <alignment horizontal="left" vertical="center" wrapText="1"/>
    </xf>
    <xf numFmtId="164" fontId="135" fillId="0" borderId="0" xfId="0" applyNumberFormat="1" applyFont="1" applyFill="1" applyBorder="1" applyAlignment="1" applyProtection="1">
      <alignment horizontal="right" wrapText="1"/>
    </xf>
    <xf numFmtId="0" fontId="137" fillId="0" borderId="54" xfId="0" applyFont="1" applyFill="1" applyBorder="1" applyAlignment="1" applyProtection="1">
      <alignment horizontal="left"/>
    </xf>
    <xf numFmtId="0" fontId="147" fillId="0" borderId="0" xfId="0" applyFont="1" applyFill="1" applyBorder="1" applyAlignment="1" applyProtection="1">
      <alignment horizontal="center" vertical="center" wrapText="1"/>
    </xf>
    <xf numFmtId="0" fontId="135" fillId="0" borderId="0" xfId="0" applyFont="1" applyFill="1" applyBorder="1" applyAlignment="1" applyProtection="1">
      <alignment horizontal="right" wrapText="1"/>
    </xf>
    <xf numFmtId="164" fontId="137" fillId="0" borderId="57" xfId="0" applyNumberFormat="1" applyFont="1" applyFill="1" applyBorder="1" applyAlignment="1" applyProtection="1">
      <alignment horizontal="left" wrapText="1"/>
    </xf>
    <xf numFmtId="0" fontId="46" fillId="0" borderId="0" xfId="0" applyFont="1" applyFill="1" applyBorder="1" applyAlignment="1" applyProtection="1">
      <alignment horizontal="center"/>
    </xf>
    <xf numFmtId="49" fontId="48" fillId="0" borderId="55" xfId="0" applyNumberFormat="1" applyFont="1" applyFill="1" applyBorder="1" applyAlignment="1" applyProtection="1">
      <alignment horizontal="left"/>
      <protection locked="0"/>
    </xf>
    <xf numFmtId="0" fontId="48" fillId="0" borderId="55" xfId="0" applyFont="1" applyFill="1" applyBorder="1" applyAlignment="1" applyProtection="1">
      <alignment horizontal="left"/>
      <protection locked="0"/>
    </xf>
    <xf numFmtId="0" fontId="137" fillId="0" borderId="54" xfId="0" applyFont="1" applyFill="1" applyBorder="1" applyAlignment="1" applyProtection="1">
      <alignment horizontal="center" wrapText="1"/>
    </xf>
    <xf numFmtId="0" fontId="48" fillId="0" borderId="55" xfId="0" applyFont="1" applyFill="1" applyBorder="1" applyAlignment="1" applyProtection="1">
      <alignment horizontal="center" wrapText="1"/>
      <protection locked="0"/>
    </xf>
    <xf numFmtId="0" fontId="52" fillId="0" borderId="55" xfId="0" applyFont="1" applyFill="1" applyBorder="1" applyAlignment="1" applyProtection="1">
      <alignment horizontal="center" wrapText="1"/>
      <protection locked="0"/>
    </xf>
    <xf numFmtId="0" fontId="52" fillId="0" borderId="0" xfId="0" applyFont="1" applyFill="1" applyBorder="1" applyAlignment="1" applyProtection="1">
      <alignment horizontal="center" wrapText="1"/>
    </xf>
    <xf numFmtId="0" fontId="166" fillId="0" borderId="0" xfId="0" applyFont="1" applyFill="1" applyBorder="1" applyAlignment="1" applyProtection="1">
      <alignment horizontal="left" vertical="center" wrapText="1"/>
    </xf>
    <xf numFmtId="0" fontId="62" fillId="0" borderId="0" xfId="0" applyFont="1" applyFill="1" applyBorder="1" applyAlignment="1" applyProtection="1">
      <alignment horizontal="right" wrapText="1"/>
    </xf>
    <xf numFmtId="0" fontId="115" fillId="0" borderId="54" xfId="0" applyFont="1" applyFill="1" applyBorder="1" applyAlignment="1" applyProtection="1">
      <alignment horizontal="center"/>
    </xf>
    <xf numFmtId="0" fontId="106" fillId="0" borderId="0" xfId="0" applyFont="1" applyFill="1" applyBorder="1" applyAlignment="1" applyProtection="1">
      <alignment horizontal="center" vertical="center" wrapText="1"/>
    </xf>
    <xf numFmtId="164" fontId="52" fillId="0" borderId="0" xfId="0" applyNumberFormat="1" applyFont="1" applyFill="1" applyBorder="1" applyAlignment="1" applyProtection="1">
      <alignment horizontal="right" wrapText="1"/>
    </xf>
    <xf numFmtId="164" fontId="48" fillId="0" borderId="0" xfId="0" applyNumberFormat="1" applyFont="1" applyFill="1" applyBorder="1" applyAlignment="1" applyProtection="1">
      <alignment horizontal="center" vertical="center" wrapText="1"/>
    </xf>
    <xf numFmtId="0" fontId="2" fillId="0" borderId="55" xfId="0" applyFont="1" applyFill="1" applyBorder="1" applyAlignment="1" applyProtection="1">
      <alignment horizontal="center"/>
      <protection locked="0"/>
    </xf>
    <xf numFmtId="0" fontId="143" fillId="0" borderId="0" xfId="0" applyFont="1" applyFill="1" applyBorder="1" applyAlignment="1" applyProtection="1">
      <alignment horizontal="right" vertical="top"/>
    </xf>
    <xf numFmtId="0" fontId="52" fillId="0" borderId="0" xfId="0" applyFont="1" applyFill="1" applyBorder="1" applyAlignment="1" applyProtection="1">
      <alignment horizontal="right" wrapText="1"/>
    </xf>
    <xf numFmtId="164" fontId="48" fillId="0" borderId="55" xfId="0" applyNumberFormat="1" applyFont="1" applyFill="1" applyBorder="1" applyAlignment="1" applyProtection="1">
      <alignment horizontal="left" wrapText="1"/>
      <protection locked="0"/>
    </xf>
    <xf numFmtId="0" fontId="139" fillId="0" borderId="0" xfId="0" applyFont="1" applyFill="1" applyBorder="1" applyAlignment="1" applyProtection="1">
      <alignment horizontal="center"/>
    </xf>
    <xf numFmtId="164" fontId="137" fillId="0" borderId="58" xfId="0" applyNumberFormat="1" applyFont="1" applyFill="1" applyBorder="1" applyAlignment="1" applyProtection="1">
      <alignment horizontal="center" vertical="center" wrapText="1"/>
    </xf>
    <xf numFmtId="0" fontId="127" fillId="0" borderId="0" xfId="0" applyFont="1" applyFill="1" applyBorder="1" applyAlignment="1" applyProtection="1">
      <alignment horizontal="left" vertical="center" wrapText="1"/>
    </xf>
    <xf numFmtId="0" fontId="128" fillId="0" borderId="0" xfId="0" applyFont="1" applyFill="1" applyBorder="1" applyAlignment="1" applyProtection="1">
      <alignment horizontal="center" wrapText="1"/>
    </xf>
    <xf numFmtId="0" fontId="146" fillId="0" borderId="0" xfId="0" applyFont="1" applyFill="1" applyBorder="1" applyAlignment="1" applyProtection="1">
      <alignment horizontal="center" wrapText="1"/>
    </xf>
    <xf numFmtId="0" fontId="139" fillId="0" borderId="47" xfId="0" applyFont="1" applyFill="1" applyBorder="1" applyAlignment="1" applyProtection="1">
      <alignment horizontal="center" wrapText="1"/>
    </xf>
    <xf numFmtId="0" fontId="27" fillId="0" borderId="9" xfId="0" applyFont="1" applyFill="1" applyBorder="1" applyAlignment="1" applyProtection="1">
      <alignment horizontal="left" vertical="top" shrinkToFit="1"/>
    </xf>
    <xf numFmtId="0" fontId="0" fillId="0" borderId="24" xfId="0" applyBorder="1" applyAlignment="1">
      <alignment horizontal="left" vertical="top" shrinkToFit="1"/>
    </xf>
    <xf numFmtId="0" fontId="0" fillId="0" borderId="25" xfId="0" applyBorder="1" applyAlignment="1">
      <alignment horizontal="left" vertical="top" shrinkToFit="1"/>
    </xf>
    <xf numFmtId="0" fontId="0" fillId="0" borderId="24" xfId="0" applyFill="1" applyBorder="1" applyAlignment="1">
      <alignment horizontal="left" vertical="top" shrinkToFit="1"/>
    </xf>
    <xf numFmtId="0" fontId="0" fillId="0" borderId="25" xfId="0" applyFill="1" applyBorder="1" applyAlignment="1">
      <alignment horizontal="left" vertical="top" shrinkToFit="1"/>
    </xf>
    <xf numFmtId="0" fontId="29" fillId="0" borderId="24" xfId="0" applyFont="1" applyFill="1" applyBorder="1" applyAlignment="1">
      <alignment shrinkToFit="1"/>
    </xf>
    <xf numFmtId="0" fontId="29" fillId="0" borderId="25" xfId="0" applyFont="1" applyFill="1" applyBorder="1" applyAlignment="1">
      <alignment shrinkToFit="1"/>
    </xf>
    <xf numFmtId="0" fontId="0" fillId="0" borderId="24" xfId="0" applyFill="1" applyBorder="1" applyAlignment="1" applyProtection="1">
      <alignment horizontal="left" vertical="top" shrinkToFit="1"/>
    </xf>
    <xf numFmtId="0" fontId="0" fillId="0" borderId="25" xfId="0" applyFill="1" applyBorder="1" applyAlignment="1" applyProtection="1">
      <alignment horizontal="left" vertical="top" shrinkToFit="1"/>
    </xf>
    <xf numFmtId="0" fontId="0" fillId="0" borderId="9" xfId="0" applyFill="1" applyBorder="1" applyAlignment="1" applyProtection="1">
      <alignment horizontal="left" vertical="top" shrinkToFit="1"/>
    </xf>
    <xf numFmtId="0" fontId="3" fillId="8" borderId="21" xfId="0" applyFont="1" applyFill="1" applyBorder="1" applyAlignment="1" applyProtection="1">
      <alignment horizontal="center" vertical="center"/>
    </xf>
    <xf numFmtId="0" fontId="3" fillId="8" borderId="1" xfId="0" applyFont="1" applyFill="1" applyBorder="1" applyAlignment="1">
      <alignment horizontal="center" vertical="center"/>
    </xf>
    <xf numFmtId="0" fontId="3" fillId="8" borderId="22" xfId="0" applyFont="1" applyFill="1" applyBorder="1" applyAlignment="1">
      <alignment horizontal="center" vertical="center"/>
    </xf>
    <xf numFmtId="0" fontId="0" fillId="0" borderId="9"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3" fillId="8" borderId="21" xfId="0"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0" fontId="0" fillId="0" borderId="24" xfId="0" applyFill="1" applyBorder="1" applyAlignment="1">
      <alignment shrinkToFit="1"/>
    </xf>
    <xf numFmtId="0" fontId="28" fillId="20" borderId="21" xfId="0" applyFont="1" applyFill="1" applyBorder="1" applyAlignment="1" applyProtection="1">
      <alignment horizontal="center" vertical="center" wrapText="1"/>
    </xf>
    <xf numFmtId="0" fontId="28" fillId="20" borderId="1" xfId="0" applyFont="1" applyFill="1" applyBorder="1" applyAlignment="1" applyProtection="1">
      <alignment horizontal="center" vertical="center" wrapText="1"/>
    </xf>
    <xf numFmtId="0" fontId="28" fillId="20" borderId="22" xfId="0" applyFont="1" applyFill="1" applyBorder="1" applyAlignment="1" applyProtection="1">
      <alignment horizontal="center" vertical="center" wrapText="1"/>
    </xf>
    <xf numFmtId="0" fontId="52" fillId="0" borderId="21" xfId="0" applyFont="1" applyFill="1" applyBorder="1" applyAlignment="1" applyProtection="1">
      <alignment horizontal="center" vertical="center" wrapText="1"/>
    </xf>
    <xf numFmtId="0" fontId="53" fillId="0" borderId="1" xfId="0" applyFont="1" applyFill="1" applyBorder="1" applyAlignment="1">
      <alignment horizontal="center" vertical="center" wrapText="1"/>
    </xf>
    <xf numFmtId="0" fontId="53" fillId="0" borderId="1" xfId="0" applyFont="1" applyBorder="1" applyAlignment="1">
      <alignment horizontal="center" vertical="center" wrapText="1"/>
    </xf>
    <xf numFmtId="0" fontId="53" fillId="0" borderId="22" xfId="0" applyFont="1" applyBorder="1" applyAlignment="1">
      <alignment horizontal="center" vertical="center" wrapText="1"/>
    </xf>
    <xf numFmtId="0" fontId="28" fillId="5" borderId="21" xfId="0" applyFont="1" applyFill="1" applyBorder="1" applyAlignment="1" applyProtection="1">
      <alignment horizontal="left" vertical="center"/>
    </xf>
    <xf numFmtId="0" fontId="28" fillId="5" borderId="1" xfId="0" applyFont="1" applyFill="1" applyBorder="1" applyAlignment="1" applyProtection="1">
      <alignment horizontal="left" vertical="center"/>
    </xf>
    <xf numFmtId="0" fontId="28" fillId="5" borderId="22" xfId="0" applyFont="1" applyFill="1" applyBorder="1" applyAlignment="1" applyProtection="1">
      <alignment horizontal="left" vertical="center"/>
    </xf>
    <xf numFmtId="0" fontId="27" fillId="0" borderId="9" xfId="0" applyFont="1" applyFill="1" applyBorder="1" applyAlignment="1" applyProtection="1">
      <alignment horizontal="left" vertical="top" wrapText="1"/>
    </xf>
    <xf numFmtId="0" fontId="0" fillId="0" borderId="24" xfId="0" applyFill="1" applyBorder="1" applyAlignment="1">
      <alignment horizontal="left" vertical="top" wrapText="1"/>
    </xf>
    <xf numFmtId="0" fontId="0" fillId="0" borderId="25" xfId="0" applyFill="1" applyBorder="1" applyAlignment="1">
      <alignment horizontal="left" vertical="top" wrapText="1"/>
    </xf>
    <xf numFmtId="0" fontId="28" fillId="4" borderId="1" xfId="0" applyFont="1" applyFill="1" applyBorder="1" applyAlignment="1" applyProtection="1">
      <alignment horizontal="center" vertical="center"/>
    </xf>
    <xf numFmtId="0" fontId="28" fillId="4" borderId="22" xfId="0" applyFont="1" applyFill="1" applyBorder="1" applyAlignment="1" applyProtection="1">
      <alignment horizontal="center" vertical="center"/>
    </xf>
    <xf numFmtId="0" fontId="194" fillId="0" borderId="0" xfId="0" applyFont="1" applyFill="1" applyBorder="1" applyAlignment="1" applyProtection="1">
      <alignment horizontal="center" vertical="center" wrapText="1"/>
    </xf>
    <xf numFmtId="0" fontId="56" fillId="0" borderId="0" xfId="0" applyFont="1" applyFill="1" applyAlignment="1" applyProtection="1">
      <alignment horizontal="left" vertical="top" wrapText="1"/>
    </xf>
    <xf numFmtId="0" fontId="101" fillId="0" borderId="0" xfId="0" applyFont="1" applyFill="1" applyAlignment="1" applyProtection="1">
      <alignment horizontal="center" vertical="top"/>
    </xf>
    <xf numFmtId="0" fontId="196" fillId="0" borderId="0" xfId="0" applyFont="1" applyFill="1" applyBorder="1" applyAlignment="1" applyProtection="1">
      <alignment horizontal="center" vertical="center" wrapText="1"/>
    </xf>
    <xf numFmtId="41" fontId="2" fillId="0" borderId="59" xfId="0" applyNumberFormat="1" applyFont="1" applyFill="1" applyBorder="1" applyAlignment="1" applyProtection="1">
      <alignment horizontal="left" vertical="center" wrapText="1"/>
      <protection locked="0"/>
    </xf>
    <xf numFmtId="41" fontId="2" fillId="0" borderId="60" xfId="0" applyNumberFormat="1" applyFont="1" applyFill="1" applyBorder="1" applyAlignment="1" applyProtection="1">
      <alignment horizontal="left" vertical="center" wrapText="1"/>
      <protection locked="0"/>
    </xf>
    <xf numFmtId="41" fontId="2" fillId="0" borderId="61" xfId="0" applyNumberFormat="1" applyFont="1" applyFill="1" applyBorder="1" applyAlignment="1" applyProtection="1">
      <alignment horizontal="left" vertical="center" wrapText="1"/>
      <protection locked="0"/>
    </xf>
    <xf numFmtId="0" fontId="4" fillId="6" borderId="21" xfId="0"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4" fillId="6" borderId="22" xfId="0" applyFont="1" applyFill="1" applyBorder="1" applyAlignment="1" applyProtection="1">
      <alignment horizontal="center" vertical="center" wrapText="1"/>
    </xf>
    <xf numFmtId="0" fontId="2" fillId="0" borderId="59" xfId="0" applyNumberFormat="1" applyFont="1" applyFill="1" applyBorder="1" applyAlignment="1" applyProtection="1">
      <alignment horizontal="left" vertical="top" wrapText="1"/>
      <protection locked="0"/>
    </xf>
    <xf numFmtId="0" fontId="2" fillId="0" borderId="60" xfId="0" applyFont="1" applyFill="1" applyBorder="1" applyAlignment="1" applyProtection="1">
      <alignment horizontal="left" vertical="top" wrapText="1"/>
      <protection locked="0"/>
    </xf>
    <xf numFmtId="0" fontId="2" fillId="0" borderId="61" xfId="0" applyFont="1" applyFill="1" applyBorder="1" applyAlignment="1" applyProtection="1">
      <alignment horizontal="left" vertical="top" wrapText="1"/>
      <protection locked="0"/>
    </xf>
    <xf numFmtId="0" fontId="3" fillId="0" borderId="8"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left" vertical="top" wrapText="1"/>
    </xf>
    <xf numFmtId="0" fontId="3" fillId="0" borderId="2" xfId="0" applyNumberFormat="1" applyFont="1" applyFill="1" applyBorder="1" applyAlignment="1" applyProtection="1">
      <alignment horizontal="left" vertical="top" wrapText="1"/>
    </xf>
    <xf numFmtId="0" fontId="148" fillId="2" borderId="0" xfId="0" applyFont="1" applyFill="1" applyAlignment="1" applyProtection="1">
      <alignment horizontal="center" vertical="center" textRotation="255"/>
    </xf>
    <xf numFmtId="0" fontId="25" fillId="5" borderId="9" xfId="0" applyFont="1" applyFill="1" applyBorder="1" applyAlignment="1" applyProtection="1">
      <alignment vertical="center" wrapText="1"/>
    </xf>
    <xf numFmtId="0" fontId="25" fillId="5" borderId="8" xfId="0" applyFont="1" applyFill="1" applyBorder="1" applyAlignment="1" applyProtection="1">
      <alignment vertical="center" wrapText="1"/>
    </xf>
    <xf numFmtId="0" fontId="23" fillId="5" borderId="12" xfId="0" applyFont="1" applyFill="1" applyBorder="1" applyAlignment="1" applyProtection="1">
      <alignment vertical="center" wrapText="1"/>
    </xf>
    <xf numFmtId="0" fontId="25" fillId="5" borderId="9" xfId="0" applyFont="1" applyFill="1" applyBorder="1" applyAlignment="1" applyProtection="1">
      <alignment horizontal="left" vertical="center" wrapText="1"/>
    </xf>
    <xf numFmtId="0" fontId="19" fillId="5" borderId="8" xfId="0" applyFont="1" applyFill="1" applyBorder="1" applyAlignment="1" applyProtection="1">
      <alignment horizontal="left" vertical="center"/>
    </xf>
    <xf numFmtId="0" fontId="19" fillId="5" borderId="12" xfId="0" applyFont="1" applyFill="1" applyBorder="1" applyAlignment="1" applyProtection="1">
      <alignment horizontal="left" vertical="center"/>
    </xf>
    <xf numFmtId="0" fontId="150" fillId="0" borderId="0" xfId="0" applyFont="1" applyFill="1" applyBorder="1" applyAlignment="1" applyProtection="1">
      <alignment horizontal="center" vertical="center" wrapText="1"/>
    </xf>
    <xf numFmtId="0" fontId="151"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0" xfId="0" applyFill="1" applyBorder="1" applyAlignment="1" applyProtection="1">
      <alignment horizontal="center" vertical="center" wrapText="1"/>
    </xf>
    <xf numFmtId="0" fontId="152" fillId="0" borderId="0" xfId="0" applyFont="1" applyFill="1" applyBorder="1" applyAlignment="1" applyProtection="1">
      <alignment horizontal="right" vertical="top" wrapText="1"/>
    </xf>
    <xf numFmtId="0" fontId="152" fillId="0" borderId="0" xfId="0" applyFont="1" applyFill="1" applyBorder="1" applyAlignment="1" applyProtection="1">
      <alignment horizontal="right" wrapText="1"/>
    </xf>
    <xf numFmtId="0" fontId="14" fillId="0" borderId="0" xfId="0" applyFont="1" applyFill="1" applyBorder="1" applyAlignment="1" applyProtection="1">
      <alignment horizontal="center" vertical="top" wrapText="1"/>
    </xf>
    <xf numFmtId="49" fontId="39" fillId="0" borderId="9" xfId="0" applyNumberFormat="1" applyFont="1" applyFill="1" applyBorder="1" applyAlignment="1" applyProtection="1">
      <alignment horizontal="right" vertical="center" wrapText="1"/>
    </xf>
    <xf numFmtId="49" fontId="39" fillId="0" borderId="8" xfId="0" applyNumberFormat="1" applyFont="1" applyFill="1" applyBorder="1" applyAlignment="1" applyProtection="1">
      <alignment horizontal="right" vertical="center" wrapText="1"/>
    </xf>
    <xf numFmtId="0" fontId="149" fillId="0" borderId="62" xfId="0" applyFont="1" applyFill="1" applyBorder="1" applyAlignment="1" applyProtection="1">
      <alignment horizontal="center" vertical="center" wrapText="1"/>
      <protection locked="0"/>
    </xf>
    <xf numFmtId="0" fontId="149" fillId="0" borderId="63" xfId="0" applyFont="1" applyFill="1" applyBorder="1" applyAlignment="1" applyProtection="1">
      <alignment horizontal="center" vertical="center" wrapText="1"/>
      <protection locked="0"/>
    </xf>
    <xf numFmtId="0" fontId="1" fillId="0" borderId="0" xfId="0" applyFont="1" applyFill="1" applyBorder="1" applyAlignment="1" applyProtection="1">
      <alignment horizontal="left" vertical="center" wrapText="1"/>
    </xf>
    <xf numFmtId="0" fontId="15" fillId="0" borderId="19" xfId="0" applyFont="1" applyFill="1" applyBorder="1" applyAlignment="1" applyProtection="1">
      <alignment horizontal="center" wrapText="1"/>
    </xf>
    <xf numFmtId="0" fontId="0" fillId="0" borderId="19" xfId="0" applyBorder="1" applyProtection="1"/>
    <xf numFmtId="0" fontId="0" fillId="0" borderId="0" xfId="0" applyBorder="1" applyProtection="1"/>
    <xf numFmtId="0" fontId="48" fillId="0" borderId="25" xfId="0" applyNumberFormat="1" applyFont="1" applyFill="1" applyBorder="1" applyAlignment="1" applyProtection="1">
      <alignment horizontal="left" vertical="top" wrapText="1"/>
    </xf>
    <xf numFmtId="0" fontId="48" fillId="0" borderId="2" xfId="0" applyNumberFormat="1" applyFont="1" applyFill="1" applyBorder="1" applyAlignment="1" applyProtection="1">
      <alignment horizontal="left" vertical="top" wrapText="1"/>
    </xf>
    <xf numFmtId="0" fontId="48" fillId="0" borderId="26" xfId="0" applyNumberFormat="1" applyFont="1" applyFill="1" applyBorder="1" applyAlignment="1" applyProtection="1">
      <alignment horizontal="left" vertical="top" wrapText="1"/>
    </xf>
    <xf numFmtId="0" fontId="22" fillId="0" borderId="2" xfId="0" applyFont="1" applyFill="1" applyBorder="1" applyAlignment="1" applyProtection="1">
      <alignment horizontal="left" vertical="top" wrapText="1"/>
    </xf>
    <xf numFmtId="0" fontId="0" fillId="0" borderId="2" xfId="0" applyFill="1" applyBorder="1" applyAlignment="1" applyProtection="1">
      <alignment horizontal="left" vertical="top" wrapText="1"/>
    </xf>
    <xf numFmtId="0" fontId="46" fillId="0" borderId="0" xfId="0" applyFont="1" applyFill="1" applyBorder="1" applyAlignment="1" applyProtection="1">
      <alignment horizontal="right" wrapText="1"/>
    </xf>
    <xf numFmtId="0" fontId="22" fillId="0" borderId="1" xfId="0" applyFont="1" applyFill="1" applyBorder="1" applyAlignment="1" applyProtection="1">
      <alignment horizontal="left" vertical="top" wrapText="1"/>
    </xf>
    <xf numFmtId="0" fontId="0" fillId="0" borderId="1" xfId="0" applyFill="1" applyBorder="1" applyAlignment="1" applyProtection="1">
      <alignment horizontal="left" vertical="top" wrapText="1"/>
    </xf>
    <xf numFmtId="0" fontId="128" fillId="0" borderId="0" xfId="0" applyFont="1" applyFill="1" applyBorder="1" applyAlignment="1" applyProtection="1">
      <alignment horizontal="right" wrapText="1"/>
    </xf>
    <xf numFmtId="0" fontId="3" fillId="5" borderId="81" xfId="0" applyNumberFormat="1" applyFont="1" applyFill="1" applyBorder="1" applyAlignment="1" applyProtection="1">
      <alignment horizontal="center" vertical="center" wrapText="1"/>
    </xf>
    <xf numFmtId="0" fontId="3" fillId="5" borderId="82" xfId="0" applyNumberFormat="1" applyFont="1" applyFill="1" applyBorder="1" applyAlignment="1" applyProtection="1">
      <alignment horizontal="center" vertical="center" wrapText="1"/>
    </xf>
    <xf numFmtId="0" fontId="3" fillId="5" borderId="83"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7" fillId="5" borderId="81" xfId="0" applyNumberFormat="1" applyFont="1" applyFill="1" applyBorder="1" applyAlignment="1" applyProtection="1">
      <alignment horizontal="left" vertical="center" wrapText="1"/>
    </xf>
    <xf numFmtId="0" fontId="37" fillId="5" borderId="82" xfId="0" applyNumberFormat="1" applyFont="1" applyFill="1" applyBorder="1" applyAlignment="1" applyProtection="1">
      <alignment horizontal="left" vertical="center" wrapText="1"/>
    </xf>
    <xf numFmtId="0" fontId="37" fillId="5" borderId="83" xfId="0" applyNumberFormat="1" applyFont="1" applyFill="1" applyBorder="1" applyAlignment="1" applyProtection="1">
      <alignment horizontal="left" vertical="center" wrapText="1"/>
    </xf>
    <xf numFmtId="0" fontId="13" fillId="0" borderId="39" xfId="0"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41" xfId="0" applyFont="1" applyFill="1" applyBorder="1" applyAlignment="1" applyProtection="1">
      <alignment horizontal="center" vertical="center" wrapText="1"/>
    </xf>
    <xf numFmtId="0" fontId="46" fillId="0" borderId="0" xfId="0" applyFont="1" applyFill="1" applyBorder="1" applyAlignment="1" applyProtection="1">
      <alignment horizontal="right" vertical="top" wrapText="1"/>
    </xf>
    <xf numFmtId="0" fontId="0" fillId="0" borderId="0" xfId="0" applyFill="1" applyBorder="1" applyAlignment="1" applyProtection="1">
      <protection locked="0"/>
    </xf>
    <xf numFmtId="0" fontId="3" fillId="5" borderId="9" xfId="0" applyNumberFormat="1" applyFont="1" applyFill="1" applyBorder="1" applyAlignment="1" applyProtection="1">
      <alignment horizontal="center" vertical="center" wrapText="1"/>
    </xf>
    <xf numFmtId="0" fontId="0" fillId="5" borderId="8" xfId="0" applyFill="1" applyBorder="1" applyAlignment="1" applyProtection="1">
      <alignment horizontal="center" vertical="center" wrapText="1"/>
    </xf>
    <xf numFmtId="0" fontId="0" fillId="5" borderId="12" xfId="0" applyFill="1" applyBorder="1" applyAlignment="1" applyProtection="1">
      <alignment horizontal="center" vertical="center" wrapText="1"/>
    </xf>
    <xf numFmtId="0" fontId="0" fillId="0" borderId="0" xfId="0" applyFill="1" applyBorder="1" applyAlignment="1" applyProtection="1">
      <alignment horizontal="left"/>
      <protection locked="0"/>
    </xf>
    <xf numFmtId="0" fontId="7" fillId="0" borderId="0" xfId="0" applyFont="1" applyFill="1" applyBorder="1" applyAlignment="1" applyProtection="1">
      <alignment horizontal="center" vertical="top" wrapText="1"/>
    </xf>
    <xf numFmtId="0" fontId="5" fillId="0" borderId="0" xfId="0" applyFont="1" applyBorder="1" applyAlignment="1" applyProtection="1">
      <alignment horizontal="center" vertical="top" wrapText="1"/>
    </xf>
    <xf numFmtId="0" fontId="3" fillId="2" borderId="0" xfId="0" applyFont="1" applyFill="1" applyAlignment="1" applyProtection="1">
      <alignment horizontal="center" wrapText="1"/>
    </xf>
    <xf numFmtId="0" fontId="14" fillId="0" borderId="0" xfId="0" applyFont="1" applyFill="1" applyBorder="1" applyAlignment="1" applyProtection="1">
      <alignment horizontal="center" vertical="center" wrapText="1"/>
    </xf>
    <xf numFmtId="0" fontId="52" fillId="0" borderId="0" xfId="0" applyFont="1" applyFill="1" applyBorder="1" applyAlignment="1" applyProtection="1">
      <alignment vertical="top"/>
    </xf>
    <xf numFmtId="0" fontId="1" fillId="0" borderId="0" xfId="0" applyFont="1" applyFill="1" applyBorder="1" applyAlignment="1" applyProtection="1">
      <alignment horizontal="left"/>
      <protection locked="0"/>
    </xf>
    <xf numFmtId="0" fontId="1" fillId="0" borderId="0" xfId="0" applyFont="1" applyFill="1" applyBorder="1" applyAlignment="1" applyProtection="1">
      <protection locked="0"/>
    </xf>
    <xf numFmtId="0" fontId="180" fillId="0" borderId="0" xfId="0" applyFont="1" applyFill="1" applyBorder="1" applyAlignment="1" applyProtection="1">
      <alignment horizontal="center" vertical="top" wrapText="1"/>
    </xf>
    <xf numFmtId="0" fontId="180"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vertical="top" wrapText="1"/>
    </xf>
    <xf numFmtId="0" fontId="101" fillId="0" borderId="0" xfId="0" applyFont="1" applyFill="1" applyAlignment="1" applyProtection="1">
      <alignment horizontal="left" vertical="top" wrapText="1"/>
    </xf>
    <xf numFmtId="0" fontId="52" fillId="0" borderId="0" xfId="0" applyFont="1" applyFill="1" applyBorder="1" applyAlignment="1">
      <alignment vertical="top"/>
    </xf>
    <xf numFmtId="0" fontId="52" fillId="0" borderId="0" xfId="0" applyFont="1" applyFill="1" applyBorder="1" applyAlignment="1">
      <alignment horizontal="left" vertical="center"/>
    </xf>
    <xf numFmtId="0" fontId="16" fillId="2" borderId="0" xfId="0" applyFont="1" applyFill="1" applyBorder="1" applyAlignment="1" applyProtection="1">
      <alignment horizontal="right" vertical="center" textRotation="255" wrapText="1"/>
    </xf>
    <xf numFmtId="0" fontId="99" fillId="0" borderId="0" xfId="0" applyFont="1" applyFill="1" applyAlignment="1" applyProtection="1">
      <alignment horizontal="right"/>
    </xf>
    <xf numFmtId="0" fontId="111" fillId="0" borderId="0" xfId="0" applyFont="1" applyFill="1" applyBorder="1" applyAlignment="1" applyProtection="1">
      <alignment horizontal="left" vertical="center" wrapText="1"/>
    </xf>
    <xf numFmtId="0" fontId="154" fillId="0" borderId="19" xfId="0" applyFont="1" applyFill="1" applyBorder="1" applyAlignment="1" applyProtection="1">
      <alignment horizontal="center" wrapText="1"/>
      <protection locked="0"/>
    </xf>
    <xf numFmtId="0" fontId="154" fillId="0" borderId="19" xfId="0" applyFont="1" applyBorder="1" applyAlignment="1" applyProtection="1">
      <protection locked="0"/>
    </xf>
    <xf numFmtId="0" fontId="154" fillId="0" borderId="55" xfId="0" applyFont="1" applyBorder="1" applyAlignment="1" applyProtection="1">
      <protection locked="0"/>
    </xf>
    <xf numFmtId="0" fontId="130" fillId="0" borderId="0" xfId="0" applyFont="1" applyFill="1" applyAlignment="1" applyProtection="1">
      <alignment horizontal="left" vertical="center" wrapText="1"/>
    </xf>
    <xf numFmtId="0" fontId="1" fillId="2" borderId="0" xfId="0" applyFont="1" applyFill="1" applyAlignment="1" applyProtection="1">
      <alignment horizontal="center"/>
    </xf>
    <xf numFmtId="0" fontId="0" fillId="2" borderId="0" xfId="0" applyFill="1" applyAlignment="1" applyProtection="1">
      <alignment horizontal="center"/>
    </xf>
    <xf numFmtId="0" fontId="142" fillId="0" borderId="74" xfId="0" applyFont="1" applyFill="1" applyBorder="1" applyAlignment="1" applyProtection="1">
      <alignment horizontal="center" vertical="center" wrapText="1"/>
    </xf>
    <xf numFmtId="0" fontId="142" fillId="0" borderId="0" xfId="0" applyFont="1" applyFill="1" applyBorder="1" applyAlignment="1" applyProtection="1">
      <alignment horizontal="center" vertical="center" wrapText="1"/>
    </xf>
    <xf numFmtId="0" fontId="0" fillId="0" borderId="1" xfId="0" applyBorder="1" applyProtection="1"/>
    <xf numFmtId="0" fontId="0" fillId="0" borderId="22" xfId="0" applyBorder="1" applyProtection="1"/>
    <xf numFmtId="0" fontId="25" fillId="5" borderId="12" xfId="0" applyFont="1" applyFill="1" applyBorder="1" applyAlignment="1" applyProtection="1">
      <alignment vertical="center" wrapText="1"/>
    </xf>
    <xf numFmtId="0" fontId="154" fillId="0" borderId="0" xfId="0" applyFont="1" applyFill="1" applyBorder="1" applyAlignment="1" applyProtection="1">
      <alignment horizontal="center" vertical="center" wrapText="1"/>
      <protection locked="0"/>
    </xf>
    <xf numFmtId="0" fontId="154" fillId="0" borderId="0" xfId="0" applyFont="1" applyBorder="1" applyAlignment="1" applyProtection="1">
      <alignment vertical="center"/>
      <protection locked="0"/>
    </xf>
    <xf numFmtId="0" fontId="154" fillId="0" borderId="55" xfId="0" applyFont="1" applyBorder="1" applyAlignment="1" applyProtection="1">
      <alignment vertical="center"/>
      <protection locked="0"/>
    </xf>
    <xf numFmtId="0" fontId="25" fillId="5" borderId="8" xfId="0" applyFont="1" applyFill="1" applyBorder="1" applyAlignment="1" applyProtection="1">
      <alignment horizontal="left" vertical="center" wrapText="1"/>
    </xf>
    <xf numFmtId="0" fontId="25" fillId="5" borderId="1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wrapText="1"/>
    </xf>
    <xf numFmtId="0" fontId="3" fillId="0" borderId="25" xfId="0" applyNumberFormat="1" applyFont="1"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37" fillId="0" borderId="0" xfId="0" applyFont="1" applyFill="1" applyBorder="1" applyAlignment="1" applyProtection="1">
      <alignment horizontal="right"/>
    </xf>
    <xf numFmtId="0" fontId="0" fillId="0" borderId="0" xfId="0" applyFill="1" applyBorder="1" applyAlignment="1" applyProtection="1"/>
    <xf numFmtId="0" fontId="41" fillId="0" borderId="0" xfId="0" applyFont="1" applyFill="1" applyAlignment="1" applyProtection="1">
      <alignment horizontal="center" vertical="center" wrapText="1"/>
    </xf>
    <xf numFmtId="0" fontId="42" fillId="0" borderId="0" xfId="0" applyFont="1" applyFill="1" applyAlignment="1" applyProtection="1">
      <alignment horizontal="center" vertical="center"/>
    </xf>
    <xf numFmtId="0" fontId="4" fillId="0" borderId="0" xfId="0" applyFont="1" applyFill="1" applyBorder="1" applyAlignment="1" applyProtection="1">
      <alignment horizontal="center"/>
    </xf>
    <xf numFmtId="0" fontId="1" fillId="0" borderId="2" xfId="0" applyFont="1" applyFill="1" applyBorder="1" applyAlignment="1" applyProtection="1">
      <alignment horizontal="left" vertical="top"/>
    </xf>
    <xf numFmtId="164" fontId="17" fillId="0" borderId="0" xfId="0" applyNumberFormat="1" applyFont="1" applyFill="1" applyBorder="1" applyAlignment="1" applyProtection="1">
      <alignment horizontal="left" wrapText="1"/>
    </xf>
    <xf numFmtId="0" fontId="0" fillId="0" borderId="0" xfId="0" applyFill="1" applyBorder="1" applyAlignment="1" applyProtection="1">
      <alignment horizontal="left"/>
    </xf>
    <xf numFmtId="0" fontId="11" fillId="0" borderId="0" xfId="0" applyFont="1" applyFill="1" applyAlignment="1" applyProtection="1">
      <alignment horizontal="center" vertical="top" wrapText="1"/>
    </xf>
    <xf numFmtId="0" fontId="0" fillId="0" borderId="0" xfId="0" applyFill="1" applyAlignment="1" applyProtection="1">
      <alignment horizontal="center" vertical="top"/>
    </xf>
    <xf numFmtId="0" fontId="0" fillId="0" borderId="0" xfId="0" applyFill="1" applyAlignment="1" applyProtection="1"/>
    <xf numFmtId="0" fontId="12" fillId="0" borderId="0" xfId="0" applyFont="1" applyFill="1" applyBorder="1" applyAlignment="1" applyProtection="1">
      <alignment horizontal="right" vertical="center"/>
    </xf>
    <xf numFmtId="0" fontId="0" fillId="0" borderId="0" xfId="0" applyFill="1" applyBorder="1" applyAlignment="1" applyProtection="1">
      <alignment horizontal="right" vertical="center"/>
    </xf>
    <xf numFmtId="0" fontId="46"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47" fillId="0" borderId="0"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0" fontId="32" fillId="0" borderId="0" xfId="0" applyFont="1" applyFill="1" applyBorder="1" applyAlignment="1" applyProtection="1">
      <alignment horizontal="right"/>
    </xf>
    <xf numFmtId="0" fontId="1" fillId="0" borderId="0" xfId="0" applyFont="1" applyFill="1" applyBorder="1" applyAlignment="1" applyProtection="1"/>
    <xf numFmtId="0" fontId="4" fillId="0" borderId="2" xfId="0" applyFont="1" applyFill="1" applyBorder="1" applyAlignment="1" applyProtection="1">
      <alignment horizontal="left"/>
      <protection locked="0"/>
    </xf>
    <xf numFmtId="0" fontId="1" fillId="0" borderId="2" xfId="0" applyFont="1" applyFill="1" applyBorder="1" applyAlignment="1" applyProtection="1">
      <alignment horizontal="left"/>
      <protection locked="0"/>
    </xf>
    <xf numFmtId="164" fontId="1" fillId="0" borderId="2" xfId="0" applyNumberFormat="1" applyFont="1" applyBorder="1" applyAlignment="1" applyProtection="1">
      <alignment horizontal="left"/>
    </xf>
    <xf numFmtId="0" fontId="4" fillId="0" borderId="2" xfId="0" applyFont="1" applyFill="1" applyBorder="1" applyAlignment="1" applyProtection="1">
      <alignment horizontal="left" vertical="top" wrapText="1"/>
    </xf>
    <xf numFmtId="164" fontId="4" fillId="0" borderId="2" xfId="0" applyNumberFormat="1" applyFont="1" applyFill="1" applyBorder="1" applyAlignment="1" applyProtection="1">
      <alignment horizontal="center" wrapText="1"/>
    </xf>
    <xf numFmtId="0" fontId="56" fillId="0" borderId="21" xfId="0" applyFont="1" applyFill="1" applyBorder="1" applyAlignment="1">
      <alignment horizontal="center" vertical="top" wrapText="1"/>
    </xf>
    <xf numFmtId="0" fontId="56" fillId="0" borderId="22" xfId="0" applyFont="1" applyFill="1" applyBorder="1" applyAlignment="1">
      <alignment horizontal="center" vertical="top" wrapText="1"/>
    </xf>
    <xf numFmtId="0" fontId="66" fillId="7" borderId="0" xfId="0" applyFont="1" applyFill="1" applyAlignment="1" applyProtection="1">
      <alignment horizontal="left" vertical="top" wrapText="1"/>
    </xf>
    <xf numFmtId="0" fontId="42" fillId="0" borderId="18" xfId="0" applyFont="1" applyFill="1" applyBorder="1" applyAlignment="1" applyProtection="1">
      <alignment horizontal="left" wrapText="1"/>
    </xf>
    <xf numFmtId="0" fontId="42" fillId="0" borderId="19" xfId="0" applyFont="1" applyFill="1" applyBorder="1" applyAlignment="1" applyProtection="1">
      <alignment horizontal="left" wrapText="1"/>
    </xf>
    <xf numFmtId="0" fontId="42" fillId="0" borderId="15" xfId="0" applyFont="1" applyFill="1" applyBorder="1" applyAlignment="1" applyProtection="1">
      <alignment horizontal="left" wrapText="1"/>
    </xf>
    <xf numFmtId="0" fontId="42" fillId="0" borderId="16" xfId="0" applyFont="1" applyFill="1" applyBorder="1" applyAlignment="1" applyProtection="1">
      <alignment horizontal="left" wrapText="1"/>
    </xf>
    <xf numFmtId="0" fontId="202" fillId="0" borderId="94" xfId="0" applyFont="1" applyFill="1" applyBorder="1" applyAlignment="1" applyProtection="1">
      <alignment horizontal="center" vertical="center" wrapText="1"/>
    </xf>
    <xf numFmtId="0" fontId="202" fillId="0" borderId="96" xfId="0" applyFont="1" applyFill="1" applyBorder="1" applyAlignment="1" applyProtection="1">
      <alignment horizontal="center" vertical="center" wrapText="1"/>
    </xf>
    <xf numFmtId="0" fontId="74" fillId="0" borderId="18" xfId="0" applyFont="1" applyFill="1" applyBorder="1" applyAlignment="1" applyProtection="1">
      <alignment horizontal="left" vertical="center"/>
    </xf>
    <xf numFmtId="0" fontId="74" fillId="0" borderId="19" xfId="0" applyFont="1" applyFill="1" applyBorder="1" applyAlignment="1" applyProtection="1">
      <alignment horizontal="left" vertical="center"/>
    </xf>
    <xf numFmtId="0" fontId="74" fillId="0" borderId="20" xfId="0" applyFont="1" applyFill="1" applyBorder="1" applyAlignment="1" applyProtection="1">
      <alignment horizontal="left" vertical="center"/>
    </xf>
    <xf numFmtId="0" fontId="57" fillId="0" borderId="0" xfId="0" applyFont="1" applyFill="1" applyBorder="1" applyAlignment="1" applyProtection="1">
      <alignment horizontal="right" vertical="center"/>
    </xf>
    <xf numFmtId="0" fontId="1" fillId="0" borderId="16" xfId="0" applyFont="1" applyFill="1" applyBorder="1" applyAlignment="1" applyProtection="1">
      <alignment horizontal="center"/>
    </xf>
    <xf numFmtId="0" fontId="0" fillId="0" borderId="16" xfId="0" applyFill="1" applyBorder="1" applyAlignment="1" applyProtection="1">
      <alignment horizontal="center"/>
    </xf>
    <xf numFmtId="0" fontId="68" fillId="0" borderId="0" xfId="0" applyFont="1" applyFill="1" applyBorder="1" applyAlignment="1" applyProtection="1">
      <alignment horizontal="right"/>
    </xf>
    <xf numFmtId="0" fontId="57" fillId="0" borderId="0" xfId="0" applyNumberFormat="1" applyFont="1" applyFill="1" applyBorder="1" applyAlignment="1" applyProtection="1">
      <alignment horizontal="left"/>
    </xf>
    <xf numFmtId="0" fontId="178" fillId="0" borderId="39" xfId="0" applyFont="1" applyFill="1" applyBorder="1" applyAlignment="1" applyProtection="1">
      <alignment horizontal="center" vertical="center"/>
    </xf>
    <xf numFmtId="0" fontId="178" fillId="0" borderId="40" xfId="0" applyFont="1" applyFill="1" applyBorder="1" applyAlignment="1" applyProtection="1">
      <alignment horizontal="center" vertical="center"/>
    </xf>
    <xf numFmtId="0" fontId="178" fillId="0" borderId="41" xfId="0" applyFont="1" applyFill="1" applyBorder="1" applyAlignment="1" applyProtection="1">
      <alignment horizontal="center" vertical="center"/>
    </xf>
    <xf numFmtId="0" fontId="74" fillId="0" borderId="18" xfId="0" applyFont="1" applyFill="1" applyBorder="1" applyAlignment="1" applyProtection="1">
      <alignment horizontal="left"/>
    </xf>
    <xf numFmtId="0" fontId="74" fillId="0" borderId="19" xfId="0" applyFont="1" applyFill="1" applyBorder="1" applyAlignment="1" applyProtection="1">
      <alignment horizontal="left"/>
    </xf>
    <xf numFmtId="0" fontId="74" fillId="0" borderId="20" xfId="0" applyFont="1" applyFill="1" applyBorder="1" applyAlignment="1" applyProtection="1">
      <alignment horizontal="left"/>
    </xf>
    <xf numFmtId="0" fontId="74" fillId="0" borderId="16" xfId="0" applyFont="1" applyFill="1" applyBorder="1" applyAlignment="1" applyProtection="1">
      <alignment horizontal="left"/>
    </xf>
    <xf numFmtId="0" fontId="57" fillId="0" borderId="0" xfId="0" applyFont="1" applyFill="1" applyBorder="1" applyAlignment="1" applyProtection="1">
      <alignment horizontal="center" wrapText="1"/>
    </xf>
    <xf numFmtId="0" fontId="190" fillId="0" borderId="18" xfId="0" applyFont="1" applyFill="1" applyBorder="1" applyAlignment="1" applyProtection="1">
      <alignment horizontal="center" vertical="center" wrapText="1"/>
    </xf>
    <xf numFmtId="0" fontId="190" fillId="0" borderId="20" xfId="0" applyFont="1" applyFill="1" applyBorder="1" applyAlignment="1" applyProtection="1">
      <alignment horizontal="center" vertical="center" wrapText="1"/>
    </xf>
    <xf numFmtId="0" fontId="190" fillId="0" borderId="15" xfId="0" applyFont="1" applyFill="1" applyBorder="1" applyAlignment="1" applyProtection="1">
      <alignment horizontal="center" vertical="center" wrapText="1"/>
    </xf>
    <xf numFmtId="0" fontId="190" fillId="0" borderId="17" xfId="0" applyFont="1" applyFill="1" applyBorder="1" applyAlignment="1" applyProtection="1">
      <alignment horizontal="center" vertical="center" wrapText="1"/>
    </xf>
    <xf numFmtId="0" fontId="148" fillId="0" borderId="78" xfId="0" applyFont="1" applyFill="1" applyBorder="1" applyAlignment="1" applyProtection="1">
      <alignment horizontal="center" vertical="center" wrapText="1"/>
    </xf>
    <xf numFmtId="0" fontId="148" fillId="0" borderId="80" xfId="0" applyFont="1" applyFill="1" applyBorder="1" applyAlignment="1" applyProtection="1">
      <alignment horizontal="center" vertical="center" wrapText="1"/>
    </xf>
    <xf numFmtId="0" fontId="148" fillId="0" borderId="79" xfId="0" applyFont="1" applyFill="1" applyBorder="1" applyAlignment="1" applyProtection="1">
      <alignment horizontal="center" vertical="center" wrapText="1"/>
    </xf>
    <xf numFmtId="0" fontId="190" fillId="0" borderId="78" xfId="0" applyFont="1" applyFill="1" applyBorder="1" applyAlignment="1" applyProtection="1">
      <alignment horizontal="center" vertical="center" wrapText="1"/>
    </xf>
    <xf numFmtId="0" fontId="190" fillId="0" borderId="80" xfId="0" applyFont="1" applyFill="1" applyBorder="1" applyAlignment="1" applyProtection="1">
      <alignment horizontal="center" vertical="center" wrapText="1"/>
    </xf>
    <xf numFmtId="0" fontId="190" fillId="0" borderId="79"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9" fillId="0" borderId="0" xfId="0" applyFont="1" applyFill="1" applyBorder="1" applyProtection="1"/>
    <xf numFmtId="0" fontId="189" fillId="0" borderId="16" xfId="0" applyFont="1" applyFill="1" applyBorder="1" applyProtection="1"/>
    <xf numFmtId="0" fontId="24" fillId="0" borderId="0" xfId="0" applyFont="1" applyFill="1" applyBorder="1" applyAlignment="1" applyProtection="1">
      <alignment horizontal="right"/>
    </xf>
    <xf numFmtId="0" fontId="94" fillId="0" borderId="5" xfId="0" applyFont="1" applyFill="1" applyBorder="1" applyAlignment="1" applyProtection="1">
      <alignment horizontal="center" vertical="center"/>
    </xf>
    <xf numFmtId="0" fontId="75" fillId="0" borderId="19" xfId="0" applyFont="1" applyFill="1" applyBorder="1" applyAlignment="1" applyProtection="1">
      <alignment horizontal="center" vertical="center" wrapText="1"/>
    </xf>
    <xf numFmtId="0" fontId="24" fillId="0" borderId="8" xfId="0" applyFont="1" applyFill="1" applyBorder="1" applyAlignment="1" applyProtection="1">
      <alignment horizontal="right"/>
    </xf>
    <xf numFmtId="2" fontId="46" fillId="10" borderId="0" xfId="0" applyNumberFormat="1" applyFont="1" applyFill="1" applyBorder="1" applyAlignment="1" applyProtection="1">
      <alignment horizontal="center"/>
    </xf>
    <xf numFmtId="0" fontId="2" fillId="10" borderId="0" xfId="0" applyFont="1" applyFill="1" applyBorder="1" applyAlignment="1" applyProtection="1">
      <alignment horizontal="right"/>
    </xf>
    <xf numFmtId="0" fontId="46" fillId="10" borderId="0" xfId="0" applyFont="1" applyFill="1" applyBorder="1" applyAlignment="1" applyProtection="1">
      <alignment horizontal="right"/>
    </xf>
    <xf numFmtId="0" fontId="56" fillId="10" borderId="0" xfId="0" applyFont="1" applyFill="1" applyBorder="1" applyAlignment="1" applyProtection="1">
      <alignment horizontal="right" vertical="top"/>
    </xf>
    <xf numFmtId="0" fontId="60" fillId="10" borderId="28" xfId="0" applyFont="1" applyFill="1" applyBorder="1" applyAlignment="1" applyProtection="1">
      <alignment horizontal="center"/>
    </xf>
    <xf numFmtId="0" fontId="60" fillId="10" borderId="23" xfId="0" applyFont="1" applyFill="1" applyBorder="1" applyAlignment="1" applyProtection="1">
      <alignment horizontal="center"/>
    </xf>
    <xf numFmtId="0" fontId="2" fillId="10" borderId="28" xfId="0" applyFont="1" applyFill="1" applyBorder="1" applyAlignment="1" applyProtection="1">
      <alignment horizontal="center"/>
    </xf>
    <xf numFmtId="0" fontId="2" fillId="10" borderId="23" xfId="0" applyFont="1" applyFill="1" applyBorder="1" applyAlignment="1" applyProtection="1">
      <alignment horizontal="center"/>
    </xf>
    <xf numFmtId="0" fontId="62" fillId="10" borderId="27" xfId="0" applyFont="1" applyFill="1" applyBorder="1" applyAlignment="1" applyProtection="1">
      <alignment horizontal="right" vertical="center"/>
    </xf>
    <xf numFmtId="0" fontId="62" fillId="10" borderId="28" xfId="0" applyFont="1" applyFill="1" applyBorder="1" applyAlignment="1" applyProtection="1">
      <alignment horizontal="right" vertical="center"/>
    </xf>
    <xf numFmtId="0" fontId="2" fillId="10" borderId="21" xfId="0" applyFont="1" applyFill="1" applyBorder="1" applyAlignment="1" applyProtection="1">
      <alignment horizontal="center" vertical="center" wrapText="1"/>
    </xf>
    <xf numFmtId="0" fontId="2" fillId="10" borderId="22" xfId="0" applyFont="1" applyFill="1" applyBorder="1" applyAlignment="1" applyProtection="1">
      <alignment horizontal="center" vertical="center" wrapText="1"/>
    </xf>
    <xf numFmtId="0" fontId="56" fillId="10" borderId="2" xfId="0" applyFont="1" applyFill="1" applyBorder="1" applyAlignment="1" applyProtection="1">
      <alignment horizontal="right" vertical="top"/>
    </xf>
    <xf numFmtId="0" fontId="46" fillId="10" borderId="0" xfId="0" applyFont="1" applyFill="1" applyBorder="1" applyAlignment="1" applyProtection="1">
      <alignment horizontal="center" wrapText="1"/>
    </xf>
    <xf numFmtId="0" fontId="46" fillId="10" borderId="2" xfId="0" applyFont="1" applyFill="1" applyBorder="1" applyAlignment="1" applyProtection="1">
      <alignment horizontal="center"/>
    </xf>
    <xf numFmtId="0" fontId="64" fillId="10" borderId="0" xfId="0" applyFont="1" applyFill="1" applyBorder="1" applyAlignment="1" applyProtection="1">
      <alignment horizontal="left"/>
    </xf>
    <xf numFmtId="0" fontId="2" fillId="10" borderId="0" xfId="0" applyFont="1" applyFill="1" applyBorder="1" applyAlignment="1" applyProtection="1">
      <alignment horizontal="center"/>
    </xf>
    <xf numFmtId="166" fontId="64" fillId="10" borderId="0" xfId="0" applyNumberFormat="1" applyFont="1" applyFill="1" applyBorder="1" applyAlignment="1" applyProtection="1">
      <alignment horizontal="left"/>
    </xf>
    <xf numFmtId="166" fontId="2" fillId="10" borderId="0" xfId="0" applyNumberFormat="1" applyFont="1" applyFill="1" applyBorder="1" applyAlignment="1" applyProtection="1">
      <alignment horizontal="left"/>
    </xf>
    <xf numFmtId="166" fontId="2" fillId="10" borderId="6" xfId="0" applyNumberFormat="1" applyFont="1" applyFill="1" applyBorder="1" applyAlignment="1" applyProtection="1">
      <alignment horizontal="left"/>
    </xf>
    <xf numFmtId="0" fontId="2" fillId="10" borderId="18" xfId="0" applyFont="1" applyFill="1" applyBorder="1" applyAlignment="1" applyProtection="1">
      <alignment horizontal="center" vertical="center" wrapText="1"/>
    </xf>
    <xf numFmtId="0" fontId="2" fillId="10" borderId="20" xfId="0" applyFont="1" applyFill="1" applyBorder="1" applyAlignment="1" applyProtection="1">
      <alignment horizontal="center" vertical="center" wrapText="1"/>
    </xf>
    <xf numFmtId="0" fontId="2" fillId="10" borderId="13" xfId="0" applyFont="1" applyFill="1" applyBorder="1" applyAlignment="1" applyProtection="1">
      <alignment horizontal="center" vertical="center" wrapText="1"/>
    </xf>
    <xf numFmtId="0" fontId="2" fillId="10" borderId="14" xfId="0" applyFont="1" applyFill="1" applyBorder="1" applyAlignment="1" applyProtection="1">
      <alignment horizontal="center" vertical="center" wrapText="1"/>
    </xf>
    <xf numFmtId="0" fontId="2" fillId="10" borderId="15" xfId="0" applyFont="1" applyFill="1" applyBorder="1" applyAlignment="1" applyProtection="1">
      <alignment horizontal="center" vertical="center" wrapText="1"/>
    </xf>
    <xf numFmtId="0" fontId="2" fillId="10" borderId="17" xfId="0" applyFont="1" applyFill="1" applyBorder="1" applyAlignment="1" applyProtection="1">
      <alignment horizontal="center" vertical="center" wrapText="1"/>
    </xf>
    <xf numFmtId="0" fontId="2" fillId="10" borderId="19" xfId="0" applyFont="1" applyFill="1" applyBorder="1" applyAlignment="1" applyProtection="1">
      <alignment horizontal="center" vertical="center" wrapText="1"/>
    </xf>
    <xf numFmtId="0" fontId="2" fillId="10" borderId="0" xfId="0" applyFont="1" applyFill="1" applyBorder="1" applyAlignment="1" applyProtection="1">
      <alignment horizontal="center" vertical="center" wrapText="1"/>
    </xf>
    <xf numFmtId="0" fontId="2" fillId="10" borderId="16" xfId="0" applyFont="1" applyFill="1" applyBorder="1" applyAlignment="1" applyProtection="1">
      <alignment horizontal="center" vertical="center" wrapText="1"/>
    </xf>
    <xf numFmtId="49" fontId="64" fillId="10" borderId="0" xfId="0" applyNumberFormat="1" applyFont="1" applyFill="1" applyBorder="1" applyAlignment="1" applyProtection="1">
      <alignment horizontal="left" wrapText="1"/>
    </xf>
    <xf numFmtId="0" fontId="5" fillId="10" borderId="0" xfId="0" applyFont="1" applyFill="1" applyAlignment="1" applyProtection="1">
      <alignment horizontal="center" wrapText="1"/>
    </xf>
    <xf numFmtId="0" fontId="48" fillId="10" borderId="16" xfId="0" applyFont="1" applyFill="1" applyBorder="1" applyAlignment="1" applyProtection="1">
      <alignment horizontal="left"/>
    </xf>
    <xf numFmtId="166" fontId="48" fillId="10" borderId="16" xfId="0" applyNumberFormat="1" applyFont="1" applyFill="1" applyBorder="1" applyAlignment="1" applyProtection="1">
      <alignment horizontal="left"/>
    </xf>
    <xf numFmtId="0" fontId="2" fillId="10" borderId="67" xfId="0" applyFont="1" applyFill="1" applyBorder="1" applyAlignment="1" applyProtection="1">
      <alignment horizontal="center" vertical="center" wrapText="1"/>
    </xf>
    <xf numFmtId="0" fontId="2" fillId="10" borderId="68" xfId="0" applyFont="1" applyFill="1" applyBorder="1" applyAlignment="1" applyProtection="1">
      <alignment horizontal="center" vertical="center" wrapText="1"/>
    </xf>
    <xf numFmtId="0" fontId="155" fillId="0" borderId="5" xfId="0" applyFont="1" applyFill="1" applyBorder="1" applyAlignment="1" applyProtection="1">
      <alignment horizontal="center" vertical="center" wrapText="1"/>
    </xf>
    <xf numFmtId="0" fontId="155" fillId="0" borderId="42" xfId="0" applyFont="1" applyFill="1" applyBorder="1" applyAlignment="1" applyProtection="1">
      <alignment horizontal="center" vertical="center" wrapText="1"/>
    </xf>
    <xf numFmtId="0" fontId="2" fillId="0" borderId="39" xfId="0" applyFont="1" applyFill="1" applyBorder="1" applyAlignment="1" applyProtection="1">
      <alignment horizontal="left" vertical="center" wrapText="1"/>
      <protection locked="0"/>
    </xf>
    <xf numFmtId="0" fontId="2" fillId="0" borderId="40" xfId="0"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101" fillId="0" borderId="39" xfId="0" applyFont="1" applyFill="1" applyBorder="1" applyAlignment="1" applyProtection="1">
      <alignment horizontal="center" wrapText="1"/>
    </xf>
    <xf numFmtId="0" fontId="101" fillId="0" borderId="41" xfId="0" applyFont="1" applyFill="1" applyBorder="1" applyAlignment="1" applyProtection="1">
      <alignment horizontal="center" wrapText="1"/>
    </xf>
    <xf numFmtId="0" fontId="2" fillId="0" borderId="40" xfId="0" applyFont="1" applyFill="1" applyBorder="1" applyAlignment="1" applyProtection="1">
      <alignment horizontal="left"/>
    </xf>
    <xf numFmtId="0" fontId="2" fillId="0" borderId="16" xfId="0" applyFont="1" applyFill="1" applyBorder="1" applyAlignment="1" applyProtection="1">
      <alignment horizontal="left"/>
    </xf>
    <xf numFmtId="0" fontId="2" fillId="0" borderId="47" xfId="0" applyFont="1" applyFill="1" applyBorder="1" applyAlignment="1" applyProtection="1">
      <alignment horizontal="center"/>
    </xf>
    <xf numFmtId="0" fontId="156" fillId="0" borderId="69" xfId="0" applyNumberFormat="1" applyFont="1" applyFill="1" applyBorder="1" applyAlignment="1" applyProtection="1">
      <alignment horizontal="left"/>
      <protection locked="0"/>
    </xf>
    <xf numFmtId="0" fontId="156" fillId="0" borderId="70" xfId="0" applyNumberFormat="1" applyFont="1" applyFill="1" applyBorder="1" applyAlignment="1" applyProtection="1">
      <alignment horizontal="left"/>
      <protection locked="0"/>
    </xf>
    <xf numFmtId="0" fontId="48" fillId="10" borderId="40" xfId="0" applyFont="1" applyFill="1" applyBorder="1" applyAlignment="1" applyProtection="1">
      <alignment horizontal="left" wrapText="1"/>
    </xf>
    <xf numFmtId="0" fontId="46" fillId="0" borderId="0" xfId="0" applyFont="1" applyFill="1" applyAlignment="1" applyProtection="1">
      <alignment horizontal="center"/>
    </xf>
    <xf numFmtId="0" fontId="2" fillId="0" borderId="0" xfId="0" applyFont="1" applyFill="1" applyAlignment="1" applyProtection="1">
      <alignment horizontal="center" wrapText="1"/>
    </xf>
    <xf numFmtId="0" fontId="2" fillId="0" borderId="0" xfId="0" applyFont="1" applyFill="1" applyProtection="1"/>
    <xf numFmtId="0" fontId="60" fillId="0" borderId="43" xfId="0" applyFont="1" applyFill="1" applyBorder="1" applyAlignment="1" applyProtection="1">
      <alignment horizontal="center" vertical="center"/>
    </xf>
    <xf numFmtId="0" fontId="60" fillId="0" borderId="44" xfId="0" applyFont="1" applyFill="1" applyBorder="1" applyAlignment="1" applyProtection="1">
      <alignment horizontal="center" vertical="center"/>
    </xf>
    <xf numFmtId="0" fontId="60" fillId="0" borderId="23" xfId="0" applyFont="1" applyFill="1" applyBorder="1" applyAlignment="1" applyProtection="1">
      <alignment horizontal="center" vertical="center"/>
    </xf>
    <xf numFmtId="0" fontId="2" fillId="0" borderId="43" xfId="0" applyFont="1" applyFill="1" applyBorder="1" applyAlignment="1" applyProtection="1">
      <alignment horizontal="center" vertical="center"/>
    </xf>
    <xf numFmtId="0" fontId="2" fillId="0" borderId="44" xfId="0" applyFont="1" applyFill="1" applyBorder="1" applyAlignment="1" applyProtection="1">
      <alignment horizontal="center" vertical="center"/>
    </xf>
    <xf numFmtId="0" fontId="124" fillId="0" borderId="64" xfId="0" applyFont="1" applyFill="1" applyBorder="1" applyAlignment="1" applyProtection="1">
      <alignment horizontal="center" vertical="top" wrapText="1"/>
    </xf>
    <xf numFmtId="0" fontId="124" fillId="0" borderId="65" xfId="0" applyFont="1" applyFill="1" applyBorder="1" applyAlignment="1" applyProtection="1">
      <alignment horizontal="center" vertical="top" wrapText="1"/>
    </xf>
    <xf numFmtId="0" fontId="124" fillId="0" borderId="66" xfId="0" applyFont="1" applyFill="1" applyBorder="1" applyAlignment="1" applyProtection="1">
      <alignment horizontal="center" vertical="top" wrapText="1"/>
    </xf>
    <xf numFmtId="0" fontId="2" fillId="0" borderId="0" xfId="0" applyFont="1" applyFill="1" applyAlignment="1" applyProtection="1">
      <alignment horizontal="center"/>
    </xf>
    <xf numFmtId="0" fontId="2" fillId="0" borderId="0" xfId="0" applyFont="1" applyFill="1" applyBorder="1" applyAlignment="1" applyProtection="1">
      <alignment horizontal="center" wrapText="1"/>
    </xf>
    <xf numFmtId="0" fontId="57" fillId="15" borderId="0" xfId="0" applyFont="1" applyFill="1" applyAlignment="1" applyProtection="1">
      <alignment horizontal="center" wrapText="1"/>
    </xf>
    <xf numFmtId="0" fontId="24" fillId="10" borderId="0" xfId="0" applyFont="1" applyFill="1" applyAlignment="1" applyProtection="1">
      <alignment horizontal="center" vertical="center"/>
    </xf>
    <xf numFmtId="0" fontId="213" fillId="24" borderId="0" xfId="0" applyFont="1" applyFill="1" applyAlignment="1">
      <alignment horizontal="center" vertical="center"/>
    </xf>
    <xf numFmtId="0" fontId="53" fillId="0" borderId="0" xfId="0" applyFont="1" applyFill="1" applyAlignment="1" applyProtection="1">
      <alignment horizontal="left"/>
    </xf>
    <xf numFmtId="0" fontId="159" fillId="9" borderId="16" xfId="0" applyFont="1" applyFill="1" applyBorder="1" applyAlignment="1">
      <alignment horizontal="center" vertical="top"/>
    </xf>
    <xf numFmtId="164" fontId="60" fillId="0" borderId="0" xfId="0" applyNumberFormat="1" applyFont="1" applyFill="1" applyBorder="1" applyAlignment="1" applyProtection="1">
      <alignment horizontal="center" wrapText="1"/>
    </xf>
    <xf numFmtId="49" fontId="24" fillId="0" borderId="0" xfId="0" applyNumberFormat="1" applyFont="1" applyFill="1" applyBorder="1" applyAlignment="1">
      <alignment horizontal="left"/>
    </xf>
    <xf numFmtId="0" fontId="24" fillId="0" borderId="0" xfId="0" applyFont="1" applyFill="1" applyBorder="1" applyAlignment="1">
      <alignment horizontal="left"/>
    </xf>
    <xf numFmtId="0" fontId="13" fillId="0" borderId="39" xfId="0" applyFont="1" applyFill="1" applyBorder="1" applyAlignment="1">
      <alignment horizontal="center"/>
    </xf>
    <xf numFmtId="0" fontId="13" fillId="0" borderId="40" xfId="0" applyFont="1" applyFill="1" applyBorder="1" applyAlignment="1">
      <alignment horizontal="center"/>
    </xf>
    <xf numFmtId="0" fontId="13" fillId="0" borderId="41" xfId="0" applyFont="1" applyFill="1" applyBorder="1" applyAlignment="1">
      <alignment horizontal="center"/>
    </xf>
    <xf numFmtId="164" fontId="15" fillId="11" borderId="0" xfId="0" applyNumberFormat="1" applyFont="1" applyFill="1" applyAlignment="1">
      <alignment horizontal="center"/>
    </xf>
    <xf numFmtId="0" fontId="4" fillId="0" borderId="0" xfId="0" applyFont="1" applyFill="1" applyBorder="1" applyAlignment="1">
      <alignment horizontal="right"/>
    </xf>
    <xf numFmtId="0" fontId="24" fillId="0" borderId="0" xfId="0" applyFont="1" applyFill="1" applyAlignment="1">
      <alignment horizontal="left"/>
    </xf>
    <xf numFmtId="0" fontId="15" fillId="0" borderId="0" xfId="0" applyFont="1" applyFill="1" applyAlignment="1" applyProtection="1">
      <alignment horizontal="center"/>
    </xf>
    <xf numFmtId="164" fontId="15" fillId="9" borderId="0" xfId="0" applyNumberFormat="1" applyFont="1" applyFill="1" applyAlignment="1" applyProtection="1">
      <alignment horizontal="center"/>
    </xf>
    <xf numFmtId="0" fontId="15" fillId="9" borderId="0" xfId="0" applyFont="1" applyFill="1" applyAlignment="1" applyProtection="1">
      <alignment horizontal="center"/>
    </xf>
    <xf numFmtId="0" fontId="4" fillId="0" borderId="0" xfId="0" applyFont="1" applyFill="1" applyAlignment="1">
      <alignment horizontal="right"/>
    </xf>
    <xf numFmtId="0" fontId="4" fillId="9" borderId="0" xfId="0" applyFont="1" applyFill="1" applyAlignment="1">
      <alignment horizontal="right"/>
    </xf>
    <xf numFmtId="49" fontId="24" fillId="0" borderId="0" xfId="0" applyNumberFormat="1" applyFont="1" applyFill="1" applyAlignment="1">
      <alignment horizontal="left"/>
    </xf>
    <xf numFmtId="0" fontId="169" fillId="0" borderId="0" xfId="0" applyFont="1" applyFill="1" applyAlignment="1">
      <alignment horizontal="center" vertical="center" wrapText="1"/>
    </xf>
    <xf numFmtId="0" fontId="71" fillId="0" borderId="0" xfId="0" applyFont="1" applyFill="1" applyAlignment="1" applyProtection="1">
      <alignment horizontal="center" vertical="center" wrapText="1"/>
    </xf>
    <xf numFmtId="0" fontId="158" fillId="0" borderId="0" xfId="0" applyFont="1" applyFill="1" applyAlignment="1" applyProtection="1">
      <alignment horizontal="center" vertical="center" wrapText="1"/>
    </xf>
    <xf numFmtId="0" fontId="66" fillId="14" borderId="0" xfId="0" applyFont="1" applyFill="1" applyAlignment="1" applyProtection="1">
      <alignment horizontal="left" vertical="top" wrapText="1"/>
    </xf>
    <xf numFmtId="164" fontId="75" fillId="14" borderId="0" xfId="0" applyNumberFormat="1" applyFont="1" applyFill="1" applyBorder="1" applyAlignment="1">
      <alignment horizontal="center"/>
    </xf>
    <xf numFmtId="0" fontId="57" fillId="0" borderId="0" xfId="0" applyFont="1" applyFill="1" applyAlignment="1">
      <alignment horizontal="center" vertical="center" wrapText="1"/>
    </xf>
    <xf numFmtId="0" fontId="0" fillId="0" borderId="0" xfId="0" applyFill="1" applyAlignment="1">
      <alignment vertical="center"/>
    </xf>
    <xf numFmtId="0" fontId="58" fillId="0" borderId="0" xfId="0" applyFont="1" applyFill="1" applyBorder="1" applyAlignment="1" applyProtection="1">
      <alignment horizontal="center" vertical="center" wrapText="1"/>
    </xf>
    <xf numFmtId="0" fontId="57" fillId="0" borderId="0" xfId="0" applyFont="1" applyFill="1" applyAlignment="1" applyProtection="1">
      <alignment horizontal="center" vertical="center" wrapText="1"/>
    </xf>
    <xf numFmtId="0" fontId="57" fillId="0" borderId="0" xfId="0" applyFont="1" applyFill="1" applyAlignment="1">
      <alignment horizontal="left" vertical="center" wrapText="1"/>
    </xf>
    <xf numFmtId="0" fontId="33" fillId="0" borderId="0" xfId="0" applyFont="1" applyFill="1" applyAlignment="1">
      <alignment horizontal="center"/>
    </xf>
    <xf numFmtId="0" fontId="0" fillId="25" borderId="0" xfId="0" applyFill="1" applyAlignment="1">
      <alignment horizontal="center"/>
    </xf>
    <xf numFmtId="0" fontId="9" fillId="0" borderId="0" xfId="0" applyFont="1" applyFill="1" applyAlignment="1" applyProtection="1">
      <alignment horizontal="center" vertical="center"/>
    </xf>
    <xf numFmtId="0" fontId="0" fillId="0" borderId="0" xfId="0" applyFill="1" applyAlignment="1" applyProtection="1">
      <alignment horizontal="center"/>
    </xf>
    <xf numFmtId="49" fontId="58" fillId="0" borderId="0" xfId="0" applyNumberFormat="1" applyFont="1" applyFill="1" applyAlignment="1" applyProtection="1">
      <alignment horizontal="left" vertical="top" wrapText="1"/>
    </xf>
    <xf numFmtId="0" fontId="9" fillId="0" borderId="0" xfId="0" applyFont="1" applyFill="1" applyAlignment="1" applyProtection="1">
      <alignment horizontal="center"/>
    </xf>
    <xf numFmtId="0" fontId="61" fillId="0" borderId="0" xfId="0" applyFont="1" applyFill="1" applyAlignment="1" applyProtection="1">
      <alignment horizontal="center"/>
    </xf>
    <xf numFmtId="0" fontId="24" fillId="0" borderId="0" xfId="0" applyFont="1" applyFill="1" applyAlignment="1" applyProtection="1">
      <alignment horizontal="center" vertical="center"/>
    </xf>
    <xf numFmtId="164" fontId="58" fillId="0" borderId="0" xfId="0" applyNumberFormat="1" applyFont="1" applyFill="1" applyAlignment="1" applyProtection="1">
      <alignment horizontal="center"/>
    </xf>
    <xf numFmtId="0" fontId="62" fillId="0" borderId="0" xfId="0" applyFont="1" applyFill="1" applyAlignment="1" applyProtection="1">
      <alignment horizontal="center" vertical="center"/>
    </xf>
    <xf numFmtId="1" fontId="90" fillId="0" borderId="0" xfId="0" applyNumberFormat="1" applyFont="1" applyFill="1" applyAlignment="1" applyProtection="1">
      <alignment horizontal="center"/>
    </xf>
    <xf numFmtId="0" fontId="90" fillId="0" borderId="0" xfId="0" applyFont="1" applyFill="1" applyAlignment="1" applyProtection="1">
      <alignment horizontal="center"/>
    </xf>
    <xf numFmtId="0" fontId="58" fillId="0" borderId="0" xfId="0" applyFont="1" applyFill="1" applyAlignment="1" applyProtection="1">
      <alignment horizontal="left" vertical="top" wrapText="1"/>
    </xf>
    <xf numFmtId="49" fontId="58" fillId="0" borderId="0" xfId="0" applyNumberFormat="1" applyFont="1" applyFill="1" applyAlignment="1" applyProtection="1">
      <alignment horizontal="center" vertical="top" wrapText="1"/>
    </xf>
    <xf numFmtId="0" fontId="68" fillId="0" borderId="0" xfId="0" applyFont="1" applyFill="1" applyAlignment="1" applyProtection="1">
      <alignment horizontal="center" vertical="center" wrapText="1"/>
    </xf>
    <xf numFmtId="0" fontId="58" fillId="0" borderId="0" xfId="0" applyFont="1" applyFill="1" applyAlignment="1" applyProtection="1">
      <alignment horizontal="center"/>
    </xf>
    <xf numFmtId="10" fontId="90" fillId="0" borderId="0" xfId="0" applyNumberFormat="1" applyFont="1" applyFill="1" applyAlignment="1" applyProtection="1">
      <alignment horizontal="left"/>
    </xf>
    <xf numFmtId="0" fontId="90" fillId="0" borderId="0" xfId="0" applyNumberFormat="1" applyFont="1" applyFill="1" applyAlignment="1" applyProtection="1">
      <alignment horizontal="right"/>
    </xf>
    <xf numFmtId="0" fontId="14" fillId="0" borderId="0" xfId="0" applyNumberFormat="1" applyFont="1" applyFill="1" applyAlignment="1" applyProtection="1">
      <alignment horizontal="center"/>
    </xf>
    <xf numFmtId="49" fontId="79" fillId="0" borderId="0" xfId="0" applyNumberFormat="1" applyFont="1" applyFill="1" applyAlignment="1" applyProtection="1">
      <alignment horizontal="center"/>
    </xf>
    <xf numFmtId="49" fontId="58" fillId="0" borderId="0" xfId="0" applyNumberFormat="1" applyFont="1" applyFill="1" applyAlignment="1" applyProtection="1">
      <alignment horizontal="center"/>
    </xf>
    <xf numFmtId="49" fontId="1" fillId="0" borderId="0" xfId="0" applyNumberFormat="1" applyFont="1" applyFill="1" applyAlignment="1" applyProtection="1">
      <alignment horizontal="center"/>
    </xf>
    <xf numFmtId="164" fontId="61" fillId="0" borderId="0" xfId="0" applyNumberFormat="1" applyFont="1" applyFill="1" applyBorder="1" applyAlignment="1" applyProtection="1">
      <alignment horizontal="center" wrapText="1"/>
    </xf>
    <xf numFmtId="49" fontId="14" fillId="0" borderId="0" xfId="0" applyNumberFormat="1" applyFont="1" applyFill="1" applyAlignment="1" applyProtection="1">
      <alignment horizontal="center"/>
    </xf>
    <xf numFmtId="49" fontId="192" fillId="0" borderId="0" xfId="0" applyNumberFormat="1" applyFont="1" applyFill="1" applyAlignment="1" applyProtection="1">
      <alignment horizontal="center"/>
    </xf>
    <xf numFmtId="49" fontId="57" fillId="0" borderId="0" xfId="0" applyNumberFormat="1" applyFont="1" applyFill="1" applyBorder="1" applyAlignment="1" applyProtection="1">
      <alignment horizontal="center"/>
    </xf>
    <xf numFmtId="0" fontId="53" fillId="0" borderId="0" xfId="0" applyFont="1" applyFill="1" applyBorder="1" applyAlignment="1" applyProtection="1">
      <alignment horizontal="center" wrapText="1"/>
    </xf>
    <xf numFmtId="49" fontId="0" fillId="0" borderId="0" xfId="0" applyNumberFormat="1" applyFill="1" applyBorder="1" applyAlignment="1" applyProtection="1">
      <alignment horizontal="center"/>
    </xf>
    <xf numFmtId="49" fontId="1" fillId="0" borderId="0" xfId="0" applyNumberFormat="1" applyFont="1" applyFill="1" applyAlignment="1" applyProtection="1">
      <alignment horizontal="center" vertical="center"/>
    </xf>
    <xf numFmtId="164" fontId="57" fillId="0" borderId="0" xfId="0" applyNumberFormat="1" applyFont="1" applyFill="1" applyAlignment="1" applyProtection="1">
      <alignment horizontal="center" vertical="center"/>
    </xf>
    <xf numFmtId="164" fontId="61" fillId="0" borderId="0" xfId="0" applyNumberFormat="1" applyFont="1" applyFill="1" applyBorder="1" applyAlignment="1" applyProtection="1">
      <alignment horizontal="center" vertical="center" wrapText="1"/>
    </xf>
    <xf numFmtId="49" fontId="14" fillId="0" borderId="0" xfId="0" applyNumberFormat="1" applyFont="1" applyFill="1" applyAlignment="1" applyProtection="1">
      <alignment horizontal="center" vertical="center"/>
    </xf>
    <xf numFmtId="49" fontId="58" fillId="0" borderId="0" xfId="0" applyNumberFormat="1" applyFont="1" applyFill="1" applyBorder="1" applyAlignment="1" applyProtection="1">
      <alignment horizontal="center" vertical="center"/>
    </xf>
    <xf numFmtId="49" fontId="192" fillId="0" borderId="0" xfId="0" applyNumberFormat="1" applyFont="1" applyFill="1" applyAlignment="1" applyProtection="1">
      <alignment horizontal="center" vertical="center"/>
    </xf>
    <xf numFmtId="0" fontId="57" fillId="0" borderId="19" xfId="0" applyFont="1" applyFill="1" applyBorder="1" applyAlignment="1" applyProtection="1">
      <alignment horizontal="center" vertical="center"/>
    </xf>
    <xf numFmtId="0" fontId="57" fillId="0" borderId="0" xfId="0" applyFont="1" applyFill="1" applyAlignment="1" applyProtection="1">
      <alignment horizontal="center" vertical="center"/>
    </xf>
    <xf numFmtId="0" fontId="23" fillId="15" borderId="0" xfId="0" applyFont="1" applyFill="1" applyAlignment="1" applyProtection="1">
      <alignment horizontal="center"/>
    </xf>
    <xf numFmtId="0" fontId="90" fillId="15" borderId="0" xfId="0" applyFont="1" applyFill="1" applyAlignment="1" applyProtection="1">
      <alignment horizontal="left" wrapText="1"/>
    </xf>
    <xf numFmtId="0" fontId="23" fillId="15" borderId="5" xfId="0" applyFont="1" applyFill="1" applyBorder="1" applyAlignment="1" applyProtection="1">
      <alignment horizontal="left" vertical="top" wrapText="1"/>
    </xf>
    <xf numFmtId="0" fontId="25" fillId="15" borderId="39" xfId="0" applyFont="1" applyFill="1" applyBorder="1" applyAlignment="1" applyProtection="1">
      <alignment horizontal="center" vertical="center" wrapText="1"/>
    </xf>
    <xf numFmtId="0" fontId="25" fillId="15" borderId="40" xfId="0" applyFont="1" applyFill="1" applyBorder="1" applyAlignment="1" applyProtection="1">
      <alignment horizontal="center" vertical="center" wrapText="1"/>
    </xf>
    <xf numFmtId="0" fontId="25" fillId="15" borderId="41" xfId="0" applyFont="1" applyFill="1" applyBorder="1" applyAlignment="1" applyProtection="1">
      <alignment horizontal="center" vertical="center" wrapText="1"/>
    </xf>
    <xf numFmtId="0" fontId="121" fillId="15" borderId="71" xfId="0" applyFont="1" applyFill="1" applyBorder="1" applyAlignment="1" applyProtection="1">
      <alignment horizontal="center" vertical="center" textRotation="255"/>
    </xf>
    <xf numFmtId="0" fontId="121" fillId="15" borderId="72" xfId="0" applyFont="1" applyFill="1" applyBorder="1" applyAlignment="1" applyProtection="1">
      <alignment horizontal="center" vertical="center" textRotation="255"/>
    </xf>
    <xf numFmtId="0" fontId="121" fillId="15" borderId="73" xfId="0" applyFont="1" applyFill="1" applyBorder="1" applyAlignment="1" applyProtection="1">
      <alignment horizontal="center" vertical="center" textRotation="255"/>
    </xf>
    <xf numFmtId="0" fontId="90" fillId="15" borderId="39" xfId="0" applyFont="1" applyFill="1" applyBorder="1" applyAlignment="1" applyProtection="1">
      <alignment horizontal="center" vertical="center" wrapText="1"/>
    </xf>
    <xf numFmtId="0" fontId="90" fillId="15" borderId="40" xfId="0" applyFont="1" applyFill="1" applyBorder="1" applyAlignment="1" applyProtection="1">
      <alignment horizontal="center" vertical="center" wrapText="1"/>
    </xf>
    <xf numFmtId="0" fontId="90" fillId="15" borderId="41" xfId="0" applyFont="1" applyFill="1" applyBorder="1" applyAlignment="1" applyProtection="1">
      <alignment horizontal="center" vertical="center" wrapText="1"/>
    </xf>
    <xf numFmtId="0" fontId="1" fillId="16" borderId="0" xfId="0" applyFont="1" applyFill="1" applyAlignment="1" applyProtection="1">
      <alignment horizontal="center"/>
    </xf>
    <xf numFmtId="0" fontId="90" fillId="15" borderId="0" xfId="0" applyFont="1" applyFill="1" applyAlignment="1" applyProtection="1">
      <alignment horizontal="left" vertical="center" wrapText="1"/>
    </xf>
    <xf numFmtId="0" fontId="90" fillId="15" borderId="2" xfId="0" applyFont="1" applyFill="1" applyBorder="1" applyAlignment="1" applyProtection="1">
      <alignment horizontal="left" wrapText="1"/>
    </xf>
    <xf numFmtId="0" fontId="26" fillId="15" borderId="5" xfId="0" applyFont="1" applyFill="1" applyBorder="1" applyAlignment="1" applyProtection="1">
      <alignment horizontal="center" vertical="center" wrapText="1"/>
    </xf>
    <xf numFmtId="0" fontId="0" fillId="16" borderId="0" xfId="0" applyFill="1" applyAlignment="1" applyProtection="1">
      <alignment horizontal="center"/>
    </xf>
    <xf numFmtId="0" fontId="91" fillId="15" borderId="0" xfId="0" applyFont="1" applyFill="1" applyAlignment="1" applyProtection="1">
      <alignment horizontal="center" vertical="center"/>
    </xf>
    <xf numFmtId="0" fontId="88" fillId="15" borderId="0" xfId="0" applyFont="1" applyFill="1" applyAlignment="1" applyProtection="1">
      <alignment horizontal="center" vertical="top"/>
    </xf>
    <xf numFmtId="0" fontId="88" fillId="0" borderId="0" xfId="0" applyFont="1" applyFill="1" applyAlignment="1" applyProtection="1">
      <alignment horizontal="center"/>
    </xf>
    <xf numFmtId="0" fontId="91" fillId="0" borderId="0" xfId="0" applyFont="1" applyFill="1" applyAlignment="1" applyProtection="1">
      <alignment horizontal="center" vertical="center" wrapText="1"/>
    </xf>
    <xf numFmtId="0" fontId="91" fillId="0" borderId="0" xfId="0" applyFont="1" applyFill="1" applyAlignment="1" applyProtection="1">
      <alignment horizontal="center" vertical="center"/>
    </xf>
    <xf numFmtId="0" fontId="57" fillId="0" borderId="18" xfId="0" applyFont="1" applyFill="1" applyBorder="1" applyAlignment="1" applyProtection="1">
      <alignment horizontal="left" vertical="top" wrapText="1"/>
    </xf>
    <xf numFmtId="0" fontId="57" fillId="0" borderId="19" xfId="0" applyFont="1" applyFill="1" applyBorder="1" applyAlignment="1" applyProtection="1">
      <alignment horizontal="left" vertical="top" wrapText="1"/>
    </xf>
    <xf numFmtId="0" fontId="57" fillId="0" borderId="20" xfId="0" applyFont="1" applyFill="1" applyBorder="1" applyAlignment="1" applyProtection="1">
      <alignment horizontal="left" vertical="top" wrapText="1"/>
    </xf>
    <xf numFmtId="0" fontId="57" fillId="0" borderId="13" xfId="0" applyFont="1" applyFill="1" applyBorder="1" applyAlignment="1" applyProtection="1">
      <alignment horizontal="left" vertical="top" wrapText="1"/>
    </xf>
    <xf numFmtId="0" fontId="57" fillId="0" borderId="0" xfId="0" applyFont="1" applyFill="1" applyBorder="1" applyAlignment="1" applyProtection="1">
      <alignment horizontal="left" vertical="top" wrapText="1"/>
    </xf>
    <xf numFmtId="0" fontId="57" fillId="0" borderId="14" xfId="0" applyFont="1" applyFill="1" applyBorder="1" applyAlignment="1" applyProtection="1">
      <alignment horizontal="left" vertical="top" wrapText="1"/>
    </xf>
    <xf numFmtId="0" fontId="57" fillId="0" borderId="13" xfId="0" applyFont="1" applyFill="1" applyBorder="1" applyAlignment="1" applyProtection="1">
      <alignment horizontal="left" vertical="center" wrapText="1"/>
    </xf>
    <xf numFmtId="0" fontId="57" fillId="0" borderId="0" xfId="0" applyFont="1" applyFill="1" applyBorder="1" applyAlignment="1" applyProtection="1">
      <alignment horizontal="left" vertical="center" wrapText="1"/>
    </xf>
    <xf numFmtId="0" fontId="57" fillId="0" borderId="14" xfId="0" applyFont="1" applyFill="1" applyBorder="1" applyAlignment="1" applyProtection="1">
      <alignment horizontal="left" vertical="center" wrapText="1"/>
    </xf>
    <xf numFmtId="0" fontId="57" fillId="0" borderId="15" xfId="0" applyFont="1" applyFill="1" applyBorder="1" applyAlignment="1" applyProtection="1">
      <alignment horizontal="left" vertical="center" wrapText="1"/>
    </xf>
    <xf numFmtId="0" fontId="57" fillId="0" borderId="16" xfId="0" applyFont="1" applyFill="1" applyBorder="1" applyAlignment="1" applyProtection="1">
      <alignment horizontal="left" vertical="center" wrapText="1"/>
    </xf>
    <xf numFmtId="0" fontId="57" fillId="0" borderId="17" xfId="0" applyFont="1" applyFill="1" applyBorder="1" applyAlignment="1" applyProtection="1">
      <alignment horizontal="left" vertical="center" wrapText="1"/>
    </xf>
    <xf numFmtId="49" fontId="57" fillId="0" borderId="0" xfId="0" applyNumberFormat="1" applyFont="1" applyFill="1" applyBorder="1" applyAlignment="1" applyProtection="1">
      <alignment horizontal="right"/>
    </xf>
    <xf numFmtId="0" fontId="1" fillId="0" borderId="0" xfId="0" applyNumberFormat="1" applyFont="1" applyFill="1" applyAlignment="1" applyProtection="1">
      <alignment wrapText="1"/>
    </xf>
    <xf numFmtId="0" fontId="88" fillId="0" borderId="21" xfId="0" applyFont="1" applyFill="1" applyBorder="1" applyAlignment="1" applyProtection="1">
      <alignment horizontal="right"/>
    </xf>
    <xf numFmtId="0" fontId="88" fillId="0" borderId="22" xfId="0" applyFont="1" applyFill="1" applyBorder="1" applyAlignment="1" applyProtection="1">
      <alignment horizontal="right"/>
    </xf>
    <xf numFmtId="0" fontId="15" fillId="0" borderId="8" xfId="0" applyFont="1" applyFill="1" applyBorder="1" applyAlignment="1" applyProtection="1">
      <alignment horizontal="center" vertical="center"/>
    </xf>
    <xf numFmtId="0" fontId="1" fillId="0" borderId="0" xfId="0" applyFont="1" applyFill="1" applyAlignment="1" applyProtection="1">
      <alignment horizontal="center"/>
    </xf>
    <xf numFmtId="0" fontId="0" fillId="0" borderId="0" xfId="0" applyFill="1" applyAlignment="1" applyProtection="1">
      <alignment horizontal="left"/>
    </xf>
    <xf numFmtId="0" fontId="160" fillId="0" borderId="2" xfId="0" applyFont="1" applyFill="1" applyBorder="1" applyAlignment="1" applyProtection="1">
      <alignment horizontal="center" vertical="top"/>
    </xf>
    <xf numFmtId="0" fontId="0" fillId="0" borderId="26" xfId="0" applyFill="1" applyBorder="1" applyAlignment="1" applyProtection="1">
      <alignment vertical="top"/>
    </xf>
    <xf numFmtId="0" fontId="14" fillId="0" borderId="0" xfId="0" applyFont="1" applyFill="1" applyAlignment="1" applyProtection="1">
      <alignment horizontal="center" vertical="top"/>
    </xf>
    <xf numFmtId="0" fontId="15" fillId="0" borderId="0" xfId="0" applyFont="1" applyFill="1" applyAlignment="1" applyProtection="1">
      <alignment horizontal="center" vertical="top"/>
    </xf>
    <xf numFmtId="0" fontId="14" fillId="0" borderId="5" xfId="0" applyFont="1" applyFill="1" applyBorder="1" applyAlignment="1" applyProtection="1">
      <alignment horizontal="center" vertical="center"/>
    </xf>
    <xf numFmtId="166" fontId="0" fillId="0" borderId="0" xfId="0" applyNumberFormat="1" applyFill="1" applyAlignment="1" applyProtection="1">
      <alignment horizontal="left"/>
    </xf>
    <xf numFmtId="166" fontId="0" fillId="0" borderId="0" xfId="0" applyNumberFormat="1" applyFill="1" applyBorder="1" applyAlignment="1" applyProtection="1">
      <alignment horizontal="left"/>
    </xf>
    <xf numFmtId="0" fontId="26" fillId="0" borderId="0" xfId="0" applyFont="1" applyFill="1" applyAlignment="1" applyProtection="1">
      <alignment horizontal="right"/>
    </xf>
    <xf numFmtId="0" fontId="89" fillId="0" borderId="5" xfId="0" applyFont="1" applyFill="1" applyBorder="1" applyAlignment="1" applyProtection="1">
      <alignment horizontal="center" wrapText="1"/>
    </xf>
    <xf numFmtId="0" fontId="89" fillId="0" borderId="5" xfId="0" applyFont="1" applyFill="1" applyBorder="1" applyAlignment="1" applyProtection="1">
      <alignment horizontal="center"/>
    </xf>
    <xf numFmtId="0" fontId="58" fillId="0" borderId="0" xfId="0" applyFont="1" applyFill="1" applyBorder="1" applyAlignment="1" applyProtection="1">
      <alignment horizontal="left" vertical="top" wrapText="1"/>
    </xf>
    <xf numFmtId="0" fontId="24" fillId="15" borderId="0" xfId="0" applyFont="1" applyFill="1" applyAlignment="1" applyProtection="1">
      <alignment horizontal="center"/>
    </xf>
    <xf numFmtId="0" fontId="0" fillId="0" borderId="0" xfId="0" applyProtection="1"/>
    <xf numFmtId="0" fontId="161" fillId="12" borderId="0" xfId="0" applyFont="1" applyFill="1" applyAlignment="1" applyProtection="1">
      <alignment horizontal="center" vertical="top" wrapText="1"/>
    </xf>
    <xf numFmtId="0" fontId="53" fillId="12" borderId="0" xfId="0" applyFont="1" applyFill="1" applyAlignment="1" applyProtection="1">
      <alignment horizontal="center" vertical="center" wrapText="1"/>
    </xf>
    <xf numFmtId="0" fontId="157" fillId="13" borderId="0" xfId="0" applyFont="1" applyFill="1" applyAlignment="1">
      <alignment horizontal="center" vertical="center"/>
    </xf>
    <xf numFmtId="166" fontId="3" fillId="13" borderId="0" xfId="0" applyNumberFormat="1" applyFont="1" applyFill="1" applyAlignment="1">
      <alignment horizontal="center"/>
    </xf>
    <xf numFmtId="0" fontId="13" fillId="0" borderId="0" xfId="0" applyFont="1" applyFill="1" applyBorder="1" applyAlignment="1">
      <alignment horizontal="center" vertical="top"/>
    </xf>
    <xf numFmtId="0" fontId="13" fillId="0" borderId="2" xfId="0" applyFont="1" applyFill="1" applyBorder="1" applyAlignment="1">
      <alignment horizontal="center" vertical="top"/>
    </xf>
    <xf numFmtId="0" fontId="0" fillId="0" borderId="0" xfId="0" applyFill="1" applyAlignment="1">
      <alignment horizontal="center"/>
    </xf>
    <xf numFmtId="0" fontId="13" fillId="0" borderId="14" xfId="0" applyFont="1" applyFill="1" applyBorder="1" applyAlignment="1">
      <alignment horizontal="center" vertical="top"/>
    </xf>
    <xf numFmtId="0" fontId="57" fillId="0" borderId="78" xfId="0" applyFont="1" applyFill="1" applyBorder="1" applyAlignment="1">
      <alignment horizontal="left" vertical="center" wrapText="1"/>
    </xf>
    <xf numFmtId="0" fontId="57" fillId="0" borderId="80" xfId="0" applyFont="1" applyFill="1" applyBorder="1" applyAlignment="1">
      <alignment horizontal="left" vertical="center" wrapText="1"/>
    </xf>
    <xf numFmtId="0" fontId="57" fillId="0" borderId="79" xfId="0" applyFont="1" applyFill="1" applyBorder="1" applyAlignment="1">
      <alignment horizontal="left" vertical="center" wrapText="1"/>
    </xf>
    <xf numFmtId="0" fontId="169" fillId="0" borderId="75" xfId="0" applyFont="1" applyFill="1" applyBorder="1" applyAlignment="1">
      <alignment horizontal="center" vertical="center"/>
    </xf>
    <xf numFmtId="0" fontId="169" fillId="0" borderId="76" xfId="0" applyFont="1" applyFill="1" applyBorder="1" applyAlignment="1">
      <alignment horizontal="center" vertical="center"/>
    </xf>
    <xf numFmtId="0" fontId="169" fillId="0" borderId="77" xfId="0" applyFont="1" applyFill="1" applyBorder="1" applyAlignment="1">
      <alignment horizontal="center" vertical="center"/>
    </xf>
    <xf numFmtId="0" fontId="13" fillId="0" borderId="14" xfId="0" applyFont="1" applyFill="1" applyBorder="1" applyAlignment="1">
      <alignment horizontal="center" vertical="center"/>
    </xf>
    <xf numFmtId="0" fontId="48" fillId="13" borderId="55" xfId="0" applyFont="1" applyFill="1" applyBorder="1" applyAlignment="1" applyProtection="1">
      <alignment horizontal="center" wrapText="1"/>
    </xf>
    <xf numFmtId="0" fontId="53"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58" fillId="0" borderId="0" xfId="0" applyFont="1" applyFill="1" applyAlignment="1" applyProtection="1">
      <alignment horizontal="left" vertical="center"/>
    </xf>
    <xf numFmtId="0" fontId="53" fillId="0" borderId="5" xfId="0" applyFont="1" applyFill="1" applyBorder="1" applyAlignment="1" applyProtection="1">
      <alignment horizontal="left" vertical="center" wrapText="1"/>
    </xf>
    <xf numFmtId="0" fontId="53" fillId="0" borderId="2" xfId="0" applyFont="1" applyFill="1" applyBorder="1" applyAlignment="1" applyProtection="1">
      <alignment horizontal="center"/>
    </xf>
    <xf numFmtId="0" fontId="53" fillId="0" borderId="8" xfId="0" applyFont="1" applyFill="1" applyBorder="1" applyAlignment="1" applyProtection="1">
      <alignment horizontal="center"/>
    </xf>
    <xf numFmtId="0" fontId="53" fillId="0" borderId="0" xfId="0" applyFont="1" applyFill="1" applyAlignment="1" applyProtection="1">
      <alignment horizontal="center"/>
    </xf>
    <xf numFmtId="0" fontId="58" fillId="0" borderId="5" xfId="0" applyFont="1" applyFill="1" applyBorder="1" applyAlignment="1" applyProtection="1">
      <alignment horizontal="left" vertical="center" wrapText="1"/>
    </xf>
    <xf numFmtId="0" fontId="53" fillId="0" borderId="5" xfId="0" applyFont="1" applyFill="1" applyBorder="1" applyAlignment="1" applyProtection="1">
      <alignment horizontal="center" vertical="center" wrapText="1"/>
    </xf>
    <xf numFmtId="14" fontId="53" fillId="0" borderId="0" xfId="0" applyNumberFormat="1" applyFont="1" applyFill="1" applyAlignment="1" applyProtection="1">
      <alignment horizontal="left"/>
    </xf>
    <xf numFmtId="0" fontId="177" fillId="0" borderId="78" xfId="2" applyFill="1" applyBorder="1" applyAlignment="1" applyProtection="1">
      <alignment horizontal="center" vertical="center" wrapText="1"/>
    </xf>
    <xf numFmtId="0" fontId="177" fillId="0" borderId="79" xfId="2" applyFill="1" applyBorder="1" applyAlignment="1" applyProtection="1">
      <alignment horizontal="center" vertical="center" wrapText="1"/>
    </xf>
    <xf numFmtId="0" fontId="24" fillId="0" borderId="0" xfId="0" applyFont="1" applyFill="1" applyAlignment="1" applyProtection="1">
      <alignment horizontal="center"/>
    </xf>
    <xf numFmtId="0" fontId="53" fillId="0" borderId="0" xfId="0" applyFont="1" applyFill="1" applyAlignment="1" applyProtection="1">
      <alignment horizontal="right"/>
    </xf>
    <xf numFmtId="0" fontId="48" fillId="0" borderId="55" xfId="0" applyFont="1" applyFill="1" applyBorder="1" applyAlignment="1" applyProtection="1">
      <alignment horizontal="center" wrapText="1"/>
    </xf>
    <xf numFmtId="0" fontId="60" fillId="0" borderId="0" xfId="0" applyFont="1" applyFill="1" applyAlignment="1" applyProtection="1">
      <alignment horizontal="center" vertical="center"/>
    </xf>
    <xf numFmtId="0" fontId="61" fillId="0" borderId="0" xfId="0" applyFont="1" applyFill="1" applyAlignment="1" applyProtection="1">
      <alignment horizontal="left"/>
    </xf>
    <xf numFmtId="0" fontId="61" fillId="0" borderId="0" xfId="0" applyFont="1" applyFill="1" applyAlignment="1" applyProtection="1">
      <alignment horizontal="right" vertical="center"/>
    </xf>
    <xf numFmtId="0" fontId="52" fillId="0" borderId="5" xfId="0" applyFont="1" applyFill="1" applyBorder="1" applyAlignment="1" applyProtection="1">
      <alignment horizontal="center" vertical="center"/>
    </xf>
    <xf numFmtId="14" fontId="61" fillId="0" borderId="0" xfId="0" applyNumberFormat="1" applyFont="1" applyFill="1" applyAlignment="1" applyProtection="1">
      <alignment horizontal="left"/>
    </xf>
    <xf numFmtId="0" fontId="48" fillId="0" borderId="0" xfId="0" applyFont="1" applyFill="1" applyAlignment="1" applyProtection="1">
      <alignment horizontal="left" vertical="center" wrapText="1"/>
    </xf>
    <xf numFmtId="0" fontId="183" fillId="0" borderId="0" xfId="0" applyFont="1" applyFill="1" applyAlignment="1" applyProtection="1">
      <alignment horizontal="center" vertical="center"/>
    </xf>
    <xf numFmtId="0" fontId="48" fillId="0" borderId="0" xfId="0" applyFont="1" applyFill="1" applyAlignment="1" applyProtection="1">
      <alignment horizontal="right" vertical="center"/>
    </xf>
    <xf numFmtId="0" fontId="48" fillId="0" borderId="0" xfId="0" applyFont="1" applyFill="1" applyAlignment="1" applyProtection="1">
      <alignment horizontal="left" vertical="center"/>
    </xf>
    <xf numFmtId="0" fontId="52" fillId="0" borderId="21" xfId="0"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xf>
    <xf numFmtId="0" fontId="52" fillId="0" borderId="22" xfId="0" applyFont="1" applyFill="1" applyBorder="1" applyAlignment="1" applyProtection="1">
      <alignment horizontal="left" vertical="center" wrapText="1"/>
    </xf>
    <xf numFmtId="0" fontId="52" fillId="0" borderId="5" xfId="0" applyFont="1" applyFill="1" applyBorder="1" applyAlignment="1" applyProtection="1">
      <alignment horizontal="center" vertical="center" wrapText="1"/>
    </xf>
    <xf numFmtId="0" fontId="52" fillId="0" borderId="5" xfId="0" applyFont="1" applyFill="1" applyBorder="1" applyAlignment="1" applyProtection="1">
      <alignment horizontal="left" vertical="center" wrapText="1"/>
    </xf>
    <xf numFmtId="0" fontId="58" fillId="0" borderId="0" xfId="0" applyFont="1" applyFill="1" applyAlignment="1">
      <alignment horizontal="left" vertical="top" wrapText="1"/>
    </xf>
    <xf numFmtId="0" fontId="58" fillId="0" borderId="0" xfId="0" applyFont="1" applyFill="1" applyAlignment="1">
      <alignment horizontal="center" vertical="top" wrapText="1"/>
    </xf>
    <xf numFmtId="0" fontId="58" fillId="0" borderId="0" xfId="0" applyFont="1" applyFill="1" applyAlignment="1">
      <alignment horizontal="right" vertical="top" wrapText="1"/>
    </xf>
    <xf numFmtId="0" fontId="177" fillId="0" borderId="78" xfId="2" applyFill="1" applyBorder="1" applyAlignment="1">
      <alignment horizontal="center" vertical="center" wrapText="1"/>
    </xf>
    <xf numFmtId="0" fontId="177" fillId="0" borderId="79" xfId="2" applyFill="1" applyBorder="1" applyAlignment="1">
      <alignment horizontal="center" vertical="center" wrapText="1"/>
    </xf>
    <xf numFmtId="0" fontId="57" fillId="0" borderId="28" xfId="0" applyFont="1" applyFill="1" applyBorder="1" applyAlignment="1">
      <alignment horizontal="center" vertical="center" wrapText="1"/>
    </xf>
    <xf numFmtId="0" fontId="58" fillId="0" borderId="0" xfId="0" applyFont="1" applyFill="1" applyAlignment="1" applyProtection="1">
      <alignment horizontal="left" vertical="top" wrapText="1"/>
      <protection locked="0"/>
    </xf>
    <xf numFmtId="164" fontId="58" fillId="0" borderId="0" xfId="0" applyNumberFormat="1" applyFont="1" applyFill="1" applyAlignment="1">
      <alignment horizontal="left" vertical="top" wrapText="1"/>
    </xf>
    <xf numFmtId="49" fontId="53" fillId="0" borderId="0" xfId="0" applyNumberFormat="1" applyFont="1" applyFill="1" applyAlignment="1" applyProtection="1">
      <alignment horizontal="right"/>
    </xf>
    <xf numFmtId="49" fontId="24" fillId="0" borderId="0" xfId="0" applyNumberFormat="1" applyFont="1" applyFill="1" applyAlignment="1" applyProtection="1">
      <alignment horizontal="center"/>
    </xf>
    <xf numFmtId="0" fontId="58" fillId="0" borderId="1" xfId="0" applyFont="1" applyFill="1" applyBorder="1" applyAlignment="1" applyProtection="1">
      <alignment horizontal="center"/>
    </xf>
    <xf numFmtId="49" fontId="68" fillId="0" borderId="0" xfId="0" applyNumberFormat="1" applyFont="1" applyFill="1" applyAlignment="1" applyProtection="1">
      <alignment horizontal="center"/>
    </xf>
    <xf numFmtId="49" fontId="53" fillId="0" borderId="0" xfId="0" applyNumberFormat="1" applyFont="1" applyFill="1" applyAlignment="1" applyProtection="1">
      <alignment horizontal="center"/>
    </xf>
    <xf numFmtId="0" fontId="86" fillId="0" borderId="0" xfId="0" applyFont="1" applyFill="1" applyAlignment="1" applyProtection="1">
      <alignment horizontal="center"/>
    </xf>
    <xf numFmtId="0" fontId="58" fillId="0" borderId="2" xfId="0" applyFont="1" applyFill="1" applyBorder="1" applyAlignment="1" applyProtection="1">
      <alignment horizontal="center"/>
    </xf>
    <xf numFmtId="0" fontId="58" fillId="0" borderId="89" xfId="0" applyFont="1" applyFill="1" applyBorder="1" applyAlignment="1" applyProtection="1">
      <alignment horizontal="left" vertical="center" wrapText="1"/>
    </xf>
    <xf numFmtId="0" fontId="58" fillId="0" borderId="90" xfId="0" applyFont="1" applyFill="1" applyBorder="1" applyAlignment="1" applyProtection="1">
      <alignment horizontal="left" vertical="center" wrapText="1"/>
    </xf>
    <xf numFmtId="0" fontId="58" fillId="0" borderId="91" xfId="0" applyFont="1" applyFill="1" applyBorder="1" applyAlignment="1" applyProtection="1">
      <alignment horizontal="left" vertical="center" wrapText="1"/>
    </xf>
    <xf numFmtId="0" fontId="58" fillId="0" borderId="56" xfId="0" applyFont="1" applyFill="1" applyBorder="1" applyAlignment="1" applyProtection="1">
      <alignment horizontal="left" vertical="center" wrapText="1"/>
    </xf>
    <xf numFmtId="0" fontId="58" fillId="0" borderId="92" xfId="0" applyFont="1" applyFill="1" applyBorder="1" applyAlignment="1" applyProtection="1">
      <alignment horizontal="left" vertical="center" wrapText="1"/>
    </xf>
    <xf numFmtId="0" fontId="58" fillId="0" borderId="93" xfId="0" applyFont="1" applyFill="1" applyBorder="1" applyAlignment="1" applyProtection="1">
      <alignment horizontal="left" vertical="center" wrapText="1"/>
    </xf>
    <xf numFmtId="0" fontId="177" fillId="0" borderId="78" xfId="2" applyFill="1" applyBorder="1" applyAlignment="1">
      <alignment horizontal="center" wrapText="1"/>
    </xf>
    <xf numFmtId="0" fontId="177" fillId="0" borderId="79" xfId="2" applyFill="1" applyBorder="1" applyAlignment="1">
      <alignment horizontal="center" wrapText="1"/>
    </xf>
    <xf numFmtId="0" fontId="57" fillId="0" borderId="0" xfId="0" applyFont="1" applyFill="1" applyAlignment="1">
      <alignment horizontal="left" vertical="top" wrapText="1"/>
    </xf>
    <xf numFmtId="0" fontId="185" fillId="0" borderId="0" xfId="0" applyFont="1" applyFill="1" applyAlignment="1">
      <alignment horizontal="center" vertical="center" wrapText="1"/>
    </xf>
    <xf numFmtId="0" fontId="185" fillId="0" borderId="0" xfId="0" applyFont="1" applyFill="1" applyAlignment="1">
      <alignment horizontal="center" vertical="center"/>
    </xf>
    <xf numFmtId="0" fontId="184" fillId="0" borderId="0" xfId="0" applyFont="1" applyFill="1" applyAlignment="1">
      <alignment horizontal="center" vertical="center"/>
    </xf>
    <xf numFmtId="0" fontId="0" fillId="0" borderId="0" xfId="0" applyFill="1" applyAlignment="1">
      <alignment horizontal="left"/>
    </xf>
    <xf numFmtId="0" fontId="0" fillId="0" borderId="2" xfId="0" applyFill="1" applyBorder="1" applyAlignment="1">
      <alignment horizontal="center"/>
    </xf>
    <xf numFmtId="0" fontId="1" fillId="0" borderId="0" xfId="0" applyFont="1" applyFill="1" applyAlignment="1">
      <alignment horizontal="left" wrapText="1"/>
    </xf>
    <xf numFmtId="0" fontId="1" fillId="0" borderId="0" xfId="0" applyFont="1" applyFill="1" applyAlignment="1">
      <alignment horizontal="center"/>
    </xf>
    <xf numFmtId="0" fontId="0" fillId="0" borderId="0" xfId="0" applyFill="1" applyAlignment="1">
      <alignment horizontal="center" wrapText="1"/>
    </xf>
    <xf numFmtId="0" fontId="1" fillId="0" borderId="0" xfId="0" applyFont="1" applyFill="1" applyAlignment="1">
      <alignment horizontal="left"/>
    </xf>
    <xf numFmtId="0" fontId="53" fillId="0" borderId="0" xfId="0" applyFont="1" applyFill="1" applyAlignment="1">
      <alignment horizontal="center"/>
    </xf>
    <xf numFmtId="49" fontId="57" fillId="0" borderId="0" xfId="0" applyNumberFormat="1" applyFont="1" applyFill="1" applyAlignment="1">
      <alignment horizontal="center" vertical="center"/>
    </xf>
    <xf numFmtId="49" fontId="53" fillId="0" borderId="0" xfId="0" applyNumberFormat="1" applyFont="1" applyFill="1" applyAlignment="1">
      <alignment horizontal="right"/>
    </xf>
    <xf numFmtId="0" fontId="53" fillId="0" borderId="0" xfId="0" applyFont="1" applyFill="1" applyAlignment="1">
      <alignment horizontal="right"/>
    </xf>
    <xf numFmtId="14" fontId="0" fillId="0" borderId="0" xfId="0" applyNumberFormat="1" applyFill="1" applyAlignment="1">
      <alignment horizontal="left"/>
    </xf>
    <xf numFmtId="0" fontId="53" fillId="0" borderId="0" xfId="0" applyFont="1" applyFill="1" applyAlignment="1">
      <alignment horizontal="right" vertical="center" wrapText="1"/>
    </xf>
    <xf numFmtId="0" fontId="186" fillId="0" borderId="0" xfId="0" applyFont="1" applyFill="1" applyAlignment="1">
      <alignment horizontal="right" vertical="center" wrapText="1"/>
    </xf>
    <xf numFmtId="49" fontId="204" fillId="0" borderId="0" xfId="0" applyNumberFormat="1" applyFont="1" applyFill="1" applyAlignment="1">
      <alignment horizontal="left" vertical="center" wrapText="1"/>
    </xf>
    <xf numFmtId="0" fontId="53" fillId="0" borderId="86" xfId="0" applyFont="1" applyFill="1" applyBorder="1" applyAlignment="1" applyProtection="1">
      <alignment horizontal="center" vertical="center"/>
      <protection locked="0"/>
    </xf>
    <xf numFmtId="0" fontId="53" fillId="0" borderId="87" xfId="0" applyFont="1" applyFill="1" applyBorder="1" applyAlignment="1" applyProtection="1">
      <alignment horizontal="center" vertical="center"/>
      <protection locked="0"/>
    </xf>
    <xf numFmtId="0" fontId="53" fillId="0" borderId="88" xfId="0" applyFont="1" applyFill="1" applyBorder="1" applyAlignment="1" applyProtection="1">
      <alignment horizontal="center" vertical="center"/>
      <protection locked="0"/>
    </xf>
    <xf numFmtId="0" fontId="186" fillId="0" borderId="0" xfId="0" applyFont="1" applyFill="1" applyAlignment="1">
      <alignment horizontal="left" vertical="center" wrapText="1"/>
    </xf>
    <xf numFmtId="0" fontId="53" fillId="0" borderId="86" xfId="0" applyFont="1" applyFill="1" applyBorder="1" applyAlignment="1" applyProtection="1">
      <alignment horizontal="center" vertical="center" wrapText="1"/>
      <protection locked="0"/>
    </xf>
    <xf numFmtId="0" fontId="53" fillId="0" borderId="87" xfId="0" applyFont="1" applyFill="1" applyBorder="1" applyAlignment="1" applyProtection="1">
      <alignment horizontal="center" vertical="center" wrapText="1"/>
      <protection locked="0"/>
    </xf>
    <xf numFmtId="0" fontId="53" fillId="0" borderId="88" xfId="0" applyFont="1" applyFill="1" applyBorder="1" applyAlignment="1" applyProtection="1">
      <alignment horizontal="center" vertical="center" wrapText="1"/>
      <protection locked="0"/>
    </xf>
    <xf numFmtId="14" fontId="53" fillId="0" borderId="0" xfId="0" applyNumberFormat="1" applyFont="1" applyFill="1" applyAlignment="1">
      <alignment horizontal="left"/>
    </xf>
    <xf numFmtId="0" fontId="53" fillId="0" borderId="0" xfId="0" applyFont="1" applyFill="1" applyAlignment="1">
      <alignment horizontal="left"/>
    </xf>
    <xf numFmtId="49" fontId="58" fillId="0" borderId="0" xfId="0" applyNumberFormat="1" applyFont="1" applyFill="1" applyAlignment="1">
      <alignment horizontal="center"/>
    </xf>
    <xf numFmtId="49" fontId="58" fillId="0" borderId="5" xfId="0" applyNumberFormat="1" applyFont="1" applyFill="1" applyBorder="1" applyAlignment="1" applyProtection="1">
      <alignment horizontal="center"/>
      <protection locked="0"/>
    </xf>
    <xf numFmtId="0" fontId="186" fillId="0" borderId="0" xfId="0" applyFont="1" applyFill="1" applyAlignment="1">
      <alignment horizontal="left" vertical="top" wrapText="1"/>
    </xf>
    <xf numFmtId="0" fontId="186" fillId="0" borderId="0" xfId="0" applyFont="1" applyFill="1" applyAlignment="1">
      <alignment horizontal="center" vertical="center" wrapText="1"/>
    </xf>
    <xf numFmtId="0" fontId="58" fillId="0" borderId="0" xfId="0" applyFont="1" applyFill="1" applyAlignment="1">
      <alignment horizontal="center"/>
    </xf>
    <xf numFmtId="0" fontId="187" fillId="0" borderId="0" xfId="0" applyFont="1" applyFill="1" applyAlignment="1">
      <alignment horizontal="center" vertical="center" wrapText="1"/>
    </xf>
    <xf numFmtId="0" fontId="205" fillId="0" borderId="0" xfId="0" applyFont="1" applyFill="1" applyAlignment="1">
      <alignment horizontal="center" vertical="top" wrapText="1"/>
    </xf>
    <xf numFmtId="49" fontId="58" fillId="0" borderId="0" xfId="0" applyNumberFormat="1" applyFont="1" applyFill="1" applyBorder="1" applyAlignment="1">
      <alignment horizontal="center"/>
    </xf>
    <xf numFmtId="0" fontId="186" fillId="0" borderId="5" xfId="0" applyFont="1" applyFill="1" applyBorder="1" applyAlignment="1">
      <alignment horizontal="center" vertical="center" wrapText="1"/>
    </xf>
    <xf numFmtId="0" fontId="15" fillId="0" borderId="39" xfId="0" applyFont="1" applyFill="1" applyBorder="1" applyAlignment="1" applyProtection="1">
      <alignment horizontal="center" vertical="center" wrapText="1"/>
      <protection locked="0"/>
    </xf>
    <xf numFmtId="0" fontId="15" fillId="0" borderId="41" xfId="0" applyFont="1" applyFill="1" applyBorder="1" applyAlignment="1" applyProtection="1">
      <alignment horizontal="center" vertical="center" wrapText="1"/>
      <protection locked="0"/>
    </xf>
    <xf numFmtId="0" fontId="4" fillId="0" borderId="0" xfId="0" applyFont="1" applyFill="1" applyAlignment="1">
      <alignment horizontal="center"/>
    </xf>
    <xf numFmtId="0" fontId="1" fillId="0" borderId="0" xfId="0" applyFont="1" applyFill="1" applyAlignment="1">
      <alignment horizontal="left" vertical="top" wrapText="1"/>
    </xf>
    <xf numFmtId="0" fontId="0" fillId="0" borderId="0" xfId="0" applyFill="1" applyAlignment="1">
      <alignment horizontal="left" vertical="top" wrapText="1"/>
    </xf>
    <xf numFmtId="0" fontId="1" fillId="0" borderId="0" xfId="0" applyFont="1" applyFill="1" applyAlignment="1">
      <alignment horizontal="left" vertical="center" wrapText="1"/>
    </xf>
    <xf numFmtId="0" fontId="1" fillId="0" borderId="84" xfId="0" applyFont="1" applyFill="1" applyBorder="1" applyAlignment="1" applyProtection="1">
      <alignment horizontal="center"/>
      <protection locked="0"/>
    </xf>
    <xf numFmtId="0" fontId="1" fillId="0" borderId="24" xfId="0" applyFont="1" applyFill="1" applyBorder="1" applyAlignment="1">
      <alignment horizontal="left" vertical="center" wrapText="1"/>
    </xf>
    <xf numFmtId="0" fontId="1" fillId="0" borderId="0" xfId="0" applyFont="1" applyFill="1" applyAlignment="1">
      <alignment horizontal="left" vertical="top"/>
    </xf>
    <xf numFmtId="0" fontId="24" fillId="0" borderId="0" xfId="0" applyFont="1" applyFill="1" applyAlignment="1">
      <alignment horizontal="center"/>
    </xf>
    <xf numFmtId="0" fontId="53" fillId="0" borderId="0" xfId="0" applyNumberFormat="1" applyFont="1" applyFill="1" applyAlignment="1">
      <alignment horizontal="left"/>
    </xf>
    <xf numFmtId="0" fontId="4" fillId="0" borderId="0" xfId="0" applyFont="1" applyFill="1" applyBorder="1" applyAlignment="1">
      <alignment horizontal="center"/>
    </xf>
    <xf numFmtId="0" fontId="33" fillId="0" borderId="0" xfId="0" applyFont="1" applyFill="1" applyAlignment="1">
      <alignment horizontal="left" vertical="center" wrapText="1"/>
    </xf>
    <xf numFmtId="0" fontId="1" fillId="0" borderId="39" xfId="0" applyFont="1" applyFill="1" applyBorder="1" applyAlignment="1" applyProtection="1">
      <alignment horizontal="center" vertical="center"/>
      <protection locked="0"/>
    </xf>
    <xf numFmtId="0" fontId="1" fillId="0" borderId="41" xfId="0" applyFont="1" applyFill="1" applyBorder="1" applyAlignment="1" applyProtection="1">
      <alignment horizontal="center" vertical="center"/>
      <protection locked="0"/>
    </xf>
    <xf numFmtId="0" fontId="212" fillId="0" borderId="0" xfId="0" applyFont="1" applyFill="1" applyBorder="1" applyAlignment="1">
      <alignment horizontal="center" vertical="center" wrapText="1"/>
    </xf>
    <xf numFmtId="0" fontId="212" fillId="0" borderId="6" xfId="0" applyFont="1" applyFill="1" applyBorder="1" applyAlignment="1">
      <alignment horizontal="center" vertical="center" wrapText="1"/>
    </xf>
    <xf numFmtId="0" fontId="4" fillId="0" borderId="0" xfId="0" applyFont="1" applyFill="1" applyAlignment="1">
      <alignment horizontal="left" vertical="top" wrapText="1"/>
    </xf>
    <xf numFmtId="0" fontId="24" fillId="0" borderId="39"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41" xfId="0" applyFont="1" applyFill="1" applyBorder="1" applyAlignment="1">
      <alignment horizontal="center" vertical="center" wrapText="1"/>
    </xf>
    <xf numFmtId="49" fontId="53" fillId="0" borderId="0" xfId="0" applyNumberFormat="1" applyFont="1" applyFill="1" applyAlignment="1">
      <alignment horizontal="left"/>
    </xf>
    <xf numFmtId="0" fontId="177" fillId="0" borderId="0" xfId="2" applyFill="1" applyAlignment="1">
      <alignment horizontal="left" vertical="center" wrapText="1"/>
    </xf>
    <xf numFmtId="0" fontId="179" fillId="0" borderId="18" xfId="0" applyFont="1" applyFill="1" applyBorder="1" applyAlignment="1" applyProtection="1">
      <alignment horizontal="center" vertical="center" wrapText="1"/>
    </xf>
    <xf numFmtId="0" fontId="179" fillId="0" borderId="20" xfId="0" applyFont="1" applyFill="1" applyBorder="1" applyAlignment="1" applyProtection="1">
      <alignment horizontal="center" vertical="center" wrapText="1"/>
    </xf>
    <xf numFmtId="0" fontId="179" fillId="0" borderId="13" xfId="0" applyFont="1" applyFill="1" applyBorder="1" applyAlignment="1" applyProtection="1">
      <alignment horizontal="center" vertical="center" wrapText="1"/>
    </xf>
    <xf numFmtId="0" fontId="179" fillId="0" borderId="14" xfId="0" applyFont="1" applyFill="1" applyBorder="1" applyAlignment="1" applyProtection="1">
      <alignment horizontal="center" vertical="center" wrapText="1"/>
    </xf>
    <xf numFmtId="0" fontId="179" fillId="0" borderId="16" xfId="0" applyFont="1" applyFill="1" applyBorder="1" applyAlignment="1" applyProtection="1">
      <alignment horizontal="center" vertical="center" wrapText="1"/>
    </xf>
    <xf numFmtId="0" fontId="179" fillId="0" borderId="17" xfId="0" applyFont="1" applyFill="1" applyBorder="1" applyAlignment="1" applyProtection="1">
      <alignment horizontal="center" vertical="center" wrapText="1"/>
    </xf>
    <xf numFmtId="0" fontId="179" fillId="0" borderId="19" xfId="0" applyFont="1" applyFill="1" applyBorder="1" applyAlignment="1" applyProtection="1">
      <alignment horizontal="center" wrapText="1" shrinkToFit="1"/>
    </xf>
    <xf numFmtId="0" fontId="179" fillId="0" borderId="20" xfId="0" applyFont="1" applyFill="1" applyBorder="1" applyAlignment="1" applyProtection="1">
      <alignment horizontal="center" wrapText="1" shrinkToFit="1"/>
    </xf>
    <xf numFmtId="0" fontId="179" fillId="0" borderId="13" xfId="0" applyFont="1" applyFill="1" applyBorder="1" applyAlignment="1" applyProtection="1">
      <alignment horizontal="center" wrapText="1" shrinkToFit="1"/>
    </xf>
    <xf numFmtId="0" fontId="179" fillId="0" borderId="14" xfId="0" applyFont="1" applyFill="1" applyBorder="1" applyAlignment="1" applyProtection="1">
      <alignment horizontal="center" wrapText="1" shrinkToFit="1"/>
    </xf>
    <xf numFmtId="0" fontId="179" fillId="0" borderId="15" xfId="0" applyFont="1" applyFill="1" applyBorder="1" applyAlignment="1" applyProtection="1">
      <alignment horizontal="center" wrapText="1" shrinkToFit="1"/>
    </xf>
    <xf numFmtId="0" fontId="179" fillId="0" borderId="17" xfId="0" applyFont="1" applyFill="1" applyBorder="1" applyAlignment="1" applyProtection="1">
      <alignment horizontal="center" wrapText="1" shrinkToFit="1"/>
    </xf>
    <xf numFmtId="0" fontId="14" fillId="0" borderId="5" xfId="0" applyFont="1" applyFill="1" applyBorder="1" applyAlignment="1">
      <alignment horizontal="left" vertical="center"/>
    </xf>
    <xf numFmtId="0" fontId="215" fillId="0" borderId="5" xfId="0" applyFont="1" applyFill="1" applyBorder="1" applyAlignment="1">
      <alignment horizontal="left" vertical="center" wrapText="1"/>
    </xf>
    <xf numFmtId="0" fontId="215" fillId="0" borderId="5" xfId="0" applyFont="1" applyFill="1" applyBorder="1" applyAlignment="1">
      <alignment horizontal="center" vertical="center" wrapText="1"/>
    </xf>
    <xf numFmtId="49" fontId="109" fillId="0" borderId="5" xfId="0" applyNumberFormat="1" applyFont="1" applyFill="1" applyBorder="1" applyAlignment="1" applyProtection="1">
      <alignment horizontal="center" vertical="center" wrapText="1"/>
    </xf>
    <xf numFmtId="0" fontId="0" fillId="0" borderId="5" xfId="0" applyFill="1" applyBorder="1" applyProtection="1"/>
    <xf numFmtId="49" fontId="1" fillId="0" borderId="5" xfId="0" applyNumberFormat="1" applyFont="1" applyFill="1" applyBorder="1" applyAlignment="1" applyProtection="1">
      <alignment horizontal="center"/>
    </xf>
  </cellXfs>
  <cellStyles count="3">
    <cellStyle name="Hyperlink" xfId="2" builtinId="8"/>
    <cellStyle name="Normal" xfId="0" builtinId="0"/>
    <cellStyle name="Percent" xfId="1" builtinId="5"/>
  </cellStyles>
  <dxfs count="27">
    <dxf>
      <font>
        <color theme="0"/>
      </font>
    </dxf>
    <dxf>
      <font>
        <color theme="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009900"/>
      <color rgb="FFDAEEF3"/>
      <color rgb="FF008000"/>
      <color rgb="FF0000FF"/>
      <color rgb="FFFFCCCC"/>
      <color rgb="FF0066FF"/>
      <color rgb="FF66FF99"/>
      <color rgb="FFFFFF99"/>
      <color rgb="FF3366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382564231281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18"/>
          <c:y val="8.7588361270792267E-2"/>
          <c:w val="0.48673172610180476"/>
          <c:h val="0.87920043844440343"/>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1.3486176668914739E-2"/>
                  <c:y val="0"/>
                </c:manualLayout>
              </c:layout>
              <c:numFmt formatCode="#,##0" sourceLinked="0"/>
              <c:spPr/>
              <c:txPr>
                <a:bodyPr anchor="t" anchorCtr="0"/>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47696072"/>
        <c:axId val="247696464"/>
        <c:axId val="0"/>
      </c:bar3DChart>
      <c:catAx>
        <c:axId val="247696072"/>
        <c:scaling>
          <c:orientation val="minMax"/>
        </c:scaling>
        <c:delete val="1"/>
        <c:axPos val="b"/>
        <c:majorTickMark val="out"/>
        <c:minorTickMark val="none"/>
        <c:tickLblPos val="none"/>
        <c:crossAx val="247696464"/>
        <c:crosses val="autoZero"/>
        <c:auto val="1"/>
        <c:lblAlgn val="ctr"/>
        <c:lblOffset val="100"/>
        <c:noMultiLvlLbl val="0"/>
      </c:catAx>
      <c:valAx>
        <c:axId val="247696464"/>
        <c:scaling>
          <c:orientation val="minMax"/>
          <c:max val="700"/>
          <c:min val="0"/>
        </c:scaling>
        <c:delete val="0"/>
        <c:axPos val="l"/>
        <c:majorGridlines/>
        <c:numFmt formatCode="0" sourceLinked="1"/>
        <c:majorTickMark val="out"/>
        <c:minorTickMark val="none"/>
        <c:tickLblPos val="nextTo"/>
        <c:crossAx val="247696072"/>
        <c:crosses val="autoZero"/>
        <c:crossBetween val="between"/>
      </c:valAx>
      <c:spPr>
        <a:noFill/>
        <a:ln w="25400">
          <a:noFill/>
        </a:ln>
      </c:spPr>
    </c:plotArea>
    <c:legend>
      <c:legendPos val="r"/>
      <c:layout>
        <c:manualLayout>
          <c:xMode val="edge"/>
          <c:yMode val="edge"/>
          <c:x val="0.68670365868695971"/>
          <c:y val="0.14577616045006381"/>
          <c:w val="0.25094047807782438"/>
          <c:h val="0.75970762618816412"/>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21" l="0.70000000000000062" r="0.70000000000000062" t="0.7500000000000121" header="0.30000000000000032" footer="0.30000000000000032"/>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172622885097157"/>
          <c:y val="0.29746727406301132"/>
          <c:w val="0.51904055903601853"/>
          <c:h val="0.68334807848889956"/>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Compiled'!$D$15:$E$22</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B</c:v>
                  </c:pt>
                  <c:pt idx="1">
                    <c:v>B</c:v>
                  </c:pt>
                  <c:pt idx="2">
                    <c:v>B</c:v>
                  </c:pt>
                  <c:pt idx="3">
                    <c:v>B</c:v>
                  </c:pt>
                  <c:pt idx="4">
                    <c:v>B</c:v>
                  </c:pt>
                  <c:pt idx="5">
                    <c:v>B</c:v>
                  </c:pt>
                  <c:pt idx="6">
                    <c:v>B</c:v>
                  </c:pt>
                  <c:pt idx="7">
                    <c:v>B</c:v>
                  </c:pt>
                </c:lvl>
              </c:multiLvlStrCache>
            </c:multiLvlStrRef>
          </c:cat>
          <c:val>
            <c:numRef>
              <c:f>'28 Scores Compiled'!$F$15:$F$22</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Compiled'!$D$15:$E$22</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B</c:v>
                  </c:pt>
                  <c:pt idx="1">
                    <c:v>B</c:v>
                  </c:pt>
                  <c:pt idx="2">
                    <c:v>B</c:v>
                  </c:pt>
                  <c:pt idx="3">
                    <c:v>B</c:v>
                  </c:pt>
                  <c:pt idx="4">
                    <c:v>B</c:v>
                  </c:pt>
                  <c:pt idx="5">
                    <c:v>B</c:v>
                  </c:pt>
                  <c:pt idx="6">
                    <c:v>B</c:v>
                  </c:pt>
                  <c:pt idx="7">
                    <c:v>B</c:v>
                  </c:pt>
                </c:lvl>
              </c:multiLvlStrCache>
            </c:multiLvlStrRef>
          </c:cat>
          <c:val>
            <c:numRef>
              <c:f>'28 Scores Compiled'!$G$15:$G$22</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79355032"/>
        <c:axId val="279457080"/>
        <c:axId val="0"/>
      </c:bar3DChart>
      <c:catAx>
        <c:axId val="279355032"/>
        <c:scaling>
          <c:orientation val="maxMin"/>
        </c:scaling>
        <c:delete val="0"/>
        <c:axPos val="l"/>
        <c:numFmt formatCode="General" sourceLinked="1"/>
        <c:majorTickMark val="none"/>
        <c:minorTickMark val="none"/>
        <c:tickLblPos val="nextTo"/>
        <c:crossAx val="279457080"/>
        <c:crosses val="autoZero"/>
        <c:auto val="1"/>
        <c:lblAlgn val="ctr"/>
        <c:lblOffset val="100"/>
        <c:noMultiLvlLbl val="0"/>
      </c:catAx>
      <c:valAx>
        <c:axId val="279457080"/>
        <c:scaling>
          <c:orientation val="minMax"/>
          <c:max val="1"/>
          <c:min val="0"/>
        </c:scaling>
        <c:delete val="1"/>
        <c:axPos val="b"/>
        <c:numFmt formatCode="0.00%" sourceLinked="1"/>
        <c:majorTickMark val="out"/>
        <c:minorTickMark val="none"/>
        <c:tickLblPos val="none"/>
        <c:crossAx val="27935503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1" l="0.70000000000000062" r="0.70000000000000062" t="0.7500000000000131" header="0.30000000000000032" footer="0.30000000000000032"/>
    <c:pageSetup orientation="landscape"/>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48"/>
          <c:y val="8.7588361270792267E-2"/>
          <c:w val="0.48673172610180476"/>
          <c:h val="0.8792004384444102"/>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CHARTS'!$E$1090:$E$1091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CHARTS'!$E$1096</c:f>
              <c:numCache>
                <c:formatCode>0.0</c:formatCode>
                <c:ptCount val="1"/>
                <c:pt idx="0">
                  <c:v>0</c:v>
                </c:pt>
              </c:numCache>
            </c:numRef>
          </c:val>
        </c:ser>
        <c:dLbls>
          <c:showLegendKey val="0"/>
          <c:showVal val="0"/>
          <c:showCatName val="0"/>
          <c:showSerName val="0"/>
          <c:showPercent val="0"/>
          <c:showBubbleSize val="0"/>
        </c:dLbls>
        <c:gapWidth val="150"/>
        <c:shape val="cylinder"/>
        <c:axId val="286506504"/>
        <c:axId val="286506896"/>
        <c:axId val="0"/>
      </c:bar3DChart>
      <c:catAx>
        <c:axId val="286506504"/>
        <c:scaling>
          <c:orientation val="minMax"/>
        </c:scaling>
        <c:delete val="1"/>
        <c:axPos val="b"/>
        <c:majorTickMark val="out"/>
        <c:minorTickMark val="none"/>
        <c:tickLblPos val="none"/>
        <c:crossAx val="286506896"/>
        <c:crosses val="autoZero"/>
        <c:auto val="1"/>
        <c:lblAlgn val="ctr"/>
        <c:lblOffset val="100"/>
        <c:noMultiLvlLbl val="0"/>
      </c:catAx>
      <c:valAx>
        <c:axId val="286506896"/>
        <c:scaling>
          <c:orientation val="minMax"/>
          <c:max val="700"/>
          <c:min val="0"/>
        </c:scaling>
        <c:delete val="0"/>
        <c:axPos val="l"/>
        <c:majorGridlines/>
        <c:numFmt formatCode="0" sourceLinked="1"/>
        <c:majorTickMark val="out"/>
        <c:minorTickMark val="none"/>
        <c:tickLblPos val="nextTo"/>
        <c:crossAx val="28650650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Compiled'!$M$97:$M$101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6507680"/>
        <c:axId val="286508072"/>
        <c:axId val="0"/>
      </c:bar3DChart>
      <c:catAx>
        <c:axId val="286507680"/>
        <c:scaling>
          <c:orientation val="maxMin"/>
        </c:scaling>
        <c:delete val="0"/>
        <c:axPos val="l"/>
        <c:numFmt formatCode="General" sourceLinked="1"/>
        <c:majorTickMark val="none"/>
        <c:minorTickMark val="none"/>
        <c:tickLblPos val="nextTo"/>
        <c:crossAx val="286508072"/>
        <c:crosses val="autoZero"/>
        <c:auto val="1"/>
        <c:lblAlgn val="ctr"/>
        <c:lblOffset val="100"/>
        <c:noMultiLvlLbl val="0"/>
      </c:catAx>
      <c:valAx>
        <c:axId val="286508072"/>
        <c:scaling>
          <c:orientation val="minMax"/>
          <c:max val="1"/>
          <c:min val="0"/>
        </c:scaling>
        <c:delete val="1"/>
        <c:axPos val="b"/>
        <c:numFmt formatCode="0.00%" sourceLinked="1"/>
        <c:majorTickMark val="out"/>
        <c:minorTickMark val="none"/>
        <c:tickLblPos val="none"/>
        <c:crossAx val="28650768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17"/>
          <c:y val="0.30066471530437366"/>
          <c:w val="0.51838885238374965"/>
          <c:h val="0.68334807848890322"/>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Compiled'!$F$151:$F$158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6508856"/>
        <c:axId val="286509248"/>
        <c:axId val="0"/>
      </c:bar3DChart>
      <c:catAx>
        <c:axId val="286508856"/>
        <c:scaling>
          <c:orientation val="maxMin"/>
        </c:scaling>
        <c:delete val="0"/>
        <c:axPos val="l"/>
        <c:numFmt formatCode="General" sourceLinked="1"/>
        <c:majorTickMark val="none"/>
        <c:minorTickMark val="none"/>
        <c:tickLblPos val="nextTo"/>
        <c:crossAx val="286509248"/>
        <c:crosses val="autoZero"/>
        <c:auto val="1"/>
        <c:lblAlgn val="ctr"/>
        <c:lblOffset val="100"/>
        <c:noMultiLvlLbl val="0"/>
      </c:catAx>
      <c:valAx>
        <c:axId val="286509248"/>
        <c:scaling>
          <c:orientation val="minMax"/>
          <c:max val="1"/>
          <c:min val="0"/>
        </c:scaling>
        <c:delete val="1"/>
        <c:axPos val="b"/>
        <c:numFmt formatCode="0.00%" sourceLinked="1"/>
        <c:majorTickMark val="out"/>
        <c:minorTickMark val="none"/>
        <c:tickLblPos val="none"/>
        <c:crossAx val="28650885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54"/>
          <c:y val="8.7588361270792267E-2"/>
          <c:w val="0.48673172610180476"/>
          <c:h val="0.87920043844441065"/>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6510032"/>
        <c:axId val="286510424"/>
        <c:axId val="0"/>
      </c:bar3DChart>
      <c:catAx>
        <c:axId val="286510032"/>
        <c:scaling>
          <c:orientation val="minMax"/>
        </c:scaling>
        <c:delete val="1"/>
        <c:axPos val="b"/>
        <c:majorTickMark val="out"/>
        <c:minorTickMark val="none"/>
        <c:tickLblPos val="none"/>
        <c:crossAx val="286510424"/>
        <c:crosses val="autoZero"/>
        <c:auto val="1"/>
        <c:lblAlgn val="ctr"/>
        <c:lblOffset val="100"/>
        <c:noMultiLvlLbl val="0"/>
      </c:catAx>
      <c:valAx>
        <c:axId val="286510424"/>
        <c:scaling>
          <c:orientation val="minMax"/>
          <c:max val="700"/>
          <c:min val="0"/>
        </c:scaling>
        <c:delete val="0"/>
        <c:axPos val="l"/>
        <c:majorGridlines/>
        <c:numFmt formatCode="0" sourceLinked="1"/>
        <c:majorTickMark val="out"/>
        <c:minorTickMark val="none"/>
        <c:tickLblPos val="nextTo"/>
        <c:crossAx val="286510032"/>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6647912"/>
        <c:axId val="286648304"/>
        <c:axId val="0"/>
      </c:bar3DChart>
      <c:catAx>
        <c:axId val="286647912"/>
        <c:scaling>
          <c:orientation val="maxMin"/>
        </c:scaling>
        <c:delete val="0"/>
        <c:axPos val="l"/>
        <c:numFmt formatCode="General" sourceLinked="1"/>
        <c:majorTickMark val="none"/>
        <c:minorTickMark val="none"/>
        <c:tickLblPos val="nextTo"/>
        <c:crossAx val="286648304"/>
        <c:crosses val="autoZero"/>
        <c:auto val="1"/>
        <c:lblAlgn val="ctr"/>
        <c:lblOffset val="100"/>
        <c:noMultiLvlLbl val="0"/>
      </c:catAx>
      <c:valAx>
        <c:axId val="286648304"/>
        <c:scaling>
          <c:orientation val="minMax"/>
          <c:max val="1"/>
          <c:min val="0"/>
        </c:scaling>
        <c:delete val="1"/>
        <c:axPos val="b"/>
        <c:numFmt formatCode="0.00%" sourceLinked="1"/>
        <c:majorTickMark val="out"/>
        <c:minorTickMark val="none"/>
        <c:tickLblPos val="none"/>
        <c:crossAx val="28664791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2"/>
          <c:y val="0.2814800678562655"/>
          <c:w val="0.51838885238374965"/>
          <c:h val="0.68334807848890344"/>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6649088"/>
        <c:axId val="286649480"/>
        <c:axId val="0"/>
      </c:bar3DChart>
      <c:catAx>
        <c:axId val="286649088"/>
        <c:scaling>
          <c:orientation val="maxMin"/>
        </c:scaling>
        <c:delete val="0"/>
        <c:axPos val="l"/>
        <c:numFmt formatCode="General" sourceLinked="1"/>
        <c:majorTickMark val="none"/>
        <c:minorTickMark val="none"/>
        <c:tickLblPos val="nextTo"/>
        <c:crossAx val="286649480"/>
        <c:crosses val="autoZero"/>
        <c:auto val="1"/>
        <c:lblAlgn val="ctr"/>
        <c:lblOffset val="100"/>
        <c:noMultiLvlLbl val="0"/>
      </c:catAx>
      <c:valAx>
        <c:axId val="286649480"/>
        <c:scaling>
          <c:orientation val="minMax"/>
          <c:max val="1"/>
          <c:min val="0"/>
        </c:scaling>
        <c:delete val="1"/>
        <c:axPos val="b"/>
        <c:numFmt formatCode="0.00%" sourceLinked="1"/>
        <c:majorTickMark val="out"/>
        <c:minorTickMark val="none"/>
        <c:tickLblPos val="none"/>
        <c:crossAx val="28664908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54"/>
          <c:y val="8.7588361270792267E-2"/>
          <c:w val="0.48673172610180476"/>
          <c:h val="0.87920043844441065"/>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CHARTS'!$E$1150:$E$11501</c:f>
              <c:strCache>
                <c:ptCount val="10352"/>
                <c:pt idx="0">
                  <c:v>Candidate's
Score</c:v>
                </c:pt>
                <c:pt idx="2">
                  <c:v>0.0</c:v>
                </c:pt>
                <c:pt idx="3">
                  <c:v>0.0</c:v>
                </c:pt>
                <c:pt idx="4">
                  <c:v>0.0</c:v>
                </c:pt>
                <c:pt idx="5">
                  <c:v>0.0</c:v>
                </c:pt>
                <c:pt idx="6">
                  <c:v>0.0</c:v>
                </c:pt>
                <c:pt idx="60">
                  <c:v>Candidate's
Score</c:v>
                </c:pt>
                <c:pt idx="62">
                  <c:v>0.0</c:v>
                </c:pt>
                <c:pt idx="63">
                  <c:v>0.0</c:v>
                </c:pt>
                <c:pt idx="64">
                  <c:v>0.0</c:v>
                </c:pt>
                <c:pt idx="65">
                  <c:v>0.0</c:v>
                </c:pt>
                <c:pt idx="66">
                  <c:v>0.0</c:v>
                </c:pt>
                <c:pt idx="120">
                  <c:v>Candidate's
Score</c:v>
                </c:pt>
                <c:pt idx="122">
                  <c:v>0.0</c:v>
                </c:pt>
                <c:pt idx="123">
                  <c:v>0.0</c:v>
                </c:pt>
                <c:pt idx="124">
                  <c:v>0.0</c:v>
                </c:pt>
                <c:pt idx="125">
                  <c:v>0.0</c:v>
                </c:pt>
                <c:pt idx="126">
                  <c:v>0.0</c:v>
                </c:pt>
                <c:pt idx="180">
                  <c:v>Candidate's
Score</c:v>
                </c:pt>
                <c:pt idx="182">
                  <c:v>0.0</c:v>
                </c:pt>
                <c:pt idx="183">
                  <c:v>0.0</c:v>
                </c:pt>
                <c:pt idx="184">
                  <c:v>0.0</c:v>
                </c:pt>
                <c:pt idx="185">
                  <c:v>0.0</c:v>
                </c:pt>
                <c:pt idx="186">
                  <c:v>0.0</c:v>
                </c:pt>
                <c:pt idx="240">
                  <c:v>Candidate's
Score</c:v>
                </c:pt>
                <c:pt idx="242">
                  <c:v>0.0</c:v>
                </c:pt>
                <c:pt idx="243">
                  <c:v>0.0</c:v>
                </c:pt>
                <c:pt idx="244">
                  <c:v>0.0</c:v>
                </c:pt>
                <c:pt idx="245">
                  <c:v>0.0</c:v>
                </c:pt>
                <c:pt idx="246">
                  <c:v>0.0</c:v>
                </c:pt>
                <c:pt idx="300">
                  <c:v>Candidate's
Score</c:v>
                </c:pt>
                <c:pt idx="302">
                  <c:v>0.0</c:v>
                </c:pt>
                <c:pt idx="303">
                  <c:v>0.0</c:v>
                </c:pt>
                <c:pt idx="304">
                  <c:v>0.0</c:v>
                </c:pt>
                <c:pt idx="305">
                  <c:v>0.0</c:v>
                </c:pt>
                <c:pt idx="306">
                  <c:v>0.0</c:v>
                </c:pt>
                <c:pt idx="360">
                  <c:v>Candidate's
Score</c:v>
                </c:pt>
                <c:pt idx="362">
                  <c:v>0.0</c:v>
                </c:pt>
                <c:pt idx="363">
                  <c:v>0.0</c:v>
                </c:pt>
                <c:pt idx="364">
                  <c:v>0.0</c:v>
                </c:pt>
                <c:pt idx="365">
                  <c:v>0.0</c:v>
                </c:pt>
                <c:pt idx="366">
                  <c:v>0.0</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CHARTS'!$E$1156</c:f>
              <c:numCache>
                <c:formatCode>0.0</c:formatCode>
                <c:ptCount val="1"/>
                <c:pt idx="0">
                  <c:v>0</c:v>
                </c:pt>
              </c:numCache>
            </c:numRef>
          </c:val>
        </c:ser>
        <c:dLbls>
          <c:showLegendKey val="0"/>
          <c:showVal val="0"/>
          <c:showCatName val="0"/>
          <c:showSerName val="0"/>
          <c:showPercent val="0"/>
          <c:showBubbleSize val="0"/>
        </c:dLbls>
        <c:gapWidth val="150"/>
        <c:shape val="cylinder"/>
        <c:axId val="286650264"/>
        <c:axId val="286650656"/>
        <c:axId val="0"/>
      </c:bar3DChart>
      <c:catAx>
        <c:axId val="286650264"/>
        <c:scaling>
          <c:orientation val="minMax"/>
        </c:scaling>
        <c:delete val="1"/>
        <c:axPos val="b"/>
        <c:majorTickMark val="out"/>
        <c:minorTickMark val="none"/>
        <c:tickLblPos val="none"/>
        <c:crossAx val="286650656"/>
        <c:crosses val="autoZero"/>
        <c:auto val="1"/>
        <c:lblAlgn val="ctr"/>
        <c:lblOffset val="100"/>
        <c:noMultiLvlLbl val="0"/>
      </c:catAx>
      <c:valAx>
        <c:axId val="286650656"/>
        <c:scaling>
          <c:orientation val="minMax"/>
          <c:max val="700"/>
          <c:min val="0"/>
        </c:scaling>
        <c:delete val="0"/>
        <c:axPos val="l"/>
        <c:majorGridlines/>
        <c:numFmt formatCode="0" sourceLinked="1"/>
        <c:majorTickMark val="out"/>
        <c:minorTickMark val="none"/>
        <c:tickLblPos val="nextTo"/>
        <c:crossAx val="28665026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Compiled'!$M$102:$M$106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7780208"/>
        <c:axId val="287780600"/>
        <c:axId val="0"/>
      </c:bar3DChart>
      <c:catAx>
        <c:axId val="287780208"/>
        <c:scaling>
          <c:orientation val="maxMin"/>
        </c:scaling>
        <c:delete val="0"/>
        <c:axPos val="l"/>
        <c:numFmt formatCode="General" sourceLinked="1"/>
        <c:majorTickMark val="none"/>
        <c:minorTickMark val="none"/>
        <c:tickLblPos val="nextTo"/>
        <c:crossAx val="287780600"/>
        <c:crosses val="autoZero"/>
        <c:auto val="1"/>
        <c:lblAlgn val="ctr"/>
        <c:lblOffset val="100"/>
        <c:noMultiLvlLbl val="0"/>
      </c:catAx>
      <c:valAx>
        <c:axId val="287780600"/>
        <c:scaling>
          <c:orientation val="minMax"/>
          <c:max val="1"/>
          <c:min val="0"/>
        </c:scaling>
        <c:delete val="1"/>
        <c:axPos val="b"/>
        <c:numFmt formatCode="0.00%" sourceLinked="1"/>
        <c:majorTickMark val="out"/>
        <c:minorTickMark val="none"/>
        <c:tickLblPos val="none"/>
        <c:crossAx val="28778020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34"/>
          <c:y val="0.30066471530437389"/>
          <c:w val="0.51838885238374965"/>
          <c:h val="0.68334807848890344"/>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Compiled'!$F$159:$F$166</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7781384"/>
        <c:axId val="287781776"/>
        <c:axId val="0"/>
      </c:bar3DChart>
      <c:catAx>
        <c:axId val="287781384"/>
        <c:scaling>
          <c:orientation val="maxMin"/>
        </c:scaling>
        <c:delete val="0"/>
        <c:axPos val="l"/>
        <c:numFmt formatCode="General" sourceLinked="1"/>
        <c:majorTickMark val="none"/>
        <c:minorTickMark val="none"/>
        <c:tickLblPos val="nextTo"/>
        <c:crossAx val="287781776"/>
        <c:crosses val="autoZero"/>
        <c:auto val="1"/>
        <c:lblAlgn val="ctr"/>
        <c:lblOffset val="100"/>
        <c:noMultiLvlLbl val="0"/>
      </c:catAx>
      <c:valAx>
        <c:axId val="287781776"/>
        <c:scaling>
          <c:orientation val="minMax"/>
          <c:max val="1"/>
          <c:min val="0"/>
        </c:scaling>
        <c:delete val="1"/>
        <c:axPos val="b"/>
        <c:numFmt formatCode="0.00%" sourceLinked="1"/>
        <c:majorTickMark val="out"/>
        <c:minorTickMark val="none"/>
        <c:tickLblPos val="none"/>
        <c:crossAx val="28778138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62"/>
          <c:y val="8.7588361270792267E-2"/>
          <c:w val="0.48673172610180476"/>
          <c:h val="0.87920043844441098"/>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7782560"/>
        <c:axId val="287782952"/>
        <c:axId val="0"/>
      </c:bar3DChart>
      <c:catAx>
        <c:axId val="287782560"/>
        <c:scaling>
          <c:orientation val="minMax"/>
        </c:scaling>
        <c:delete val="1"/>
        <c:axPos val="b"/>
        <c:majorTickMark val="out"/>
        <c:minorTickMark val="none"/>
        <c:tickLblPos val="none"/>
        <c:crossAx val="287782952"/>
        <c:crosses val="autoZero"/>
        <c:auto val="1"/>
        <c:lblAlgn val="ctr"/>
        <c:lblOffset val="100"/>
        <c:noMultiLvlLbl val="0"/>
      </c:catAx>
      <c:valAx>
        <c:axId val="287782952"/>
        <c:scaling>
          <c:orientation val="minMax"/>
          <c:max val="700"/>
          <c:min val="0"/>
        </c:scaling>
        <c:delete val="0"/>
        <c:axPos val="l"/>
        <c:majorGridlines/>
        <c:numFmt formatCode="0" sourceLinked="1"/>
        <c:majorTickMark val="out"/>
        <c:minorTickMark val="none"/>
        <c:tickLblPos val="nextTo"/>
        <c:crossAx val="287782560"/>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29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79457864"/>
        <c:axId val="279458256"/>
        <c:axId val="0"/>
      </c:bar3DChart>
      <c:catAx>
        <c:axId val="279457864"/>
        <c:scaling>
          <c:orientation val="maxMin"/>
        </c:scaling>
        <c:delete val="0"/>
        <c:axPos val="l"/>
        <c:numFmt formatCode="General" sourceLinked="1"/>
        <c:majorTickMark val="none"/>
        <c:minorTickMark val="none"/>
        <c:tickLblPos val="nextTo"/>
        <c:crossAx val="279458256"/>
        <c:crosses val="autoZero"/>
        <c:auto val="1"/>
        <c:lblAlgn val="ctr"/>
        <c:lblOffset val="100"/>
        <c:noMultiLvlLbl val="0"/>
      </c:catAx>
      <c:valAx>
        <c:axId val="279458256"/>
        <c:scaling>
          <c:orientation val="minMax"/>
          <c:max val="1"/>
          <c:min val="0"/>
        </c:scaling>
        <c:delete val="1"/>
        <c:axPos val="b"/>
        <c:numFmt formatCode="0.00%" sourceLinked="1"/>
        <c:majorTickMark val="out"/>
        <c:minorTickMark val="none"/>
        <c:tickLblPos val="none"/>
        <c:crossAx val="27945786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54" l="0.70000000000000062" r="0.70000000000000062" t="0.75000000000001354" header="0.30000000000000032" footer="0.30000000000000032"/>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7783736"/>
        <c:axId val="287784128"/>
        <c:axId val="0"/>
      </c:bar3DChart>
      <c:catAx>
        <c:axId val="287783736"/>
        <c:scaling>
          <c:orientation val="maxMin"/>
        </c:scaling>
        <c:delete val="0"/>
        <c:axPos val="l"/>
        <c:numFmt formatCode="General" sourceLinked="1"/>
        <c:majorTickMark val="none"/>
        <c:minorTickMark val="none"/>
        <c:tickLblPos val="nextTo"/>
        <c:crossAx val="287784128"/>
        <c:crosses val="autoZero"/>
        <c:auto val="1"/>
        <c:lblAlgn val="ctr"/>
        <c:lblOffset val="100"/>
        <c:noMultiLvlLbl val="0"/>
      </c:catAx>
      <c:valAx>
        <c:axId val="287784128"/>
        <c:scaling>
          <c:orientation val="minMax"/>
          <c:max val="1"/>
          <c:min val="0"/>
        </c:scaling>
        <c:delete val="1"/>
        <c:axPos val="b"/>
        <c:numFmt formatCode="0.00%" sourceLinked="1"/>
        <c:majorTickMark val="out"/>
        <c:minorTickMark val="none"/>
        <c:tickLblPos val="none"/>
        <c:crossAx val="28778373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212"/>
          <c:y val="0.28148006785626573"/>
          <c:w val="0.51838885238374965"/>
          <c:h val="0.68334807848890367"/>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7784912"/>
        <c:axId val="287785304"/>
        <c:axId val="0"/>
      </c:bar3DChart>
      <c:catAx>
        <c:axId val="287784912"/>
        <c:scaling>
          <c:orientation val="maxMin"/>
        </c:scaling>
        <c:delete val="0"/>
        <c:axPos val="l"/>
        <c:numFmt formatCode="General" sourceLinked="1"/>
        <c:majorTickMark val="none"/>
        <c:minorTickMark val="none"/>
        <c:tickLblPos val="nextTo"/>
        <c:crossAx val="287785304"/>
        <c:crosses val="autoZero"/>
        <c:auto val="1"/>
        <c:lblAlgn val="ctr"/>
        <c:lblOffset val="100"/>
        <c:noMultiLvlLbl val="0"/>
      </c:catAx>
      <c:valAx>
        <c:axId val="287785304"/>
        <c:scaling>
          <c:orientation val="minMax"/>
          <c:max val="1"/>
          <c:min val="0"/>
        </c:scaling>
        <c:delete val="1"/>
        <c:axPos val="b"/>
        <c:numFmt formatCode="0.00%" sourceLinked="1"/>
        <c:majorTickMark val="out"/>
        <c:minorTickMark val="none"/>
        <c:tickLblPos val="none"/>
        <c:crossAx val="28778491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62"/>
          <c:y val="8.7588361270792267E-2"/>
          <c:w val="0.48673172610180476"/>
          <c:h val="0.87920043844441098"/>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CHARTS'!$E$1210:$E$1211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CHARTS'!$E$1216</c:f>
              <c:numCache>
                <c:formatCode>0.0</c:formatCode>
                <c:ptCount val="1"/>
                <c:pt idx="0">
                  <c:v>0</c:v>
                </c:pt>
              </c:numCache>
            </c:numRef>
          </c:val>
        </c:ser>
        <c:dLbls>
          <c:showLegendKey val="0"/>
          <c:showVal val="0"/>
          <c:showCatName val="0"/>
          <c:showSerName val="0"/>
          <c:showPercent val="0"/>
          <c:showBubbleSize val="0"/>
        </c:dLbls>
        <c:gapWidth val="150"/>
        <c:shape val="cylinder"/>
        <c:axId val="287786088"/>
        <c:axId val="287786480"/>
        <c:axId val="0"/>
      </c:bar3DChart>
      <c:catAx>
        <c:axId val="287786088"/>
        <c:scaling>
          <c:orientation val="minMax"/>
        </c:scaling>
        <c:delete val="1"/>
        <c:axPos val="b"/>
        <c:majorTickMark val="out"/>
        <c:minorTickMark val="none"/>
        <c:tickLblPos val="none"/>
        <c:crossAx val="287786480"/>
        <c:crosses val="autoZero"/>
        <c:auto val="1"/>
        <c:lblAlgn val="ctr"/>
        <c:lblOffset val="100"/>
        <c:noMultiLvlLbl val="0"/>
      </c:catAx>
      <c:valAx>
        <c:axId val="287786480"/>
        <c:scaling>
          <c:orientation val="minMax"/>
          <c:max val="700"/>
          <c:min val="0"/>
        </c:scaling>
        <c:delete val="0"/>
        <c:axPos val="l"/>
        <c:majorGridlines/>
        <c:numFmt formatCode="0" sourceLinked="1"/>
        <c:majorTickMark val="out"/>
        <c:minorTickMark val="none"/>
        <c:tickLblPos val="nextTo"/>
        <c:crossAx val="287786088"/>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Compiled'!$M$107:$M$111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7787264"/>
        <c:axId val="287787656"/>
        <c:axId val="0"/>
      </c:bar3DChart>
      <c:catAx>
        <c:axId val="287787264"/>
        <c:scaling>
          <c:orientation val="maxMin"/>
        </c:scaling>
        <c:delete val="0"/>
        <c:axPos val="l"/>
        <c:numFmt formatCode="General" sourceLinked="1"/>
        <c:majorTickMark val="none"/>
        <c:minorTickMark val="none"/>
        <c:tickLblPos val="nextTo"/>
        <c:crossAx val="287787656"/>
        <c:crosses val="autoZero"/>
        <c:auto val="1"/>
        <c:lblAlgn val="ctr"/>
        <c:lblOffset val="100"/>
        <c:noMultiLvlLbl val="0"/>
      </c:catAx>
      <c:valAx>
        <c:axId val="287787656"/>
        <c:scaling>
          <c:orientation val="minMax"/>
          <c:max val="1"/>
          <c:min val="0"/>
        </c:scaling>
        <c:delete val="1"/>
        <c:axPos val="b"/>
        <c:numFmt formatCode="0.00%" sourceLinked="1"/>
        <c:majorTickMark val="out"/>
        <c:minorTickMark val="none"/>
        <c:tickLblPos val="none"/>
        <c:crossAx val="28778726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45"/>
          <c:y val="0.30066471530437411"/>
          <c:w val="0.51838885238374965"/>
          <c:h val="0.68334807848890367"/>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Compiled'!$F$167:$F$174</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7788440"/>
        <c:axId val="287788832"/>
        <c:axId val="0"/>
      </c:bar3DChart>
      <c:catAx>
        <c:axId val="287788440"/>
        <c:scaling>
          <c:orientation val="maxMin"/>
        </c:scaling>
        <c:delete val="0"/>
        <c:axPos val="l"/>
        <c:numFmt formatCode="General" sourceLinked="1"/>
        <c:majorTickMark val="none"/>
        <c:minorTickMark val="none"/>
        <c:tickLblPos val="nextTo"/>
        <c:crossAx val="287788832"/>
        <c:crosses val="autoZero"/>
        <c:auto val="1"/>
        <c:lblAlgn val="ctr"/>
        <c:lblOffset val="100"/>
        <c:noMultiLvlLbl val="0"/>
      </c:catAx>
      <c:valAx>
        <c:axId val="287788832"/>
        <c:scaling>
          <c:orientation val="minMax"/>
          <c:max val="1"/>
          <c:min val="0"/>
        </c:scaling>
        <c:delete val="1"/>
        <c:axPos val="b"/>
        <c:numFmt formatCode="0.00%" sourceLinked="1"/>
        <c:majorTickMark val="out"/>
        <c:minorTickMark val="none"/>
        <c:tickLblPos val="none"/>
        <c:crossAx val="28778844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73"/>
          <c:y val="8.7588361270792267E-2"/>
          <c:w val="0.48673172610180476"/>
          <c:h val="0.87920043844441143"/>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7789616"/>
        <c:axId val="287790008"/>
        <c:axId val="0"/>
      </c:bar3DChart>
      <c:catAx>
        <c:axId val="287789616"/>
        <c:scaling>
          <c:orientation val="minMax"/>
        </c:scaling>
        <c:delete val="1"/>
        <c:axPos val="b"/>
        <c:majorTickMark val="out"/>
        <c:minorTickMark val="none"/>
        <c:tickLblPos val="none"/>
        <c:crossAx val="287790008"/>
        <c:crosses val="autoZero"/>
        <c:auto val="1"/>
        <c:lblAlgn val="ctr"/>
        <c:lblOffset val="100"/>
        <c:noMultiLvlLbl val="0"/>
      </c:catAx>
      <c:valAx>
        <c:axId val="287790008"/>
        <c:scaling>
          <c:orientation val="minMax"/>
          <c:max val="700"/>
          <c:min val="0"/>
        </c:scaling>
        <c:delete val="0"/>
        <c:axPos val="l"/>
        <c:majorGridlines/>
        <c:numFmt formatCode="0" sourceLinked="1"/>
        <c:majorTickMark val="out"/>
        <c:minorTickMark val="none"/>
        <c:tickLblPos val="nextTo"/>
        <c:crossAx val="28778961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12"/>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7790792"/>
        <c:axId val="287791184"/>
        <c:axId val="0"/>
      </c:bar3DChart>
      <c:catAx>
        <c:axId val="287790792"/>
        <c:scaling>
          <c:orientation val="maxMin"/>
        </c:scaling>
        <c:delete val="0"/>
        <c:axPos val="l"/>
        <c:numFmt formatCode="General" sourceLinked="1"/>
        <c:majorTickMark val="none"/>
        <c:minorTickMark val="none"/>
        <c:tickLblPos val="nextTo"/>
        <c:crossAx val="287791184"/>
        <c:crosses val="autoZero"/>
        <c:auto val="1"/>
        <c:lblAlgn val="ctr"/>
        <c:lblOffset val="100"/>
        <c:noMultiLvlLbl val="0"/>
      </c:catAx>
      <c:valAx>
        <c:axId val="287791184"/>
        <c:scaling>
          <c:orientation val="minMax"/>
          <c:max val="1"/>
          <c:min val="0"/>
        </c:scaling>
        <c:delete val="1"/>
        <c:axPos val="b"/>
        <c:numFmt formatCode="0.00%" sourceLinked="1"/>
        <c:majorTickMark val="out"/>
        <c:minorTickMark val="none"/>
        <c:tickLblPos val="none"/>
        <c:crossAx val="28779079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223"/>
          <c:y val="0.281480067856266"/>
          <c:w val="0.51838885238374965"/>
          <c:h val="0.68334807848890389"/>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7791968"/>
        <c:axId val="287792360"/>
        <c:axId val="0"/>
      </c:bar3DChart>
      <c:catAx>
        <c:axId val="287791968"/>
        <c:scaling>
          <c:orientation val="maxMin"/>
        </c:scaling>
        <c:delete val="0"/>
        <c:axPos val="l"/>
        <c:numFmt formatCode="General" sourceLinked="1"/>
        <c:majorTickMark val="none"/>
        <c:minorTickMark val="none"/>
        <c:tickLblPos val="nextTo"/>
        <c:crossAx val="287792360"/>
        <c:crosses val="autoZero"/>
        <c:auto val="1"/>
        <c:lblAlgn val="ctr"/>
        <c:lblOffset val="100"/>
        <c:noMultiLvlLbl val="0"/>
      </c:catAx>
      <c:valAx>
        <c:axId val="287792360"/>
        <c:scaling>
          <c:orientation val="minMax"/>
          <c:max val="1"/>
          <c:min val="0"/>
        </c:scaling>
        <c:delete val="1"/>
        <c:axPos val="b"/>
        <c:numFmt formatCode="0.00%" sourceLinked="1"/>
        <c:majorTickMark val="out"/>
        <c:minorTickMark val="none"/>
        <c:tickLblPos val="none"/>
        <c:crossAx val="28779196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73"/>
          <c:y val="8.7588361270792267E-2"/>
          <c:w val="0.48673172610180476"/>
          <c:h val="0.87920043844441143"/>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CHARTS'!$E$1270:$E$1271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CHARTS'!$E$1276</c:f>
              <c:numCache>
                <c:formatCode>0.0</c:formatCode>
                <c:ptCount val="1"/>
                <c:pt idx="0">
                  <c:v>0</c:v>
                </c:pt>
              </c:numCache>
            </c:numRef>
          </c:val>
        </c:ser>
        <c:dLbls>
          <c:showLegendKey val="0"/>
          <c:showVal val="0"/>
          <c:showCatName val="0"/>
          <c:showSerName val="0"/>
          <c:showPercent val="0"/>
          <c:showBubbleSize val="0"/>
        </c:dLbls>
        <c:gapWidth val="150"/>
        <c:shape val="cylinder"/>
        <c:axId val="287793144"/>
        <c:axId val="287793536"/>
        <c:axId val="0"/>
      </c:bar3DChart>
      <c:catAx>
        <c:axId val="287793144"/>
        <c:scaling>
          <c:orientation val="minMax"/>
        </c:scaling>
        <c:delete val="1"/>
        <c:axPos val="b"/>
        <c:majorTickMark val="out"/>
        <c:minorTickMark val="none"/>
        <c:tickLblPos val="none"/>
        <c:crossAx val="287793536"/>
        <c:crosses val="autoZero"/>
        <c:auto val="1"/>
        <c:lblAlgn val="ctr"/>
        <c:lblOffset val="100"/>
        <c:noMultiLvlLbl val="0"/>
      </c:catAx>
      <c:valAx>
        <c:axId val="287793536"/>
        <c:scaling>
          <c:orientation val="minMax"/>
          <c:max val="700"/>
          <c:min val="0"/>
        </c:scaling>
        <c:delete val="0"/>
        <c:axPos val="l"/>
        <c:majorGridlines/>
        <c:numFmt formatCode="0" sourceLinked="1"/>
        <c:majorTickMark val="out"/>
        <c:minorTickMark val="none"/>
        <c:tickLblPos val="nextTo"/>
        <c:crossAx val="28779314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12"/>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Compiled'!$M$112:$M$116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7794320"/>
        <c:axId val="287794712"/>
        <c:axId val="0"/>
      </c:bar3DChart>
      <c:catAx>
        <c:axId val="287794320"/>
        <c:scaling>
          <c:orientation val="maxMin"/>
        </c:scaling>
        <c:delete val="0"/>
        <c:axPos val="l"/>
        <c:numFmt formatCode="General" sourceLinked="1"/>
        <c:majorTickMark val="none"/>
        <c:minorTickMark val="none"/>
        <c:tickLblPos val="nextTo"/>
        <c:crossAx val="287794712"/>
        <c:crosses val="autoZero"/>
        <c:auto val="1"/>
        <c:lblAlgn val="ctr"/>
        <c:lblOffset val="100"/>
        <c:noMultiLvlLbl val="0"/>
      </c:catAx>
      <c:valAx>
        <c:axId val="287794712"/>
        <c:scaling>
          <c:orientation val="minMax"/>
          <c:max val="1"/>
          <c:min val="0"/>
        </c:scaling>
        <c:delete val="1"/>
        <c:axPos val="b"/>
        <c:numFmt formatCode="0.00%" sourceLinked="1"/>
        <c:majorTickMark val="out"/>
        <c:minorTickMark val="none"/>
        <c:tickLblPos val="none"/>
        <c:crossAx val="28779432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56"/>
          <c:y val="0.30066471530437255"/>
          <c:w val="0.51838885238374721"/>
          <c:h val="0.68334807848889956"/>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79459040"/>
        <c:axId val="279459432"/>
        <c:axId val="0"/>
      </c:bar3DChart>
      <c:catAx>
        <c:axId val="279459040"/>
        <c:scaling>
          <c:orientation val="maxMin"/>
        </c:scaling>
        <c:delete val="0"/>
        <c:axPos val="l"/>
        <c:numFmt formatCode="General" sourceLinked="1"/>
        <c:majorTickMark val="none"/>
        <c:minorTickMark val="none"/>
        <c:tickLblPos val="nextTo"/>
        <c:crossAx val="279459432"/>
        <c:crosses val="autoZero"/>
        <c:auto val="1"/>
        <c:lblAlgn val="ctr"/>
        <c:lblOffset val="100"/>
        <c:noMultiLvlLbl val="0"/>
      </c:catAx>
      <c:valAx>
        <c:axId val="279459432"/>
        <c:scaling>
          <c:orientation val="minMax"/>
          <c:max val="1"/>
          <c:min val="0"/>
        </c:scaling>
        <c:delete val="1"/>
        <c:axPos val="b"/>
        <c:numFmt formatCode="0.00%" sourceLinked="1"/>
        <c:majorTickMark val="out"/>
        <c:minorTickMark val="none"/>
        <c:tickLblPos val="none"/>
        <c:crossAx val="27945904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54" l="0.70000000000000062" r="0.70000000000000062" t="0.75000000000001354" header="0.30000000000000032" footer="0.30000000000000032"/>
    <c:pageSetup orientation="landscape"/>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56"/>
          <c:y val="0.30066471530437433"/>
          <c:w val="0.51838885238374965"/>
          <c:h val="0.68334807848890389"/>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Compiled'!$F$175:$F$182</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7795496"/>
        <c:axId val="287795888"/>
        <c:axId val="0"/>
      </c:bar3DChart>
      <c:catAx>
        <c:axId val="287795496"/>
        <c:scaling>
          <c:orientation val="maxMin"/>
        </c:scaling>
        <c:delete val="0"/>
        <c:axPos val="l"/>
        <c:numFmt formatCode="General" sourceLinked="1"/>
        <c:majorTickMark val="none"/>
        <c:minorTickMark val="none"/>
        <c:tickLblPos val="nextTo"/>
        <c:crossAx val="287795888"/>
        <c:crosses val="autoZero"/>
        <c:auto val="1"/>
        <c:lblAlgn val="ctr"/>
        <c:lblOffset val="100"/>
        <c:noMultiLvlLbl val="0"/>
      </c:catAx>
      <c:valAx>
        <c:axId val="287795888"/>
        <c:scaling>
          <c:orientation val="minMax"/>
          <c:max val="1"/>
          <c:min val="0"/>
        </c:scaling>
        <c:delete val="1"/>
        <c:axPos val="b"/>
        <c:numFmt formatCode="0.00%" sourceLinked="1"/>
        <c:majorTickMark val="out"/>
        <c:minorTickMark val="none"/>
        <c:tickLblPos val="none"/>
        <c:crossAx val="28779549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79"/>
          <c:y val="8.7588361270792267E-2"/>
          <c:w val="0.48673172610180476"/>
          <c:h val="0.87920043844441176"/>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9467288"/>
        <c:axId val="289467680"/>
        <c:axId val="0"/>
      </c:bar3DChart>
      <c:catAx>
        <c:axId val="289467288"/>
        <c:scaling>
          <c:orientation val="minMax"/>
        </c:scaling>
        <c:delete val="1"/>
        <c:axPos val="b"/>
        <c:majorTickMark val="out"/>
        <c:minorTickMark val="none"/>
        <c:tickLblPos val="none"/>
        <c:crossAx val="289467680"/>
        <c:crosses val="autoZero"/>
        <c:auto val="1"/>
        <c:lblAlgn val="ctr"/>
        <c:lblOffset val="100"/>
        <c:noMultiLvlLbl val="0"/>
      </c:catAx>
      <c:valAx>
        <c:axId val="289467680"/>
        <c:scaling>
          <c:orientation val="minMax"/>
          <c:max val="700"/>
          <c:min val="0"/>
        </c:scaling>
        <c:delete val="0"/>
        <c:axPos val="l"/>
        <c:majorGridlines/>
        <c:numFmt formatCode="0" sourceLinked="1"/>
        <c:majorTickMark val="out"/>
        <c:minorTickMark val="none"/>
        <c:tickLblPos val="nextTo"/>
        <c:crossAx val="289467288"/>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9468464"/>
        <c:axId val="289468856"/>
        <c:axId val="0"/>
      </c:bar3DChart>
      <c:catAx>
        <c:axId val="289468464"/>
        <c:scaling>
          <c:orientation val="maxMin"/>
        </c:scaling>
        <c:delete val="0"/>
        <c:axPos val="l"/>
        <c:numFmt formatCode="General" sourceLinked="1"/>
        <c:majorTickMark val="none"/>
        <c:minorTickMark val="none"/>
        <c:tickLblPos val="nextTo"/>
        <c:crossAx val="289468856"/>
        <c:crosses val="autoZero"/>
        <c:auto val="1"/>
        <c:lblAlgn val="ctr"/>
        <c:lblOffset val="100"/>
        <c:noMultiLvlLbl val="0"/>
      </c:catAx>
      <c:valAx>
        <c:axId val="289468856"/>
        <c:scaling>
          <c:orientation val="minMax"/>
          <c:max val="1"/>
          <c:min val="0"/>
        </c:scaling>
        <c:delete val="1"/>
        <c:axPos val="b"/>
        <c:numFmt formatCode="0.00%" sourceLinked="1"/>
        <c:majorTickMark val="out"/>
        <c:minorTickMark val="none"/>
        <c:tickLblPos val="none"/>
        <c:crossAx val="28946846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239"/>
          <c:y val="0.28148006785626623"/>
          <c:w val="0.51838885238374965"/>
          <c:h val="0.68334807848890411"/>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9469640"/>
        <c:axId val="289470032"/>
        <c:axId val="0"/>
      </c:bar3DChart>
      <c:catAx>
        <c:axId val="289469640"/>
        <c:scaling>
          <c:orientation val="maxMin"/>
        </c:scaling>
        <c:delete val="0"/>
        <c:axPos val="l"/>
        <c:numFmt formatCode="General" sourceLinked="1"/>
        <c:majorTickMark val="none"/>
        <c:minorTickMark val="none"/>
        <c:tickLblPos val="nextTo"/>
        <c:crossAx val="289470032"/>
        <c:crosses val="autoZero"/>
        <c:auto val="1"/>
        <c:lblAlgn val="ctr"/>
        <c:lblOffset val="100"/>
        <c:noMultiLvlLbl val="0"/>
      </c:catAx>
      <c:valAx>
        <c:axId val="289470032"/>
        <c:scaling>
          <c:orientation val="minMax"/>
          <c:max val="1"/>
          <c:min val="0"/>
        </c:scaling>
        <c:delete val="1"/>
        <c:axPos val="b"/>
        <c:numFmt formatCode="0.00%" sourceLinked="1"/>
        <c:majorTickMark val="out"/>
        <c:minorTickMark val="none"/>
        <c:tickLblPos val="none"/>
        <c:crossAx val="28946964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79"/>
          <c:y val="8.7588361270792267E-2"/>
          <c:w val="0.48673172610180476"/>
          <c:h val="0.87920043844441176"/>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CHARTS'!$E$1330:$E$1331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CHARTS'!$E$1336</c:f>
              <c:numCache>
                <c:formatCode>0.0</c:formatCode>
                <c:ptCount val="1"/>
                <c:pt idx="0">
                  <c:v>0</c:v>
                </c:pt>
              </c:numCache>
            </c:numRef>
          </c:val>
        </c:ser>
        <c:dLbls>
          <c:showLegendKey val="0"/>
          <c:showVal val="0"/>
          <c:showCatName val="0"/>
          <c:showSerName val="0"/>
          <c:showPercent val="0"/>
          <c:showBubbleSize val="0"/>
        </c:dLbls>
        <c:gapWidth val="150"/>
        <c:shape val="cylinder"/>
        <c:axId val="289470816"/>
        <c:axId val="289471208"/>
        <c:axId val="0"/>
      </c:bar3DChart>
      <c:catAx>
        <c:axId val="289470816"/>
        <c:scaling>
          <c:orientation val="minMax"/>
        </c:scaling>
        <c:delete val="1"/>
        <c:axPos val="b"/>
        <c:majorTickMark val="out"/>
        <c:minorTickMark val="none"/>
        <c:tickLblPos val="none"/>
        <c:crossAx val="289471208"/>
        <c:crosses val="autoZero"/>
        <c:auto val="1"/>
        <c:lblAlgn val="ctr"/>
        <c:lblOffset val="100"/>
        <c:noMultiLvlLbl val="0"/>
      </c:catAx>
      <c:valAx>
        <c:axId val="289471208"/>
        <c:scaling>
          <c:orientation val="minMax"/>
          <c:max val="700"/>
          <c:min val="0"/>
        </c:scaling>
        <c:delete val="0"/>
        <c:axPos val="l"/>
        <c:majorGridlines/>
        <c:numFmt formatCode="0" sourceLinked="1"/>
        <c:majorTickMark val="out"/>
        <c:minorTickMark val="none"/>
        <c:tickLblPos val="nextTo"/>
        <c:crossAx val="28947081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Compiled'!$M$117:$M$121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9471992"/>
        <c:axId val="289472384"/>
        <c:axId val="0"/>
      </c:bar3DChart>
      <c:catAx>
        <c:axId val="289471992"/>
        <c:scaling>
          <c:orientation val="maxMin"/>
        </c:scaling>
        <c:delete val="0"/>
        <c:axPos val="l"/>
        <c:numFmt formatCode="General" sourceLinked="1"/>
        <c:majorTickMark val="none"/>
        <c:minorTickMark val="none"/>
        <c:tickLblPos val="nextTo"/>
        <c:crossAx val="289472384"/>
        <c:crosses val="autoZero"/>
        <c:auto val="1"/>
        <c:lblAlgn val="ctr"/>
        <c:lblOffset val="100"/>
        <c:noMultiLvlLbl val="0"/>
      </c:catAx>
      <c:valAx>
        <c:axId val="289472384"/>
        <c:scaling>
          <c:orientation val="minMax"/>
          <c:max val="1"/>
          <c:min val="0"/>
        </c:scaling>
        <c:delete val="1"/>
        <c:axPos val="b"/>
        <c:numFmt formatCode="0.00%" sourceLinked="1"/>
        <c:majorTickMark val="out"/>
        <c:minorTickMark val="none"/>
        <c:tickLblPos val="none"/>
        <c:crossAx val="28947199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67"/>
          <c:y val="0.30066471530437455"/>
          <c:w val="0.51838885238374965"/>
          <c:h val="0.68334807848890411"/>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Compiled'!$F$183:$F$190</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9473168"/>
        <c:axId val="289473560"/>
        <c:axId val="0"/>
      </c:bar3DChart>
      <c:catAx>
        <c:axId val="289473168"/>
        <c:scaling>
          <c:orientation val="maxMin"/>
        </c:scaling>
        <c:delete val="0"/>
        <c:axPos val="l"/>
        <c:numFmt formatCode="General" sourceLinked="1"/>
        <c:majorTickMark val="none"/>
        <c:minorTickMark val="none"/>
        <c:tickLblPos val="nextTo"/>
        <c:crossAx val="289473560"/>
        <c:crosses val="autoZero"/>
        <c:auto val="1"/>
        <c:lblAlgn val="ctr"/>
        <c:lblOffset val="100"/>
        <c:noMultiLvlLbl val="0"/>
      </c:catAx>
      <c:valAx>
        <c:axId val="289473560"/>
        <c:scaling>
          <c:orientation val="minMax"/>
          <c:max val="1"/>
          <c:min val="0"/>
        </c:scaling>
        <c:delete val="1"/>
        <c:axPos val="b"/>
        <c:numFmt formatCode="0.00%" sourceLinked="1"/>
        <c:majorTickMark val="out"/>
        <c:minorTickMark val="none"/>
        <c:tickLblPos val="none"/>
        <c:crossAx val="28947316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84"/>
          <c:y val="8.7588361270792267E-2"/>
          <c:w val="0.48673172610180476"/>
          <c:h val="0.8792004384444122"/>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9474344"/>
        <c:axId val="289335816"/>
        <c:axId val="0"/>
      </c:bar3DChart>
      <c:catAx>
        <c:axId val="289474344"/>
        <c:scaling>
          <c:orientation val="minMax"/>
        </c:scaling>
        <c:delete val="1"/>
        <c:axPos val="b"/>
        <c:majorTickMark val="out"/>
        <c:minorTickMark val="none"/>
        <c:tickLblPos val="none"/>
        <c:crossAx val="289335816"/>
        <c:crosses val="autoZero"/>
        <c:auto val="1"/>
        <c:lblAlgn val="ctr"/>
        <c:lblOffset val="100"/>
        <c:noMultiLvlLbl val="0"/>
      </c:catAx>
      <c:valAx>
        <c:axId val="289335816"/>
        <c:scaling>
          <c:orientation val="minMax"/>
          <c:max val="700"/>
          <c:min val="0"/>
        </c:scaling>
        <c:delete val="0"/>
        <c:axPos val="l"/>
        <c:majorGridlines/>
        <c:numFmt formatCode="0" sourceLinked="1"/>
        <c:majorTickMark val="out"/>
        <c:minorTickMark val="none"/>
        <c:tickLblPos val="nextTo"/>
        <c:crossAx val="28947434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9336600"/>
        <c:axId val="289336992"/>
        <c:axId val="0"/>
      </c:bar3DChart>
      <c:catAx>
        <c:axId val="289336600"/>
        <c:scaling>
          <c:orientation val="maxMin"/>
        </c:scaling>
        <c:delete val="0"/>
        <c:axPos val="l"/>
        <c:numFmt formatCode="General" sourceLinked="1"/>
        <c:majorTickMark val="none"/>
        <c:minorTickMark val="none"/>
        <c:tickLblPos val="nextTo"/>
        <c:crossAx val="289336992"/>
        <c:crosses val="autoZero"/>
        <c:auto val="1"/>
        <c:lblAlgn val="ctr"/>
        <c:lblOffset val="100"/>
        <c:noMultiLvlLbl val="0"/>
      </c:catAx>
      <c:valAx>
        <c:axId val="289336992"/>
        <c:scaling>
          <c:orientation val="minMax"/>
          <c:max val="1"/>
          <c:min val="0"/>
        </c:scaling>
        <c:delete val="1"/>
        <c:axPos val="b"/>
        <c:numFmt formatCode="0.00%" sourceLinked="1"/>
        <c:majorTickMark val="out"/>
        <c:minorTickMark val="none"/>
        <c:tickLblPos val="none"/>
        <c:crossAx val="28933660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25"/>
          <c:y val="0.2814800678562665"/>
          <c:w val="0.51838885238374965"/>
          <c:h val="0.683348078488904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9337776"/>
        <c:axId val="289338168"/>
        <c:axId val="0"/>
      </c:bar3DChart>
      <c:catAx>
        <c:axId val="289337776"/>
        <c:scaling>
          <c:orientation val="maxMin"/>
        </c:scaling>
        <c:delete val="0"/>
        <c:axPos val="l"/>
        <c:numFmt formatCode="General" sourceLinked="1"/>
        <c:majorTickMark val="none"/>
        <c:minorTickMark val="none"/>
        <c:tickLblPos val="nextTo"/>
        <c:crossAx val="289338168"/>
        <c:crosses val="autoZero"/>
        <c:auto val="1"/>
        <c:lblAlgn val="ctr"/>
        <c:lblOffset val="100"/>
        <c:noMultiLvlLbl val="0"/>
      </c:catAx>
      <c:valAx>
        <c:axId val="289338168"/>
        <c:scaling>
          <c:orientation val="minMax"/>
          <c:max val="1"/>
          <c:min val="0"/>
        </c:scaling>
        <c:delete val="1"/>
        <c:axPos val="b"/>
        <c:numFmt formatCode="0.00%" sourceLinked="1"/>
        <c:majorTickMark val="out"/>
        <c:minorTickMark val="none"/>
        <c:tickLblPos val="none"/>
        <c:crossAx val="28933777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48"/>
          <c:y val="8.7588361270792267E-2"/>
          <c:w val="0.48673172610180476"/>
          <c:h val="0.87920043844440499"/>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79375992"/>
        <c:axId val="279375600"/>
        <c:axId val="0"/>
      </c:bar3DChart>
      <c:catAx>
        <c:axId val="279375992"/>
        <c:scaling>
          <c:orientation val="minMax"/>
        </c:scaling>
        <c:delete val="1"/>
        <c:axPos val="b"/>
        <c:majorTickMark val="out"/>
        <c:minorTickMark val="none"/>
        <c:tickLblPos val="none"/>
        <c:crossAx val="279375600"/>
        <c:crosses val="autoZero"/>
        <c:auto val="1"/>
        <c:lblAlgn val="ctr"/>
        <c:lblOffset val="100"/>
        <c:noMultiLvlLbl val="0"/>
      </c:catAx>
      <c:valAx>
        <c:axId val="279375600"/>
        <c:scaling>
          <c:orientation val="minMax"/>
          <c:max val="700"/>
          <c:min val="0"/>
        </c:scaling>
        <c:delete val="0"/>
        <c:axPos val="l"/>
        <c:majorGridlines/>
        <c:numFmt formatCode="0" sourceLinked="1"/>
        <c:majorTickMark val="out"/>
        <c:minorTickMark val="none"/>
        <c:tickLblPos val="nextTo"/>
        <c:crossAx val="279375992"/>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299" l="0.70000000000000062" r="0.70000000000000062" t="0.75000000000001299" header="0.30000000000000032" footer="0.30000000000000032"/>
    <c:pageSetup orientation="landscape"/>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84"/>
          <c:y val="8.7588361270792267E-2"/>
          <c:w val="0.48673172610180476"/>
          <c:h val="0.8792004384444122"/>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CHARTS'!$E$1390:$E$1391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CHARTS'!$E$1396</c:f>
              <c:numCache>
                <c:formatCode>0.0</c:formatCode>
                <c:ptCount val="1"/>
                <c:pt idx="0">
                  <c:v>0</c:v>
                </c:pt>
              </c:numCache>
            </c:numRef>
          </c:val>
        </c:ser>
        <c:dLbls>
          <c:showLegendKey val="0"/>
          <c:showVal val="0"/>
          <c:showCatName val="0"/>
          <c:showSerName val="0"/>
          <c:showPercent val="0"/>
          <c:showBubbleSize val="0"/>
        </c:dLbls>
        <c:gapWidth val="150"/>
        <c:shape val="cylinder"/>
        <c:axId val="289338952"/>
        <c:axId val="289339344"/>
        <c:axId val="0"/>
      </c:bar3DChart>
      <c:catAx>
        <c:axId val="289338952"/>
        <c:scaling>
          <c:orientation val="minMax"/>
        </c:scaling>
        <c:delete val="1"/>
        <c:axPos val="b"/>
        <c:majorTickMark val="out"/>
        <c:minorTickMark val="none"/>
        <c:tickLblPos val="none"/>
        <c:crossAx val="289339344"/>
        <c:crosses val="autoZero"/>
        <c:auto val="1"/>
        <c:lblAlgn val="ctr"/>
        <c:lblOffset val="100"/>
        <c:noMultiLvlLbl val="0"/>
      </c:catAx>
      <c:valAx>
        <c:axId val="289339344"/>
        <c:scaling>
          <c:orientation val="minMax"/>
          <c:max val="700"/>
          <c:min val="0"/>
        </c:scaling>
        <c:delete val="0"/>
        <c:axPos val="l"/>
        <c:majorGridlines/>
        <c:numFmt formatCode="0" sourceLinked="1"/>
        <c:majorTickMark val="out"/>
        <c:minorTickMark val="none"/>
        <c:tickLblPos val="nextTo"/>
        <c:crossAx val="289338952"/>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Compiled'!$M$122:$M$126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9340128"/>
        <c:axId val="289340520"/>
        <c:axId val="0"/>
      </c:bar3DChart>
      <c:catAx>
        <c:axId val="289340128"/>
        <c:scaling>
          <c:orientation val="maxMin"/>
        </c:scaling>
        <c:delete val="0"/>
        <c:axPos val="l"/>
        <c:numFmt formatCode="General" sourceLinked="1"/>
        <c:majorTickMark val="none"/>
        <c:minorTickMark val="none"/>
        <c:tickLblPos val="nextTo"/>
        <c:crossAx val="289340520"/>
        <c:crosses val="autoZero"/>
        <c:auto val="1"/>
        <c:lblAlgn val="ctr"/>
        <c:lblOffset val="100"/>
        <c:noMultiLvlLbl val="0"/>
      </c:catAx>
      <c:valAx>
        <c:axId val="289340520"/>
        <c:scaling>
          <c:orientation val="minMax"/>
          <c:max val="1"/>
          <c:min val="0"/>
        </c:scaling>
        <c:delete val="1"/>
        <c:axPos val="b"/>
        <c:numFmt formatCode="0.00%" sourceLinked="1"/>
        <c:majorTickMark val="out"/>
        <c:minorTickMark val="none"/>
        <c:tickLblPos val="none"/>
        <c:crossAx val="28934012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84"/>
          <c:y val="0.30066471530437477"/>
          <c:w val="0.51838885238374965"/>
          <c:h val="0.683348078488904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Compiled'!$F$191:$F$198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9341304"/>
        <c:axId val="289341696"/>
        <c:axId val="0"/>
      </c:bar3DChart>
      <c:catAx>
        <c:axId val="289341304"/>
        <c:scaling>
          <c:orientation val="maxMin"/>
        </c:scaling>
        <c:delete val="0"/>
        <c:axPos val="l"/>
        <c:numFmt formatCode="General" sourceLinked="1"/>
        <c:majorTickMark val="none"/>
        <c:minorTickMark val="none"/>
        <c:tickLblPos val="nextTo"/>
        <c:crossAx val="289341696"/>
        <c:crosses val="autoZero"/>
        <c:auto val="1"/>
        <c:lblAlgn val="ctr"/>
        <c:lblOffset val="100"/>
        <c:noMultiLvlLbl val="0"/>
      </c:catAx>
      <c:valAx>
        <c:axId val="289341696"/>
        <c:scaling>
          <c:orientation val="minMax"/>
          <c:max val="1"/>
          <c:min val="0"/>
        </c:scaling>
        <c:delete val="1"/>
        <c:axPos val="b"/>
        <c:numFmt formatCode="0.00%" sourceLinked="1"/>
        <c:majorTickMark val="out"/>
        <c:minorTickMark val="none"/>
        <c:tickLblPos val="none"/>
        <c:crossAx val="28934130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84"/>
          <c:y val="8.7588361270792267E-2"/>
          <c:w val="0.48673172610180476"/>
          <c:h val="0.8792004384444122"/>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9342480"/>
        <c:axId val="289342872"/>
        <c:axId val="0"/>
      </c:bar3DChart>
      <c:catAx>
        <c:axId val="289342480"/>
        <c:scaling>
          <c:orientation val="minMax"/>
        </c:scaling>
        <c:delete val="1"/>
        <c:axPos val="b"/>
        <c:majorTickMark val="out"/>
        <c:minorTickMark val="none"/>
        <c:tickLblPos val="none"/>
        <c:crossAx val="289342872"/>
        <c:crosses val="autoZero"/>
        <c:auto val="1"/>
        <c:lblAlgn val="ctr"/>
        <c:lblOffset val="100"/>
        <c:noMultiLvlLbl val="0"/>
      </c:catAx>
      <c:valAx>
        <c:axId val="289342872"/>
        <c:scaling>
          <c:orientation val="minMax"/>
          <c:max val="700"/>
          <c:min val="0"/>
        </c:scaling>
        <c:delete val="0"/>
        <c:axPos val="l"/>
        <c:majorGridlines/>
        <c:numFmt formatCode="0" sourceLinked="1"/>
        <c:majorTickMark val="out"/>
        <c:minorTickMark val="none"/>
        <c:tickLblPos val="nextTo"/>
        <c:crossAx val="289342480"/>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9343656"/>
        <c:axId val="289344048"/>
        <c:axId val="0"/>
      </c:bar3DChart>
      <c:catAx>
        <c:axId val="289343656"/>
        <c:scaling>
          <c:orientation val="maxMin"/>
        </c:scaling>
        <c:delete val="0"/>
        <c:axPos val="l"/>
        <c:numFmt formatCode="General" sourceLinked="1"/>
        <c:majorTickMark val="none"/>
        <c:minorTickMark val="none"/>
        <c:tickLblPos val="nextTo"/>
        <c:crossAx val="289344048"/>
        <c:crosses val="autoZero"/>
        <c:auto val="1"/>
        <c:lblAlgn val="ctr"/>
        <c:lblOffset val="100"/>
        <c:noMultiLvlLbl val="0"/>
      </c:catAx>
      <c:valAx>
        <c:axId val="289344048"/>
        <c:scaling>
          <c:orientation val="minMax"/>
          <c:max val="1"/>
          <c:min val="0"/>
        </c:scaling>
        <c:delete val="1"/>
        <c:axPos val="b"/>
        <c:numFmt formatCode="0.00%" sourceLinked="1"/>
        <c:majorTickMark val="out"/>
        <c:minorTickMark val="none"/>
        <c:tickLblPos val="none"/>
        <c:crossAx val="28934365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25"/>
          <c:y val="0.2814800678562665"/>
          <c:w val="0.51838885238374965"/>
          <c:h val="0.683348078488904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9344832"/>
        <c:axId val="289345224"/>
        <c:axId val="0"/>
      </c:bar3DChart>
      <c:catAx>
        <c:axId val="289344832"/>
        <c:scaling>
          <c:orientation val="maxMin"/>
        </c:scaling>
        <c:delete val="0"/>
        <c:axPos val="l"/>
        <c:numFmt formatCode="General" sourceLinked="1"/>
        <c:majorTickMark val="none"/>
        <c:minorTickMark val="none"/>
        <c:tickLblPos val="nextTo"/>
        <c:crossAx val="289345224"/>
        <c:crosses val="autoZero"/>
        <c:auto val="1"/>
        <c:lblAlgn val="ctr"/>
        <c:lblOffset val="100"/>
        <c:noMultiLvlLbl val="0"/>
      </c:catAx>
      <c:valAx>
        <c:axId val="289345224"/>
        <c:scaling>
          <c:orientation val="minMax"/>
          <c:max val="1"/>
          <c:min val="0"/>
        </c:scaling>
        <c:delete val="1"/>
        <c:axPos val="b"/>
        <c:numFmt formatCode="0.00%" sourceLinked="1"/>
        <c:majorTickMark val="out"/>
        <c:minorTickMark val="none"/>
        <c:tickLblPos val="none"/>
        <c:crossAx val="28934483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84"/>
          <c:y val="8.7588361270792267E-2"/>
          <c:w val="0.48673172610180476"/>
          <c:h val="0.8792004384444122"/>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CHARTS'!$E$1450:$E$1451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CHARTS'!$E$1456</c:f>
              <c:numCache>
                <c:formatCode>0.0</c:formatCode>
                <c:ptCount val="1"/>
                <c:pt idx="0">
                  <c:v>0</c:v>
                </c:pt>
              </c:numCache>
            </c:numRef>
          </c:val>
        </c:ser>
        <c:dLbls>
          <c:showLegendKey val="0"/>
          <c:showVal val="0"/>
          <c:showCatName val="0"/>
          <c:showSerName val="0"/>
          <c:showPercent val="0"/>
          <c:showBubbleSize val="0"/>
        </c:dLbls>
        <c:gapWidth val="150"/>
        <c:shape val="cylinder"/>
        <c:axId val="289346008"/>
        <c:axId val="289346400"/>
        <c:axId val="0"/>
      </c:bar3DChart>
      <c:catAx>
        <c:axId val="289346008"/>
        <c:scaling>
          <c:orientation val="minMax"/>
        </c:scaling>
        <c:delete val="1"/>
        <c:axPos val="b"/>
        <c:majorTickMark val="out"/>
        <c:minorTickMark val="none"/>
        <c:tickLblPos val="none"/>
        <c:crossAx val="289346400"/>
        <c:crosses val="autoZero"/>
        <c:auto val="1"/>
        <c:lblAlgn val="ctr"/>
        <c:lblOffset val="100"/>
        <c:noMultiLvlLbl val="0"/>
      </c:catAx>
      <c:valAx>
        <c:axId val="289346400"/>
        <c:scaling>
          <c:orientation val="minMax"/>
          <c:max val="700"/>
          <c:min val="0"/>
        </c:scaling>
        <c:delete val="0"/>
        <c:axPos val="l"/>
        <c:majorGridlines/>
        <c:numFmt formatCode="0" sourceLinked="1"/>
        <c:majorTickMark val="out"/>
        <c:minorTickMark val="none"/>
        <c:tickLblPos val="nextTo"/>
        <c:crossAx val="289346008"/>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Compiled'!$M$127:$M$131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9347184"/>
        <c:axId val="289347576"/>
        <c:axId val="0"/>
      </c:bar3DChart>
      <c:catAx>
        <c:axId val="289347184"/>
        <c:scaling>
          <c:orientation val="maxMin"/>
        </c:scaling>
        <c:delete val="0"/>
        <c:axPos val="l"/>
        <c:numFmt formatCode="General" sourceLinked="1"/>
        <c:majorTickMark val="none"/>
        <c:minorTickMark val="none"/>
        <c:tickLblPos val="nextTo"/>
        <c:crossAx val="289347576"/>
        <c:crosses val="autoZero"/>
        <c:auto val="1"/>
        <c:lblAlgn val="ctr"/>
        <c:lblOffset val="100"/>
        <c:noMultiLvlLbl val="0"/>
      </c:catAx>
      <c:valAx>
        <c:axId val="289347576"/>
        <c:scaling>
          <c:orientation val="minMax"/>
          <c:max val="1"/>
          <c:min val="0"/>
        </c:scaling>
        <c:delete val="1"/>
        <c:axPos val="b"/>
        <c:numFmt formatCode="0.00%" sourceLinked="1"/>
        <c:majorTickMark val="out"/>
        <c:minorTickMark val="none"/>
        <c:tickLblPos val="none"/>
        <c:crossAx val="28934718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84"/>
          <c:y val="0.30066471530437477"/>
          <c:w val="0.51838885238374965"/>
          <c:h val="0.683348078488904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Compiled'!$F$199:$F$206</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9348360"/>
        <c:axId val="289348752"/>
        <c:axId val="0"/>
      </c:bar3DChart>
      <c:catAx>
        <c:axId val="289348360"/>
        <c:scaling>
          <c:orientation val="maxMin"/>
        </c:scaling>
        <c:delete val="0"/>
        <c:axPos val="l"/>
        <c:numFmt formatCode="General" sourceLinked="1"/>
        <c:majorTickMark val="none"/>
        <c:minorTickMark val="none"/>
        <c:tickLblPos val="nextTo"/>
        <c:crossAx val="289348752"/>
        <c:crosses val="autoZero"/>
        <c:auto val="1"/>
        <c:lblAlgn val="ctr"/>
        <c:lblOffset val="100"/>
        <c:noMultiLvlLbl val="0"/>
      </c:catAx>
      <c:valAx>
        <c:axId val="289348752"/>
        <c:scaling>
          <c:orientation val="minMax"/>
          <c:max val="1"/>
          <c:min val="0"/>
        </c:scaling>
        <c:delete val="1"/>
        <c:axPos val="b"/>
        <c:numFmt formatCode="0.00%" sourceLinked="1"/>
        <c:majorTickMark val="out"/>
        <c:minorTickMark val="none"/>
        <c:tickLblPos val="none"/>
        <c:crossAx val="28934836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93"/>
          <c:y val="8.7588361270792267E-2"/>
          <c:w val="0.48673172610180476"/>
          <c:h val="0.87920043844441265"/>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9349536"/>
        <c:axId val="289349928"/>
        <c:axId val="0"/>
      </c:bar3DChart>
      <c:catAx>
        <c:axId val="289349536"/>
        <c:scaling>
          <c:orientation val="minMax"/>
        </c:scaling>
        <c:delete val="1"/>
        <c:axPos val="b"/>
        <c:majorTickMark val="out"/>
        <c:minorTickMark val="none"/>
        <c:tickLblPos val="none"/>
        <c:crossAx val="289349928"/>
        <c:crosses val="autoZero"/>
        <c:auto val="1"/>
        <c:lblAlgn val="ctr"/>
        <c:lblOffset val="100"/>
        <c:noMultiLvlLbl val="0"/>
      </c:catAx>
      <c:valAx>
        <c:axId val="289349928"/>
        <c:scaling>
          <c:orientation val="minMax"/>
          <c:max val="700"/>
          <c:min val="0"/>
        </c:scaling>
        <c:delete val="0"/>
        <c:axPos val="l"/>
        <c:majorGridlines/>
        <c:numFmt formatCode="0" sourceLinked="1"/>
        <c:majorTickMark val="out"/>
        <c:minorTickMark val="none"/>
        <c:tickLblPos val="nextTo"/>
        <c:crossAx val="28934953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013"/>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0260824"/>
        <c:axId val="280261216"/>
        <c:axId val="0"/>
      </c:bar3DChart>
      <c:catAx>
        <c:axId val="280260824"/>
        <c:scaling>
          <c:orientation val="maxMin"/>
        </c:scaling>
        <c:delete val="0"/>
        <c:axPos val="l"/>
        <c:numFmt formatCode="General" sourceLinked="1"/>
        <c:majorTickMark val="none"/>
        <c:minorTickMark val="none"/>
        <c:tickLblPos val="nextTo"/>
        <c:crossAx val="280261216"/>
        <c:crosses val="autoZero"/>
        <c:auto val="1"/>
        <c:lblAlgn val="ctr"/>
        <c:lblOffset val="100"/>
        <c:noMultiLvlLbl val="0"/>
      </c:catAx>
      <c:valAx>
        <c:axId val="280261216"/>
        <c:scaling>
          <c:orientation val="minMax"/>
          <c:max val="1"/>
          <c:min val="0"/>
        </c:scaling>
        <c:delete val="1"/>
        <c:axPos val="b"/>
        <c:numFmt formatCode="0.00%" sourceLinked="1"/>
        <c:majorTickMark val="out"/>
        <c:minorTickMark val="none"/>
        <c:tickLblPos val="none"/>
        <c:crossAx val="28026082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77" l="0.70000000000000062" r="0.70000000000000062" t="0.75000000000001377" header="0.30000000000000032" footer="0.30000000000000032"/>
    <c:pageSetup orientation="portrait"/>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9350712"/>
        <c:axId val="289351104"/>
        <c:axId val="0"/>
      </c:bar3DChart>
      <c:catAx>
        <c:axId val="289350712"/>
        <c:scaling>
          <c:orientation val="maxMin"/>
        </c:scaling>
        <c:delete val="0"/>
        <c:axPos val="l"/>
        <c:numFmt formatCode="General" sourceLinked="1"/>
        <c:majorTickMark val="none"/>
        <c:minorTickMark val="none"/>
        <c:tickLblPos val="nextTo"/>
        <c:crossAx val="289351104"/>
        <c:crosses val="autoZero"/>
        <c:auto val="1"/>
        <c:lblAlgn val="ctr"/>
        <c:lblOffset val="100"/>
        <c:noMultiLvlLbl val="0"/>
      </c:catAx>
      <c:valAx>
        <c:axId val="289351104"/>
        <c:scaling>
          <c:orientation val="minMax"/>
          <c:max val="1"/>
          <c:min val="0"/>
        </c:scaling>
        <c:delete val="1"/>
        <c:axPos val="b"/>
        <c:numFmt formatCode="0.00%" sourceLinked="1"/>
        <c:majorTickMark val="out"/>
        <c:minorTickMark val="none"/>
        <c:tickLblPos val="none"/>
        <c:crossAx val="28935071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262"/>
          <c:y val="0.28148006785626672"/>
          <c:w val="0.51838885238374965"/>
          <c:h val="0.68334807848890455"/>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90613824"/>
        <c:axId val="290614216"/>
        <c:axId val="0"/>
      </c:bar3DChart>
      <c:catAx>
        <c:axId val="290613824"/>
        <c:scaling>
          <c:orientation val="maxMin"/>
        </c:scaling>
        <c:delete val="0"/>
        <c:axPos val="l"/>
        <c:numFmt formatCode="General" sourceLinked="1"/>
        <c:majorTickMark val="none"/>
        <c:minorTickMark val="none"/>
        <c:tickLblPos val="nextTo"/>
        <c:crossAx val="290614216"/>
        <c:crosses val="autoZero"/>
        <c:auto val="1"/>
        <c:lblAlgn val="ctr"/>
        <c:lblOffset val="100"/>
        <c:noMultiLvlLbl val="0"/>
      </c:catAx>
      <c:valAx>
        <c:axId val="290614216"/>
        <c:scaling>
          <c:orientation val="minMax"/>
          <c:max val="1"/>
          <c:min val="0"/>
        </c:scaling>
        <c:delete val="1"/>
        <c:axPos val="b"/>
        <c:numFmt formatCode="0.00%" sourceLinked="1"/>
        <c:majorTickMark val="out"/>
        <c:minorTickMark val="none"/>
        <c:tickLblPos val="none"/>
        <c:crossAx val="29061382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93"/>
          <c:y val="8.7588361270792267E-2"/>
          <c:w val="0.48673172610180476"/>
          <c:h val="0.87920043844441265"/>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CHARTS'!$E$1510:$E$1511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CHARTS'!$E$1516</c:f>
              <c:numCache>
                <c:formatCode>0.0</c:formatCode>
                <c:ptCount val="1"/>
                <c:pt idx="0">
                  <c:v>0</c:v>
                </c:pt>
              </c:numCache>
            </c:numRef>
          </c:val>
        </c:ser>
        <c:dLbls>
          <c:showLegendKey val="0"/>
          <c:showVal val="0"/>
          <c:showCatName val="0"/>
          <c:showSerName val="0"/>
          <c:showPercent val="0"/>
          <c:showBubbleSize val="0"/>
        </c:dLbls>
        <c:gapWidth val="150"/>
        <c:shape val="cylinder"/>
        <c:axId val="290615000"/>
        <c:axId val="290615392"/>
        <c:axId val="0"/>
      </c:bar3DChart>
      <c:catAx>
        <c:axId val="290615000"/>
        <c:scaling>
          <c:orientation val="minMax"/>
        </c:scaling>
        <c:delete val="1"/>
        <c:axPos val="b"/>
        <c:majorTickMark val="out"/>
        <c:minorTickMark val="none"/>
        <c:tickLblPos val="none"/>
        <c:crossAx val="290615392"/>
        <c:crosses val="autoZero"/>
        <c:auto val="1"/>
        <c:lblAlgn val="ctr"/>
        <c:lblOffset val="100"/>
        <c:noMultiLvlLbl val="0"/>
      </c:catAx>
      <c:valAx>
        <c:axId val="290615392"/>
        <c:scaling>
          <c:orientation val="minMax"/>
          <c:max val="700"/>
          <c:min val="0"/>
        </c:scaling>
        <c:delete val="0"/>
        <c:axPos val="l"/>
        <c:majorGridlines/>
        <c:numFmt formatCode="0" sourceLinked="1"/>
        <c:majorTickMark val="out"/>
        <c:minorTickMark val="none"/>
        <c:tickLblPos val="nextTo"/>
        <c:crossAx val="290615000"/>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4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Compiled'!$M$132:$M$136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90616176"/>
        <c:axId val="290616568"/>
        <c:axId val="0"/>
      </c:bar3DChart>
      <c:catAx>
        <c:axId val="290616176"/>
        <c:scaling>
          <c:orientation val="maxMin"/>
        </c:scaling>
        <c:delete val="0"/>
        <c:axPos val="l"/>
        <c:numFmt formatCode="General" sourceLinked="1"/>
        <c:majorTickMark val="none"/>
        <c:minorTickMark val="none"/>
        <c:tickLblPos val="nextTo"/>
        <c:crossAx val="290616568"/>
        <c:crosses val="autoZero"/>
        <c:auto val="1"/>
        <c:lblAlgn val="ctr"/>
        <c:lblOffset val="100"/>
        <c:noMultiLvlLbl val="0"/>
      </c:catAx>
      <c:valAx>
        <c:axId val="290616568"/>
        <c:scaling>
          <c:orientation val="minMax"/>
          <c:max val="1"/>
          <c:min val="0"/>
        </c:scaling>
        <c:delete val="1"/>
        <c:axPos val="b"/>
        <c:numFmt formatCode="0.00%" sourceLinked="1"/>
        <c:majorTickMark val="out"/>
        <c:minorTickMark val="none"/>
        <c:tickLblPos val="none"/>
        <c:crossAx val="29061617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95"/>
          <c:y val="0.300664715304375"/>
          <c:w val="0.51838885238374965"/>
          <c:h val="0.68334807848890455"/>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Compiled'!$F$207:$F$214</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90617352"/>
        <c:axId val="290617744"/>
        <c:axId val="0"/>
      </c:bar3DChart>
      <c:catAx>
        <c:axId val="290617352"/>
        <c:scaling>
          <c:orientation val="maxMin"/>
        </c:scaling>
        <c:delete val="0"/>
        <c:axPos val="l"/>
        <c:numFmt formatCode="General" sourceLinked="1"/>
        <c:majorTickMark val="none"/>
        <c:minorTickMark val="none"/>
        <c:tickLblPos val="nextTo"/>
        <c:crossAx val="290617744"/>
        <c:crosses val="autoZero"/>
        <c:auto val="1"/>
        <c:lblAlgn val="ctr"/>
        <c:lblOffset val="100"/>
        <c:noMultiLvlLbl val="0"/>
      </c:catAx>
      <c:valAx>
        <c:axId val="290617744"/>
        <c:scaling>
          <c:orientation val="minMax"/>
          <c:max val="1"/>
          <c:min val="0"/>
        </c:scaling>
        <c:delete val="1"/>
        <c:axPos val="b"/>
        <c:numFmt formatCode="0.00%" sourceLinked="1"/>
        <c:majorTickMark val="out"/>
        <c:minorTickMark val="none"/>
        <c:tickLblPos val="none"/>
        <c:crossAx val="29061735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023"/>
          <c:y val="0.28148006785626201"/>
          <c:w val="0.51838885238374743"/>
          <c:h val="0.68334807848890011"/>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0262000"/>
        <c:axId val="280262392"/>
        <c:axId val="0"/>
      </c:bar3DChart>
      <c:catAx>
        <c:axId val="280262000"/>
        <c:scaling>
          <c:orientation val="maxMin"/>
        </c:scaling>
        <c:delete val="0"/>
        <c:axPos val="l"/>
        <c:numFmt formatCode="General" sourceLinked="1"/>
        <c:majorTickMark val="none"/>
        <c:minorTickMark val="none"/>
        <c:tickLblPos val="nextTo"/>
        <c:crossAx val="280262392"/>
        <c:crosses val="autoZero"/>
        <c:auto val="1"/>
        <c:lblAlgn val="ctr"/>
        <c:lblOffset val="100"/>
        <c:noMultiLvlLbl val="0"/>
      </c:catAx>
      <c:valAx>
        <c:axId val="280262392"/>
        <c:scaling>
          <c:orientation val="minMax"/>
          <c:max val="1"/>
          <c:min val="0"/>
        </c:scaling>
        <c:delete val="1"/>
        <c:axPos val="b"/>
        <c:numFmt formatCode="0.00%" sourceLinked="1"/>
        <c:majorTickMark val="out"/>
        <c:minorTickMark val="none"/>
        <c:tickLblPos val="none"/>
        <c:crossAx val="28026200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77" l="0.70000000000000062" r="0.70000000000000062" t="0.75000000000001377" header="0.30000000000000032" footer="0.30000000000000032"/>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48"/>
          <c:y val="8.7588361270792267E-2"/>
          <c:w val="0.48673172610180476"/>
          <c:h val="0.87920043844440499"/>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CHARTS'!$E$250:$E$251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CHARTS'!$E$256</c:f>
              <c:numCache>
                <c:formatCode>0.0</c:formatCode>
                <c:ptCount val="1"/>
                <c:pt idx="0">
                  <c:v>0</c:v>
                </c:pt>
              </c:numCache>
            </c:numRef>
          </c:val>
        </c:ser>
        <c:dLbls>
          <c:showLegendKey val="0"/>
          <c:showVal val="0"/>
          <c:showCatName val="0"/>
          <c:showSerName val="0"/>
          <c:showPercent val="0"/>
          <c:showBubbleSize val="0"/>
        </c:dLbls>
        <c:gapWidth val="150"/>
        <c:shape val="cylinder"/>
        <c:axId val="280263176"/>
        <c:axId val="280263568"/>
        <c:axId val="0"/>
      </c:bar3DChart>
      <c:catAx>
        <c:axId val="280263176"/>
        <c:scaling>
          <c:orientation val="minMax"/>
        </c:scaling>
        <c:delete val="1"/>
        <c:axPos val="b"/>
        <c:majorTickMark val="out"/>
        <c:minorTickMark val="none"/>
        <c:tickLblPos val="none"/>
        <c:crossAx val="280263568"/>
        <c:crosses val="autoZero"/>
        <c:auto val="1"/>
        <c:lblAlgn val="ctr"/>
        <c:lblOffset val="100"/>
        <c:noMultiLvlLbl val="0"/>
      </c:catAx>
      <c:valAx>
        <c:axId val="280263568"/>
        <c:scaling>
          <c:orientation val="minMax"/>
          <c:max val="700"/>
          <c:min val="0"/>
        </c:scaling>
        <c:delete val="0"/>
        <c:axPos val="l"/>
        <c:majorGridlines/>
        <c:numFmt formatCode="0" sourceLinked="1"/>
        <c:majorTickMark val="out"/>
        <c:minorTickMark val="none"/>
        <c:tickLblPos val="nextTo"/>
        <c:crossAx val="28026317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299" l="0.70000000000000062" r="0.70000000000000062" t="0.75000000000001299" header="0.30000000000000032" footer="0.30000000000000032"/>
    <c:pageSetup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013"/>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Compiled'!$M$27:$M$31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0602120"/>
        <c:axId val="280602512"/>
        <c:axId val="0"/>
      </c:bar3DChart>
      <c:catAx>
        <c:axId val="280602120"/>
        <c:scaling>
          <c:orientation val="maxMin"/>
        </c:scaling>
        <c:delete val="0"/>
        <c:axPos val="l"/>
        <c:numFmt formatCode="General" sourceLinked="1"/>
        <c:majorTickMark val="none"/>
        <c:minorTickMark val="none"/>
        <c:tickLblPos val="nextTo"/>
        <c:crossAx val="280602512"/>
        <c:crosses val="autoZero"/>
        <c:auto val="1"/>
        <c:lblAlgn val="ctr"/>
        <c:lblOffset val="100"/>
        <c:noMultiLvlLbl val="0"/>
      </c:catAx>
      <c:valAx>
        <c:axId val="280602512"/>
        <c:scaling>
          <c:orientation val="minMax"/>
          <c:max val="1"/>
          <c:min val="0"/>
        </c:scaling>
        <c:delete val="1"/>
        <c:axPos val="b"/>
        <c:numFmt formatCode="0.00%" sourceLinked="1"/>
        <c:majorTickMark val="out"/>
        <c:minorTickMark val="none"/>
        <c:tickLblPos val="none"/>
        <c:crossAx val="28060212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77" l="0.70000000000000062" r="0.70000000000000062" t="0.75000000000001377"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56"/>
          <c:y val="0.29746727406301132"/>
          <c:w val="0.51838885238374743"/>
          <c:h val="0.68334807848890011"/>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Compiled'!$F$39:$F$46</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0603296"/>
        <c:axId val="280603688"/>
        <c:axId val="0"/>
      </c:bar3DChart>
      <c:catAx>
        <c:axId val="280603296"/>
        <c:scaling>
          <c:orientation val="maxMin"/>
        </c:scaling>
        <c:delete val="0"/>
        <c:axPos val="l"/>
        <c:numFmt formatCode="General" sourceLinked="1"/>
        <c:majorTickMark val="none"/>
        <c:minorTickMark val="none"/>
        <c:tickLblPos val="nextTo"/>
        <c:crossAx val="280603688"/>
        <c:crosses val="autoZero"/>
        <c:auto val="1"/>
        <c:lblAlgn val="ctr"/>
        <c:lblOffset val="100"/>
        <c:noMultiLvlLbl val="0"/>
      </c:catAx>
      <c:valAx>
        <c:axId val="280603688"/>
        <c:scaling>
          <c:orientation val="minMax"/>
          <c:max val="1"/>
          <c:min val="0"/>
        </c:scaling>
        <c:delete val="1"/>
        <c:axPos val="b"/>
        <c:numFmt formatCode="0.00%" sourceLinked="1"/>
        <c:majorTickMark val="out"/>
        <c:minorTickMark val="none"/>
        <c:tickLblPos val="none"/>
        <c:crossAx val="28060329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77" l="0.70000000000000062" r="0.70000000000000062" t="0.75000000000001377" header="0.30000000000000032" footer="0.30000000000000032"/>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54"/>
          <c:y val="8.7588361270792267E-2"/>
          <c:w val="0.48673172610180476"/>
          <c:h val="0.87920043844440543"/>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0604472"/>
        <c:axId val="280604864"/>
        <c:axId val="0"/>
      </c:bar3DChart>
      <c:catAx>
        <c:axId val="280604472"/>
        <c:scaling>
          <c:orientation val="minMax"/>
        </c:scaling>
        <c:delete val="1"/>
        <c:axPos val="b"/>
        <c:majorTickMark val="out"/>
        <c:minorTickMark val="none"/>
        <c:tickLblPos val="none"/>
        <c:crossAx val="280604864"/>
        <c:crosses val="autoZero"/>
        <c:auto val="1"/>
        <c:lblAlgn val="ctr"/>
        <c:lblOffset val="100"/>
        <c:noMultiLvlLbl val="0"/>
      </c:catAx>
      <c:valAx>
        <c:axId val="280604864"/>
        <c:scaling>
          <c:orientation val="minMax"/>
          <c:max val="700"/>
          <c:min val="0"/>
        </c:scaling>
        <c:delete val="0"/>
        <c:axPos val="l"/>
        <c:majorGridlines/>
        <c:numFmt formatCode="0" sourceLinked="1"/>
        <c:majorTickMark val="out"/>
        <c:minorTickMark val="none"/>
        <c:tickLblPos val="nextTo"/>
        <c:crossAx val="280604472"/>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321" l="0.70000000000000062" r="0.70000000000000062" t="0.75000000000001321" header="0.30000000000000032" footer="0.3000000000000003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layout/>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7197229200403603"/>
          <c:y val="0.36795390316123183"/>
          <c:w val="0.53227343074160416"/>
          <c:h val="0.5860690550812855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'28 Scores Compiled'!$K$7:$L$11</c:f>
              <c:multiLvlStrCache>
                <c:ptCount val="5"/>
                <c:lvl>
                  <c:pt idx="0">
                    <c:v>#N/A</c:v>
                  </c:pt>
                  <c:pt idx="1">
                    <c:v>#N/A</c:v>
                  </c:pt>
                  <c:pt idx="2">
                    <c:v>#N/A</c:v>
                  </c:pt>
                  <c:pt idx="3">
                    <c:v>Not Used</c:v>
                  </c:pt>
                  <c:pt idx="4">
                    <c:v>Total</c:v>
                  </c:pt>
                </c:lvl>
                <c:lvl>
                  <c:pt idx="0">
                    <c:v>A</c:v>
                  </c:pt>
                  <c:pt idx="1">
                    <c:v>A</c:v>
                  </c:pt>
                  <c:pt idx="2">
                    <c:v>A</c:v>
                  </c:pt>
                  <c:pt idx="3">
                    <c:v>A</c:v>
                  </c:pt>
                  <c:pt idx="4">
                    <c:v>A</c:v>
                  </c:pt>
                </c:lvl>
              </c:multiLvlStrCache>
            </c:multiLvlStrRef>
          </c:cat>
          <c:val>
            <c:numRef>
              <c:f>'28 Scores Compiled'!$M$7:$M$11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'28 Scores Compiled'!$K$7:$L$11</c:f>
              <c:multiLvlStrCache>
                <c:ptCount val="5"/>
                <c:lvl>
                  <c:pt idx="0">
                    <c:v>#N/A</c:v>
                  </c:pt>
                  <c:pt idx="1">
                    <c:v>#N/A</c:v>
                  </c:pt>
                  <c:pt idx="2">
                    <c:v>#N/A</c:v>
                  </c:pt>
                  <c:pt idx="3">
                    <c:v>Not Used</c:v>
                  </c:pt>
                  <c:pt idx="4">
                    <c:v>Total</c:v>
                  </c:pt>
                </c:lvl>
                <c:lvl>
                  <c:pt idx="0">
                    <c:v>A</c:v>
                  </c:pt>
                  <c:pt idx="1">
                    <c:v>A</c:v>
                  </c:pt>
                  <c:pt idx="2">
                    <c:v>A</c:v>
                  </c:pt>
                  <c:pt idx="3">
                    <c:v>A</c:v>
                  </c:pt>
                  <c:pt idx="4">
                    <c:v>A</c:v>
                  </c:pt>
                </c:lvl>
              </c:multiLvlStrCache>
            </c:multiLvlStrRef>
          </c:cat>
          <c:val>
            <c:numRef>
              <c:f>'28 Scores Compiled'!$N$7:$N$11</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47697248"/>
        <c:axId val="247697640"/>
        <c:axId val="0"/>
      </c:bar3DChart>
      <c:catAx>
        <c:axId val="247697248"/>
        <c:scaling>
          <c:orientation val="maxMin"/>
        </c:scaling>
        <c:delete val="0"/>
        <c:axPos val="l"/>
        <c:numFmt formatCode="General" sourceLinked="1"/>
        <c:majorTickMark val="none"/>
        <c:minorTickMark val="none"/>
        <c:tickLblPos val="nextTo"/>
        <c:crossAx val="247697640"/>
        <c:crosses val="autoZero"/>
        <c:auto val="1"/>
        <c:lblAlgn val="ctr"/>
        <c:lblOffset val="100"/>
        <c:noMultiLvlLbl val="0"/>
      </c:catAx>
      <c:valAx>
        <c:axId val="247697640"/>
        <c:scaling>
          <c:orientation val="minMax"/>
          <c:max val="1"/>
          <c:min val="0"/>
        </c:scaling>
        <c:delete val="1"/>
        <c:axPos val="b"/>
        <c:numFmt formatCode="0.00%" sourceLinked="1"/>
        <c:majorTickMark val="out"/>
        <c:minorTickMark val="none"/>
        <c:tickLblPos val="none"/>
        <c:crossAx val="247697248"/>
        <c:crosses val="max"/>
        <c:crossBetween val="between"/>
      </c:valAx>
      <c:spPr>
        <a:noFill/>
        <a:ln w="25400">
          <a:noFill/>
        </a:ln>
      </c:spPr>
    </c:plotArea>
    <c:legend>
      <c:legendPos val="t"/>
      <c:layou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288" l="0.70000000000000062" r="0.70000000000000062" t="0.75000000000001288"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0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0605648"/>
        <c:axId val="281153240"/>
        <c:axId val="0"/>
      </c:bar3DChart>
      <c:catAx>
        <c:axId val="280605648"/>
        <c:scaling>
          <c:orientation val="maxMin"/>
        </c:scaling>
        <c:delete val="0"/>
        <c:axPos val="l"/>
        <c:numFmt formatCode="General" sourceLinked="1"/>
        <c:majorTickMark val="none"/>
        <c:minorTickMark val="none"/>
        <c:tickLblPos val="nextTo"/>
        <c:crossAx val="281153240"/>
        <c:crosses val="autoZero"/>
        <c:auto val="1"/>
        <c:lblAlgn val="ctr"/>
        <c:lblOffset val="100"/>
        <c:noMultiLvlLbl val="0"/>
      </c:catAx>
      <c:valAx>
        <c:axId val="281153240"/>
        <c:scaling>
          <c:orientation val="minMax"/>
          <c:max val="1"/>
          <c:min val="0"/>
        </c:scaling>
        <c:delete val="1"/>
        <c:axPos val="b"/>
        <c:numFmt formatCode="0.00%" sourceLinked="1"/>
        <c:majorTickMark val="out"/>
        <c:minorTickMark val="none"/>
        <c:tickLblPos val="none"/>
        <c:crossAx val="28060564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99" l="0.70000000000000062" r="0.70000000000000062" t="0.75000000000001399"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039"/>
          <c:y val="0.28148006785626223"/>
          <c:w val="0.51838885238374766"/>
          <c:h val="0.683348078488900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1154024"/>
        <c:axId val="281154416"/>
        <c:axId val="0"/>
      </c:bar3DChart>
      <c:catAx>
        <c:axId val="281154024"/>
        <c:scaling>
          <c:orientation val="maxMin"/>
        </c:scaling>
        <c:delete val="0"/>
        <c:axPos val="l"/>
        <c:numFmt formatCode="General" sourceLinked="1"/>
        <c:majorTickMark val="none"/>
        <c:minorTickMark val="none"/>
        <c:tickLblPos val="nextTo"/>
        <c:crossAx val="281154416"/>
        <c:crosses val="autoZero"/>
        <c:auto val="1"/>
        <c:lblAlgn val="ctr"/>
        <c:lblOffset val="100"/>
        <c:noMultiLvlLbl val="0"/>
      </c:catAx>
      <c:valAx>
        <c:axId val="281154416"/>
        <c:scaling>
          <c:orientation val="minMax"/>
          <c:max val="1"/>
          <c:min val="0"/>
        </c:scaling>
        <c:delete val="1"/>
        <c:axPos val="b"/>
        <c:numFmt formatCode="0.00%" sourceLinked="1"/>
        <c:majorTickMark val="out"/>
        <c:minorTickMark val="none"/>
        <c:tickLblPos val="none"/>
        <c:crossAx val="28115402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99" l="0.70000000000000062" r="0.70000000000000062" t="0.75000000000001399" header="0.30000000000000032" footer="0.30000000000000032"/>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54"/>
          <c:y val="8.7588361270792267E-2"/>
          <c:w val="0.48673172610180476"/>
          <c:h val="0.87920043844440543"/>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CHARTS'!$E$310:$E$311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CHARTS'!$E$316</c:f>
              <c:numCache>
                <c:formatCode>0.0</c:formatCode>
                <c:ptCount val="1"/>
                <c:pt idx="0">
                  <c:v>0</c:v>
                </c:pt>
              </c:numCache>
            </c:numRef>
          </c:val>
        </c:ser>
        <c:dLbls>
          <c:showLegendKey val="0"/>
          <c:showVal val="0"/>
          <c:showCatName val="0"/>
          <c:showSerName val="0"/>
          <c:showPercent val="0"/>
          <c:showBubbleSize val="0"/>
        </c:dLbls>
        <c:gapWidth val="150"/>
        <c:shape val="cylinder"/>
        <c:axId val="281155200"/>
        <c:axId val="281155592"/>
        <c:axId val="0"/>
      </c:bar3DChart>
      <c:catAx>
        <c:axId val="281155200"/>
        <c:scaling>
          <c:orientation val="minMax"/>
        </c:scaling>
        <c:delete val="1"/>
        <c:axPos val="b"/>
        <c:majorTickMark val="out"/>
        <c:minorTickMark val="none"/>
        <c:tickLblPos val="none"/>
        <c:crossAx val="281155592"/>
        <c:crosses val="autoZero"/>
        <c:auto val="1"/>
        <c:lblAlgn val="ctr"/>
        <c:lblOffset val="100"/>
        <c:noMultiLvlLbl val="0"/>
      </c:catAx>
      <c:valAx>
        <c:axId val="281155592"/>
        <c:scaling>
          <c:orientation val="minMax"/>
          <c:max val="700"/>
          <c:min val="0"/>
        </c:scaling>
        <c:delete val="0"/>
        <c:axPos val="l"/>
        <c:majorGridlines/>
        <c:numFmt formatCode="0" sourceLinked="1"/>
        <c:majorTickMark val="out"/>
        <c:minorTickMark val="none"/>
        <c:tickLblPos val="nextTo"/>
        <c:crossAx val="281155200"/>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321" l="0.70000000000000062" r="0.70000000000000062" t="0.75000000000001321" header="0.30000000000000032" footer="0.30000000000000032"/>
    <c:pageSetup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0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Compiled'!$M$32:$M$36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1156376"/>
        <c:axId val="281156768"/>
        <c:axId val="0"/>
      </c:bar3DChart>
      <c:catAx>
        <c:axId val="281156376"/>
        <c:scaling>
          <c:orientation val="maxMin"/>
        </c:scaling>
        <c:delete val="0"/>
        <c:axPos val="l"/>
        <c:numFmt formatCode="General" sourceLinked="1"/>
        <c:majorTickMark val="none"/>
        <c:minorTickMark val="none"/>
        <c:tickLblPos val="nextTo"/>
        <c:crossAx val="281156768"/>
        <c:crosses val="autoZero"/>
        <c:auto val="1"/>
        <c:lblAlgn val="ctr"/>
        <c:lblOffset val="100"/>
        <c:noMultiLvlLbl val="0"/>
      </c:catAx>
      <c:valAx>
        <c:axId val="281156768"/>
        <c:scaling>
          <c:orientation val="minMax"/>
          <c:max val="1"/>
          <c:min val="0"/>
        </c:scaling>
        <c:delete val="1"/>
        <c:axPos val="b"/>
        <c:numFmt formatCode="0.00%" sourceLinked="1"/>
        <c:majorTickMark val="out"/>
        <c:minorTickMark val="none"/>
        <c:tickLblPos val="none"/>
        <c:crossAx val="28115637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99" l="0.70000000000000062" r="0.70000000000000062" t="0.75000000000001399"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56"/>
          <c:y val="0.30066471530437255"/>
          <c:w val="0.51838885238374766"/>
          <c:h val="0.683348078488900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Compiled'!$F$47:$F$54</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0852912"/>
        <c:axId val="280853304"/>
        <c:axId val="0"/>
      </c:bar3DChart>
      <c:catAx>
        <c:axId val="280852912"/>
        <c:scaling>
          <c:orientation val="maxMin"/>
        </c:scaling>
        <c:delete val="0"/>
        <c:axPos val="l"/>
        <c:numFmt formatCode="General" sourceLinked="1"/>
        <c:majorTickMark val="none"/>
        <c:minorTickMark val="none"/>
        <c:tickLblPos val="nextTo"/>
        <c:crossAx val="280853304"/>
        <c:crosses val="autoZero"/>
        <c:auto val="1"/>
        <c:lblAlgn val="ctr"/>
        <c:lblOffset val="100"/>
        <c:noMultiLvlLbl val="0"/>
      </c:catAx>
      <c:valAx>
        <c:axId val="280853304"/>
        <c:scaling>
          <c:orientation val="minMax"/>
          <c:max val="1"/>
          <c:min val="0"/>
        </c:scaling>
        <c:delete val="1"/>
        <c:axPos val="b"/>
        <c:numFmt formatCode="0.00%" sourceLinked="1"/>
        <c:majorTickMark val="out"/>
        <c:minorTickMark val="none"/>
        <c:tickLblPos val="none"/>
        <c:crossAx val="28085291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99" l="0.70000000000000062" r="0.70000000000000062" t="0.75000000000001399" header="0.30000000000000032" footer="0.30000000000000032"/>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62"/>
          <c:y val="8.7588361270792267E-2"/>
          <c:w val="0.48673172610180476"/>
          <c:h val="0.87920043844440576"/>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0854088"/>
        <c:axId val="280854480"/>
        <c:axId val="0"/>
      </c:bar3DChart>
      <c:catAx>
        <c:axId val="280854088"/>
        <c:scaling>
          <c:orientation val="minMax"/>
        </c:scaling>
        <c:delete val="1"/>
        <c:axPos val="b"/>
        <c:majorTickMark val="out"/>
        <c:minorTickMark val="none"/>
        <c:tickLblPos val="none"/>
        <c:crossAx val="280854480"/>
        <c:crosses val="autoZero"/>
        <c:auto val="1"/>
        <c:lblAlgn val="ctr"/>
        <c:lblOffset val="100"/>
        <c:noMultiLvlLbl val="0"/>
      </c:catAx>
      <c:valAx>
        <c:axId val="280854480"/>
        <c:scaling>
          <c:orientation val="minMax"/>
          <c:max val="700"/>
          <c:min val="0"/>
        </c:scaling>
        <c:delete val="0"/>
        <c:axPos val="l"/>
        <c:majorGridlines/>
        <c:numFmt formatCode="0" sourceLinked="1"/>
        <c:majorTickMark val="out"/>
        <c:minorTickMark val="none"/>
        <c:tickLblPos val="nextTo"/>
        <c:crossAx val="280854088"/>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0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0855264"/>
        <c:axId val="280855656"/>
        <c:axId val="0"/>
      </c:bar3DChart>
      <c:catAx>
        <c:axId val="280855264"/>
        <c:scaling>
          <c:orientation val="maxMin"/>
        </c:scaling>
        <c:delete val="0"/>
        <c:axPos val="l"/>
        <c:numFmt formatCode="General" sourceLinked="1"/>
        <c:majorTickMark val="none"/>
        <c:minorTickMark val="none"/>
        <c:tickLblPos val="nextTo"/>
        <c:crossAx val="280855656"/>
        <c:crosses val="autoZero"/>
        <c:auto val="1"/>
        <c:lblAlgn val="ctr"/>
        <c:lblOffset val="100"/>
        <c:noMultiLvlLbl val="0"/>
      </c:catAx>
      <c:valAx>
        <c:axId val="280855656"/>
        <c:scaling>
          <c:orientation val="minMax"/>
          <c:max val="1"/>
          <c:min val="0"/>
        </c:scaling>
        <c:delete val="1"/>
        <c:axPos val="b"/>
        <c:numFmt formatCode="0.00%" sourceLinked="1"/>
        <c:majorTickMark val="out"/>
        <c:minorTickMark val="none"/>
        <c:tickLblPos val="none"/>
        <c:crossAx val="28085526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21" l="0.70000000000000062" r="0.70000000000000062" t="0.75000000000001421"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051"/>
          <c:y val="0.28148006785626251"/>
          <c:w val="0.51838885238374788"/>
          <c:h val="0.68334807848890056"/>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0879136"/>
        <c:axId val="280879528"/>
        <c:axId val="0"/>
      </c:bar3DChart>
      <c:catAx>
        <c:axId val="280879136"/>
        <c:scaling>
          <c:orientation val="maxMin"/>
        </c:scaling>
        <c:delete val="0"/>
        <c:axPos val="l"/>
        <c:numFmt formatCode="General" sourceLinked="1"/>
        <c:majorTickMark val="none"/>
        <c:minorTickMark val="none"/>
        <c:tickLblPos val="nextTo"/>
        <c:crossAx val="280879528"/>
        <c:crosses val="autoZero"/>
        <c:auto val="1"/>
        <c:lblAlgn val="ctr"/>
        <c:lblOffset val="100"/>
        <c:noMultiLvlLbl val="0"/>
      </c:catAx>
      <c:valAx>
        <c:axId val="280879528"/>
        <c:scaling>
          <c:orientation val="minMax"/>
          <c:max val="1"/>
          <c:min val="0"/>
        </c:scaling>
        <c:delete val="1"/>
        <c:axPos val="b"/>
        <c:numFmt formatCode="0.00%" sourceLinked="1"/>
        <c:majorTickMark val="out"/>
        <c:minorTickMark val="none"/>
        <c:tickLblPos val="none"/>
        <c:crossAx val="28087913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21" l="0.70000000000000062" r="0.70000000000000062" t="0.75000000000001421" header="0.30000000000000032" footer="0.30000000000000032"/>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62"/>
          <c:y val="8.7588361270792267E-2"/>
          <c:w val="0.48673172610180476"/>
          <c:h val="0.87920043844440576"/>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CHARTS'!$E$370:$E$371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CHARTS'!$E$376</c:f>
              <c:numCache>
                <c:formatCode>0.0</c:formatCode>
                <c:ptCount val="1"/>
                <c:pt idx="0">
                  <c:v>0</c:v>
                </c:pt>
              </c:numCache>
            </c:numRef>
          </c:val>
        </c:ser>
        <c:dLbls>
          <c:showLegendKey val="0"/>
          <c:showVal val="0"/>
          <c:showCatName val="0"/>
          <c:showSerName val="0"/>
          <c:showPercent val="0"/>
          <c:showBubbleSize val="0"/>
        </c:dLbls>
        <c:gapWidth val="150"/>
        <c:shape val="cylinder"/>
        <c:axId val="280880704"/>
        <c:axId val="280881096"/>
        <c:axId val="0"/>
      </c:bar3DChart>
      <c:catAx>
        <c:axId val="280880704"/>
        <c:scaling>
          <c:orientation val="minMax"/>
        </c:scaling>
        <c:delete val="1"/>
        <c:axPos val="b"/>
        <c:majorTickMark val="out"/>
        <c:minorTickMark val="none"/>
        <c:tickLblPos val="none"/>
        <c:crossAx val="280881096"/>
        <c:crosses val="autoZero"/>
        <c:auto val="1"/>
        <c:lblAlgn val="ctr"/>
        <c:lblOffset val="100"/>
        <c:noMultiLvlLbl val="0"/>
      </c:catAx>
      <c:valAx>
        <c:axId val="280881096"/>
        <c:scaling>
          <c:orientation val="minMax"/>
          <c:max val="700"/>
          <c:min val="0"/>
        </c:scaling>
        <c:delete val="0"/>
        <c:axPos val="l"/>
        <c:majorGridlines/>
        <c:numFmt formatCode="0" sourceLinked="1"/>
        <c:majorTickMark val="out"/>
        <c:minorTickMark val="none"/>
        <c:tickLblPos val="nextTo"/>
        <c:crossAx val="28088070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0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Compiled'!$M$37:$M$41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0881880"/>
        <c:axId val="280882272"/>
        <c:axId val="0"/>
      </c:bar3DChart>
      <c:catAx>
        <c:axId val="280881880"/>
        <c:scaling>
          <c:orientation val="maxMin"/>
        </c:scaling>
        <c:delete val="0"/>
        <c:axPos val="l"/>
        <c:numFmt formatCode="General" sourceLinked="1"/>
        <c:majorTickMark val="none"/>
        <c:minorTickMark val="none"/>
        <c:tickLblPos val="nextTo"/>
        <c:crossAx val="280882272"/>
        <c:crosses val="autoZero"/>
        <c:auto val="1"/>
        <c:lblAlgn val="ctr"/>
        <c:lblOffset val="100"/>
        <c:noMultiLvlLbl val="0"/>
      </c:catAx>
      <c:valAx>
        <c:axId val="280882272"/>
        <c:scaling>
          <c:orientation val="minMax"/>
          <c:max val="1"/>
          <c:min val="0"/>
        </c:scaling>
        <c:delete val="1"/>
        <c:axPos val="b"/>
        <c:numFmt formatCode="0.00%" sourceLinked="1"/>
        <c:majorTickMark val="out"/>
        <c:minorTickMark val="none"/>
        <c:tickLblPos val="none"/>
        <c:crossAx val="28088188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21" l="0.70000000000000062" r="0.70000000000000062" t="0.75000000000001421"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81120796371"/>
          <c:y val="2.5465334619733812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26"/>
          <c:y val="8.7588361270792267E-2"/>
          <c:w val="0.48673172610180476"/>
          <c:h val="0.87920043844440376"/>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6791694574681849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CHARTS'!$E$70:$E$71</c:f>
              <c:strCache>
                <c:ptCount val="2"/>
                <c:pt idx="0">
                  <c:v>Candidate's
Score</c:v>
                </c:pt>
              </c:strCache>
            </c:strRef>
          </c:tx>
          <c:spPr>
            <a:solidFill>
              <a:schemeClr val="tx2">
                <a:lumMod val="60000"/>
                <a:lumOff val="40000"/>
              </a:schemeClr>
            </a:solidFill>
          </c:spPr>
          <c:invertIfNegative val="0"/>
          <c:dLbls>
            <c:dLbl>
              <c:idx val="0"/>
              <c:layout>
                <c:manualLayout>
                  <c:x val="2.6791694574681849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CHARTS'!$E$76</c:f>
              <c:numCache>
                <c:formatCode>0.0</c:formatCode>
                <c:ptCount val="1"/>
                <c:pt idx="0">
                  <c:v>0</c:v>
                </c:pt>
              </c:numCache>
            </c:numRef>
          </c:val>
        </c:ser>
        <c:dLbls>
          <c:showLegendKey val="0"/>
          <c:showVal val="0"/>
          <c:showCatName val="0"/>
          <c:showSerName val="0"/>
          <c:showPercent val="0"/>
          <c:showBubbleSize val="0"/>
        </c:dLbls>
        <c:gapWidth val="150"/>
        <c:shape val="cylinder"/>
        <c:axId val="247698424"/>
        <c:axId val="247698816"/>
        <c:axId val="0"/>
      </c:bar3DChart>
      <c:catAx>
        <c:axId val="247698424"/>
        <c:scaling>
          <c:orientation val="minMax"/>
        </c:scaling>
        <c:delete val="1"/>
        <c:axPos val="b"/>
        <c:majorTickMark val="out"/>
        <c:minorTickMark val="none"/>
        <c:tickLblPos val="none"/>
        <c:crossAx val="247698816"/>
        <c:crosses val="autoZero"/>
        <c:auto val="1"/>
        <c:lblAlgn val="ctr"/>
        <c:lblOffset val="100"/>
        <c:noMultiLvlLbl val="0"/>
      </c:catAx>
      <c:valAx>
        <c:axId val="247698816"/>
        <c:scaling>
          <c:orientation val="minMax"/>
          <c:max val="700"/>
          <c:min val="0"/>
        </c:scaling>
        <c:delete val="0"/>
        <c:axPos val="l"/>
        <c:majorGridlines/>
        <c:numFmt formatCode="0" sourceLinked="1"/>
        <c:majorTickMark val="out"/>
        <c:minorTickMark val="none"/>
        <c:tickLblPos val="nextTo"/>
        <c:crossAx val="247698424"/>
        <c:crosses val="autoZero"/>
        <c:crossBetween val="between"/>
      </c:valAx>
      <c:spPr>
        <a:noFill/>
        <a:ln w="25400">
          <a:noFill/>
        </a:ln>
      </c:spPr>
    </c:plotArea>
    <c:legend>
      <c:legendPos val="r"/>
      <c:layout>
        <c:manualLayout>
          <c:xMode val="edge"/>
          <c:yMode val="edge"/>
          <c:x val="0.6911991853861077"/>
          <c:y val="0.13591401865280694"/>
          <c:w val="0.25558616209763213"/>
          <c:h val="0.78400423267249986"/>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232" l="0.70000000000000062" r="0.70000000000000062" t="0.75000000000001232" header="0.30000000000000032" footer="0.30000000000000032"/>
    <c:pageSetup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405015812761883"/>
          <c:y val="0.30066471530437255"/>
          <c:w val="0.51838885238374788"/>
          <c:h val="0.68334807848890056"/>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Compiled'!$F$55:$F$62</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0882664"/>
        <c:axId val="281638320"/>
        <c:axId val="0"/>
      </c:bar3DChart>
      <c:catAx>
        <c:axId val="280882664"/>
        <c:scaling>
          <c:orientation val="maxMin"/>
        </c:scaling>
        <c:delete val="0"/>
        <c:axPos val="l"/>
        <c:numFmt formatCode="General" sourceLinked="1"/>
        <c:majorTickMark val="none"/>
        <c:minorTickMark val="none"/>
        <c:tickLblPos val="nextTo"/>
        <c:crossAx val="281638320"/>
        <c:crosses val="autoZero"/>
        <c:auto val="1"/>
        <c:lblAlgn val="ctr"/>
        <c:lblOffset val="100"/>
        <c:noMultiLvlLbl val="0"/>
      </c:catAx>
      <c:valAx>
        <c:axId val="281638320"/>
        <c:scaling>
          <c:orientation val="minMax"/>
          <c:max val="1"/>
          <c:min val="0"/>
        </c:scaling>
        <c:delete val="1"/>
        <c:axPos val="b"/>
        <c:numFmt formatCode="0.00%" sourceLinked="1"/>
        <c:majorTickMark val="out"/>
        <c:minorTickMark val="none"/>
        <c:tickLblPos val="none"/>
        <c:crossAx val="28088266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21" l="0.70000000000000062" r="0.70000000000000062" t="0.75000000000001421" header="0.30000000000000032" footer="0.30000000000000032"/>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73"/>
          <c:y val="8.7588361270792267E-2"/>
          <c:w val="0.48673172610180476"/>
          <c:h val="0.87920043844440621"/>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1639104"/>
        <c:axId val="281639496"/>
        <c:axId val="0"/>
      </c:bar3DChart>
      <c:catAx>
        <c:axId val="281639104"/>
        <c:scaling>
          <c:orientation val="minMax"/>
        </c:scaling>
        <c:delete val="1"/>
        <c:axPos val="b"/>
        <c:majorTickMark val="out"/>
        <c:minorTickMark val="none"/>
        <c:tickLblPos val="none"/>
        <c:crossAx val="281639496"/>
        <c:crosses val="autoZero"/>
        <c:auto val="1"/>
        <c:lblAlgn val="ctr"/>
        <c:lblOffset val="100"/>
        <c:noMultiLvlLbl val="0"/>
      </c:catAx>
      <c:valAx>
        <c:axId val="281639496"/>
        <c:scaling>
          <c:orientation val="minMax"/>
          <c:max val="700"/>
          <c:min val="0"/>
        </c:scaling>
        <c:delete val="0"/>
        <c:axPos val="l"/>
        <c:majorGridlines/>
        <c:numFmt formatCode="0" sourceLinked="1"/>
        <c:majorTickMark val="out"/>
        <c:minorTickMark val="none"/>
        <c:tickLblPos val="nextTo"/>
        <c:crossAx val="28163910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366" l="0.70000000000000062" r="0.70000000000000062" t="0.75000000000001366" header="0.30000000000000032" footer="0.30000000000000032"/>
    <c:pageSetup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0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1640280"/>
        <c:axId val="281640672"/>
        <c:axId val="0"/>
      </c:bar3DChart>
      <c:catAx>
        <c:axId val="281640280"/>
        <c:scaling>
          <c:orientation val="maxMin"/>
        </c:scaling>
        <c:delete val="0"/>
        <c:axPos val="l"/>
        <c:numFmt formatCode="General" sourceLinked="1"/>
        <c:majorTickMark val="none"/>
        <c:minorTickMark val="none"/>
        <c:tickLblPos val="nextTo"/>
        <c:crossAx val="281640672"/>
        <c:crosses val="autoZero"/>
        <c:auto val="1"/>
        <c:lblAlgn val="ctr"/>
        <c:lblOffset val="100"/>
        <c:noMultiLvlLbl val="0"/>
      </c:catAx>
      <c:valAx>
        <c:axId val="281640672"/>
        <c:scaling>
          <c:orientation val="minMax"/>
          <c:max val="1"/>
          <c:min val="0"/>
        </c:scaling>
        <c:delete val="1"/>
        <c:axPos val="b"/>
        <c:numFmt formatCode="0.00%" sourceLinked="1"/>
        <c:majorTickMark val="out"/>
        <c:minorTickMark val="none"/>
        <c:tickLblPos val="none"/>
        <c:crossAx val="28164028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43" l="0.70000000000000062" r="0.70000000000000062" t="0.75000000000001443"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062"/>
          <c:y val="0.28148006785626273"/>
          <c:w val="0.5183888523837481"/>
          <c:h val="0.68334807848890089"/>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1641456"/>
        <c:axId val="281641848"/>
        <c:axId val="0"/>
      </c:bar3DChart>
      <c:catAx>
        <c:axId val="281641456"/>
        <c:scaling>
          <c:orientation val="maxMin"/>
        </c:scaling>
        <c:delete val="0"/>
        <c:axPos val="l"/>
        <c:numFmt formatCode="General" sourceLinked="1"/>
        <c:majorTickMark val="none"/>
        <c:minorTickMark val="none"/>
        <c:tickLblPos val="nextTo"/>
        <c:crossAx val="281641848"/>
        <c:crosses val="autoZero"/>
        <c:auto val="1"/>
        <c:lblAlgn val="ctr"/>
        <c:lblOffset val="100"/>
        <c:noMultiLvlLbl val="0"/>
      </c:catAx>
      <c:valAx>
        <c:axId val="281641848"/>
        <c:scaling>
          <c:orientation val="minMax"/>
          <c:max val="1"/>
          <c:min val="0"/>
        </c:scaling>
        <c:delete val="1"/>
        <c:axPos val="b"/>
        <c:numFmt formatCode="0.00%" sourceLinked="1"/>
        <c:majorTickMark val="out"/>
        <c:minorTickMark val="none"/>
        <c:tickLblPos val="none"/>
        <c:crossAx val="28164145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43" l="0.70000000000000062" r="0.70000000000000062" t="0.75000000000001443" header="0.30000000000000032" footer="0.30000000000000032"/>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73"/>
          <c:y val="8.7588361270792267E-2"/>
          <c:w val="0.48673172610180476"/>
          <c:h val="0.87920043844440621"/>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CHARTS'!$E$430:$E$431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CHARTS'!$E$436</c:f>
              <c:numCache>
                <c:formatCode>0.0</c:formatCode>
                <c:ptCount val="1"/>
                <c:pt idx="0">
                  <c:v>0</c:v>
                </c:pt>
              </c:numCache>
            </c:numRef>
          </c:val>
        </c:ser>
        <c:dLbls>
          <c:showLegendKey val="0"/>
          <c:showVal val="0"/>
          <c:showCatName val="0"/>
          <c:showSerName val="0"/>
          <c:showPercent val="0"/>
          <c:showBubbleSize val="0"/>
        </c:dLbls>
        <c:gapWidth val="150"/>
        <c:shape val="cylinder"/>
        <c:axId val="281564944"/>
        <c:axId val="281565336"/>
        <c:axId val="0"/>
      </c:bar3DChart>
      <c:catAx>
        <c:axId val="281564944"/>
        <c:scaling>
          <c:orientation val="minMax"/>
        </c:scaling>
        <c:delete val="1"/>
        <c:axPos val="b"/>
        <c:majorTickMark val="out"/>
        <c:minorTickMark val="none"/>
        <c:tickLblPos val="none"/>
        <c:crossAx val="281565336"/>
        <c:crosses val="autoZero"/>
        <c:auto val="1"/>
        <c:lblAlgn val="ctr"/>
        <c:lblOffset val="100"/>
        <c:noMultiLvlLbl val="0"/>
      </c:catAx>
      <c:valAx>
        <c:axId val="281565336"/>
        <c:scaling>
          <c:orientation val="minMax"/>
          <c:max val="700"/>
          <c:min val="0"/>
        </c:scaling>
        <c:delete val="0"/>
        <c:axPos val="l"/>
        <c:majorGridlines/>
        <c:numFmt formatCode="0" sourceLinked="1"/>
        <c:majorTickMark val="out"/>
        <c:minorTickMark val="none"/>
        <c:tickLblPos val="nextTo"/>
        <c:crossAx val="28156494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366" l="0.70000000000000062" r="0.70000000000000062" t="0.75000000000001366" header="0.30000000000000032" footer="0.30000000000000032"/>
    <c:pageSetup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0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Compiled'!$M$42:$M$46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1566120"/>
        <c:axId val="281566512"/>
        <c:axId val="0"/>
      </c:bar3DChart>
      <c:catAx>
        <c:axId val="281566120"/>
        <c:scaling>
          <c:orientation val="maxMin"/>
        </c:scaling>
        <c:delete val="0"/>
        <c:axPos val="l"/>
        <c:numFmt formatCode="General" sourceLinked="1"/>
        <c:majorTickMark val="none"/>
        <c:minorTickMark val="none"/>
        <c:tickLblPos val="nextTo"/>
        <c:crossAx val="281566512"/>
        <c:crosses val="autoZero"/>
        <c:auto val="1"/>
        <c:lblAlgn val="ctr"/>
        <c:lblOffset val="100"/>
        <c:noMultiLvlLbl val="0"/>
      </c:catAx>
      <c:valAx>
        <c:axId val="281566512"/>
        <c:scaling>
          <c:orientation val="minMax"/>
          <c:max val="1"/>
          <c:min val="0"/>
        </c:scaling>
        <c:delete val="1"/>
        <c:axPos val="b"/>
        <c:numFmt formatCode="0.00%" sourceLinked="1"/>
        <c:majorTickMark val="out"/>
        <c:minorTickMark val="none"/>
        <c:tickLblPos val="none"/>
        <c:crossAx val="28156612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43" l="0.70000000000000062" r="0.70000000000000062" t="0.75000000000001443"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56"/>
          <c:y val="0.30066471530437255"/>
          <c:w val="0.5183888523837481"/>
          <c:h val="0.68334807848890089"/>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Compiled'!$F$63:$F$70</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1567296"/>
        <c:axId val="281567688"/>
        <c:axId val="0"/>
      </c:bar3DChart>
      <c:catAx>
        <c:axId val="281567296"/>
        <c:scaling>
          <c:orientation val="maxMin"/>
        </c:scaling>
        <c:delete val="0"/>
        <c:axPos val="l"/>
        <c:numFmt formatCode="General" sourceLinked="1"/>
        <c:majorTickMark val="none"/>
        <c:minorTickMark val="none"/>
        <c:tickLblPos val="nextTo"/>
        <c:crossAx val="281567688"/>
        <c:crosses val="autoZero"/>
        <c:auto val="1"/>
        <c:lblAlgn val="ctr"/>
        <c:lblOffset val="100"/>
        <c:noMultiLvlLbl val="0"/>
      </c:catAx>
      <c:valAx>
        <c:axId val="281567688"/>
        <c:scaling>
          <c:orientation val="minMax"/>
          <c:max val="1"/>
          <c:min val="0"/>
        </c:scaling>
        <c:delete val="1"/>
        <c:axPos val="b"/>
        <c:numFmt formatCode="0.00%" sourceLinked="1"/>
        <c:majorTickMark val="out"/>
        <c:minorTickMark val="none"/>
        <c:tickLblPos val="none"/>
        <c:crossAx val="28156729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43" l="0.70000000000000062" r="0.70000000000000062" t="0.75000000000001443" header="0.30000000000000032" footer="0.30000000000000032"/>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79"/>
          <c:y val="8.7588361270792267E-2"/>
          <c:w val="0.48673172610180476"/>
          <c:h val="0.87920043844440665"/>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2148648"/>
        <c:axId val="282149040"/>
        <c:axId val="0"/>
      </c:bar3DChart>
      <c:catAx>
        <c:axId val="282148648"/>
        <c:scaling>
          <c:orientation val="minMax"/>
        </c:scaling>
        <c:delete val="1"/>
        <c:axPos val="b"/>
        <c:majorTickMark val="out"/>
        <c:minorTickMark val="none"/>
        <c:tickLblPos val="none"/>
        <c:crossAx val="282149040"/>
        <c:crosses val="autoZero"/>
        <c:auto val="1"/>
        <c:lblAlgn val="ctr"/>
        <c:lblOffset val="100"/>
        <c:noMultiLvlLbl val="0"/>
      </c:catAx>
      <c:valAx>
        <c:axId val="282149040"/>
        <c:scaling>
          <c:orientation val="minMax"/>
          <c:max val="700"/>
          <c:min val="0"/>
        </c:scaling>
        <c:delete val="0"/>
        <c:axPos val="l"/>
        <c:majorGridlines/>
        <c:numFmt formatCode="0" sourceLinked="1"/>
        <c:majorTickMark val="out"/>
        <c:minorTickMark val="none"/>
        <c:tickLblPos val="nextTo"/>
        <c:crossAx val="282148648"/>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388" l="0.70000000000000062" r="0.70000000000000062" t="0.75000000000001388" header="0.30000000000000032" footer="0.30000000000000032"/>
    <c:pageSetup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113"/>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2149824"/>
        <c:axId val="282150216"/>
        <c:axId val="0"/>
      </c:bar3DChart>
      <c:catAx>
        <c:axId val="282149824"/>
        <c:scaling>
          <c:orientation val="maxMin"/>
        </c:scaling>
        <c:delete val="0"/>
        <c:axPos val="l"/>
        <c:numFmt formatCode="General" sourceLinked="1"/>
        <c:majorTickMark val="none"/>
        <c:minorTickMark val="none"/>
        <c:tickLblPos val="nextTo"/>
        <c:crossAx val="282150216"/>
        <c:crosses val="autoZero"/>
        <c:auto val="1"/>
        <c:lblAlgn val="ctr"/>
        <c:lblOffset val="100"/>
        <c:noMultiLvlLbl val="0"/>
      </c:catAx>
      <c:valAx>
        <c:axId val="282150216"/>
        <c:scaling>
          <c:orientation val="minMax"/>
          <c:max val="1"/>
          <c:min val="0"/>
        </c:scaling>
        <c:delete val="1"/>
        <c:axPos val="b"/>
        <c:numFmt formatCode="0.00%" sourceLinked="1"/>
        <c:majorTickMark val="out"/>
        <c:minorTickMark val="none"/>
        <c:tickLblPos val="none"/>
        <c:crossAx val="28214982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073"/>
          <c:y val="0.28148006785626301"/>
          <c:w val="0.51838885238374832"/>
          <c:h val="0.68334807848890111"/>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2151000"/>
        <c:axId val="282151392"/>
        <c:axId val="0"/>
      </c:bar3DChart>
      <c:catAx>
        <c:axId val="282151000"/>
        <c:scaling>
          <c:orientation val="maxMin"/>
        </c:scaling>
        <c:delete val="0"/>
        <c:axPos val="l"/>
        <c:numFmt formatCode="General" sourceLinked="1"/>
        <c:majorTickMark val="none"/>
        <c:minorTickMark val="none"/>
        <c:tickLblPos val="nextTo"/>
        <c:crossAx val="282151392"/>
        <c:crosses val="autoZero"/>
        <c:auto val="1"/>
        <c:lblAlgn val="ctr"/>
        <c:lblOffset val="100"/>
        <c:noMultiLvlLbl val="0"/>
      </c:catAx>
      <c:valAx>
        <c:axId val="282151392"/>
        <c:scaling>
          <c:orientation val="minMax"/>
          <c:max val="1"/>
          <c:min val="0"/>
        </c:scaling>
        <c:delete val="1"/>
        <c:axPos val="b"/>
        <c:numFmt formatCode="0.00%" sourceLinked="1"/>
        <c:majorTickMark val="out"/>
        <c:minorTickMark val="none"/>
        <c:tickLblPos val="none"/>
        <c:crossAx val="28215100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layout/>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447161536222487"/>
          <c:y val="0.30066471530437255"/>
          <c:w val="0.47431624615879037"/>
          <c:h val="0.68334807848889956"/>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'28 Scores Compiled'!$D$7:$E$14</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A</c:v>
                  </c:pt>
                  <c:pt idx="1">
                    <c:v>A</c:v>
                  </c:pt>
                  <c:pt idx="2">
                    <c:v>A</c:v>
                  </c:pt>
                  <c:pt idx="3">
                    <c:v>A</c:v>
                  </c:pt>
                  <c:pt idx="4">
                    <c:v>A</c:v>
                  </c:pt>
                  <c:pt idx="5">
                    <c:v>A</c:v>
                  </c:pt>
                  <c:pt idx="6">
                    <c:v>A</c:v>
                  </c:pt>
                  <c:pt idx="7">
                    <c:v>A</c:v>
                  </c:pt>
                </c:lvl>
              </c:multiLvlStrCache>
            </c:multiLvlStrRef>
          </c:cat>
          <c:val>
            <c:numRef>
              <c:f>'28 Scores Compiled'!$F$7:$F$14</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'28 Scores Compiled'!$D$7:$E$14</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A</c:v>
                  </c:pt>
                  <c:pt idx="1">
                    <c:v>A</c:v>
                  </c:pt>
                  <c:pt idx="2">
                    <c:v>A</c:v>
                  </c:pt>
                  <c:pt idx="3">
                    <c:v>A</c:v>
                  </c:pt>
                  <c:pt idx="4">
                    <c:v>A</c:v>
                  </c:pt>
                  <c:pt idx="5">
                    <c:v>A</c:v>
                  </c:pt>
                  <c:pt idx="6">
                    <c:v>A</c:v>
                  </c:pt>
                  <c:pt idx="7">
                    <c:v>A</c:v>
                  </c:pt>
                </c:lvl>
              </c:multiLvlStrCache>
            </c:multiLvlStrRef>
          </c:cat>
          <c:val>
            <c:numRef>
              <c:f>'28 Scores Compiled'!$G$7:$G$14</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79373248"/>
        <c:axId val="279373640"/>
        <c:axId val="0"/>
      </c:bar3DChart>
      <c:catAx>
        <c:axId val="279373248"/>
        <c:scaling>
          <c:orientation val="maxMin"/>
        </c:scaling>
        <c:delete val="0"/>
        <c:axPos val="l"/>
        <c:numFmt formatCode="General" sourceLinked="1"/>
        <c:majorTickMark val="none"/>
        <c:minorTickMark val="none"/>
        <c:tickLblPos val="nextTo"/>
        <c:crossAx val="279373640"/>
        <c:crosses val="autoZero"/>
        <c:auto val="1"/>
        <c:lblAlgn val="ctr"/>
        <c:lblOffset val="100"/>
        <c:noMultiLvlLbl val="0"/>
      </c:catAx>
      <c:valAx>
        <c:axId val="279373640"/>
        <c:scaling>
          <c:orientation val="minMax"/>
          <c:min val="0"/>
        </c:scaling>
        <c:delete val="1"/>
        <c:axPos val="b"/>
        <c:numFmt formatCode="0.00%" sourceLinked="1"/>
        <c:majorTickMark val="out"/>
        <c:minorTickMark val="none"/>
        <c:tickLblPos val="none"/>
        <c:crossAx val="279373248"/>
        <c:crosses val="max"/>
        <c:crossBetween val="between"/>
      </c:valAx>
      <c:spPr>
        <a:noFill/>
        <a:ln w="25400">
          <a:noFill/>
        </a:ln>
      </c:spPr>
    </c:plotArea>
    <c:legend>
      <c:legendPos val="t"/>
      <c:layou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288" l="0.70000000000000062" r="0.70000000000000062" t="0.75000000000001288" header="0.30000000000000032" footer="0.30000000000000032"/>
    <c:pageSetup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79"/>
          <c:y val="8.7588361270792267E-2"/>
          <c:w val="0.48673172610180476"/>
          <c:h val="0.87920043844440665"/>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CHARTS'!$E$490:$E$491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CHARTS'!$E$496</c:f>
              <c:numCache>
                <c:formatCode>0.0</c:formatCode>
                <c:ptCount val="1"/>
                <c:pt idx="0">
                  <c:v>0</c:v>
                </c:pt>
              </c:numCache>
            </c:numRef>
          </c:val>
        </c:ser>
        <c:dLbls>
          <c:showLegendKey val="0"/>
          <c:showVal val="0"/>
          <c:showCatName val="0"/>
          <c:showSerName val="0"/>
          <c:showPercent val="0"/>
          <c:showBubbleSize val="0"/>
        </c:dLbls>
        <c:gapWidth val="150"/>
        <c:shape val="cylinder"/>
        <c:axId val="282152176"/>
        <c:axId val="282816320"/>
        <c:axId val="0"/>
      </c:bar3DChart>
      <c:catAx>
        <c:axId val="282152176"/>
        <c:scaling>
          <c:orientation val="minMax"/>
        </c:scaling>
        <c:delete val="1"/>
        <c:axPos val="b"/>
        <c:majorTickMark val="out"/>
        <c:minorTickMark val="none"/>
        <c:tickLblPos val="none"/>
        <c:crossAx val="282816320"/>
        <c:crosses val="autoZero"/>
        <c:auto val="1"/>
        <c:lblAlgn val="ctr"/>
        <c:lblOffset val="100"/>
        <c:noMultiLvlLbl val="0"/>
      </c:catAx>
      <c:valAx>
        <c:axId val="282816320"/>
        <c:scaling>
          <c:orientation val="minMax"/>
          <c:max val="700"/>
          <c:min val="0"/>
        </c:scaling>
        <c:delete val="0"/>
        <c:axPos val="l"/>
        <c:majorGridlines/>
        <c:numFmt formatCode="0" sourceLinked="1"/>
        <c:majorTickMark val="out"/>
        <c:minorTickMark val="none"/>
        <c:tickLblPos val="nextTo"/>
        <c:crossAx val="28215217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388" l="0.70000000000000062" r="0.70000000000000062" t="0.75000000000001388" header="0.30000000000000032" footer="0.30000000000000032"/>
    <c:pageSetup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113"/>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Compiled'!$M$47:$M$51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2817104"/>
        <c:axId val="282817496"/>
        <c:axId val="0"/>
      </c:bar3DChart>
      <c:catAx>
        <c:axId val="282817104"/>
        <c:scaling>
          <c:orientation val="maxMin"/>
        </c:scaling>
        <c:delete val="0"/>
        <c:axPos val="l"/>
        <c:numFmt formatCode="General" sourceLinked="1"/>
        <c:majorTickMark val="none"/>
        <c:minorTickMark val="none"/>
        <c:tickLblPos val="nextTo"/>
        <c:crossAx val="282817496"/>
        <c:crosses val="autoZero"/>
        <c:auto val="1"/>
        <c:lblAlgn val="ctr"/>
        <c:lblOffset val="100"/>
        <c:noMultiLvlLbl val="0"/>
      </c:catAx>
      <c:valAx>
        <c:axId val="282817496"/>
        <c:scaling>
          <c:orientation val="minMax"/>
          <c:max val="1"/>
          <c:min val="0"/>
        </c:scaling>
        <c:delete val="1"/>
        <c:axPos val="b"/>
        <c:numFmt formatCode="0.00%" sourceLinked="1"/>
        <c:majorTickMark val="out"/>
        <c:minorTickMark val="none"/>
        <c:tickLblPos val="none"/>
        <c:crossAx val="28281710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56"/>
          <c:y val="0.30066471530437255"/>
          <c:w val="0.51838885238374832"/>
          <c:h val="0.68334807848890111"/>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Compiled'!$F$71:$F$78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2818280"/>
        <c:axId val="282818672"/>
        <c:axId val="0"/>
      </c:bar3DChart>
      <c:catAx>
        <c:axId val="282818280"/>
        <c:scaling>
          <c:orientation val="maxMin"/>
        </c:scaling>
        <c:delete val="0"/>
        <c:axPos val="l"/>
        <c:numFmt formatCode="General" sourceLinked="1"/>
        <c:majorTickMark val="none"/>
        <c:minorTickMark val="none"/>
        <c:tickLblPos val="nextTo"/>
        <c:crossAx val="282818672"/>
        <c:crosses val="autoZero"/>
        <c:auto val="1"/>
        <c:lblAlgn val="ctr"/>
        <c:lblOffset val="100"/>
        <c:noMultiLvlLbl val="0"/>
      </c:catAx>
      <c:valAx>
        <c:axId val="282818672"/>
        <c:scaling>
          <c:orientation val="minMax"/>
          <c:max val="1"/>
          <c:min val="0"/>
        </c:scaling>
        <c:delete val="1"/>
        <c:axPos val="b"/>
        <c:numFmt formatCode="0.00%" sourceLinked="1"/>
        <c:majorTickMark val="out"/>
        <c:minorTickMark val="none"/>
        <c:tickLblPos val="none"/>
        <c:crossAx val="28281828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87"/>
          <c:y val="8.7588361270792267E-2"/>
          <c:w val="0.48673172610180476"/>
          <c:h val="0.87920043844440698"/>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2819456"/>
        <c:axId val="282819848"/>
        <c:axId val="0"/>
      </c:bar3DChart>
      <c:catAx>
        <c:axId val="282819456"/>
        <c:scaling>
          <c:orientation val="minMax"/>
        </c:scaling>
        <c:delete val="1"/>
        <c:axPos val="b"/>
        <c:majorTickMark val="out"/>
        <c:minorTickMark val="none"/>
        <c:tickLblPos val="none"/>
        <c:crossAx val="282819848"/>
        <c:crosses val="autoZero"/>
        <c:auto val="1"/>
        <c:lblAlgn val="ctr"/>
        <c:lblOffset val="100"/>
        <c:noMultiLvlLbl val="0"/>
      </c:catAx>
      <c:valAx>
        <c:axId val="282819848"/>
        <c:scaling>
          <c:orientation val="minMax"/>
          <c:max val="700"/>
          <c:min val="0"/>
        </c:scaling>
        <c:delete val="0"/>
        <c:axPos val="l"/>
        <c:majorGridlines/>
        <c:numFmt formatCode="0" sourceLinked="1"/>
        <c:majorTickMark val="out"/>
        <c:minorTickMark val="none"/>
        <c:tickLblPos val="nextTo"/>
        <c:crossAx val="28281945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1" l="0.70000000000000062" r="0.70000000000000062" t="0.7500000000000141"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1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2349760"/>
        <c:axId val="282350152"/>
        <c:axId val="0"/>
      </c:bar3DChart>
      <c:catAx>
        <c:axId val="282349760"/>
        <c:scaling>
          <c:orientation val="maxMin"/>
        </c:scaling>
        <c:delete val="0"/>
        <c:axPos val="l"/>
        <c:numFmt formatCode="General" sourceLinked="1"/>
        <c:majorTickMark val="none"/>
        <c:minorTickMark val="none"/>
        <c:tickLblPos val="nextTo"/>
        <c:crossAx val="282350152"/>
        <c:crosses val="autoZero"/>
        <c:auto val="1"/>
        <c:lblAlgn val="ctr"/>
        <c:lblOffset val="100"/>
        <c:noMultiLvlLbl val="0"/>
      </c:catAx>
      <c:valAx>
        <c:axId val="282350152"/>
        <c:scaling>
          <c:orientation val="minMax"/>
          <c:max val="1"/>
          <c:min val="0"/>
        </c:scaling>
        <c:delete val="1"/>
        <c:axPos val="b"/>
        <c:numFmt formatCode="0.00%" sourceLinked="1"/>
        <c:majorTickMark val="out"/>
        <c:minorTickMark val="none"/>
        <c:tickLblPos val="none"/>
        <c:crossAx val="28234976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089"/>
          <c:y val="0.28148006785626323"/>
          <c:w val="0.51838885238374854"/>
          <c:h val="0.683348078488901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2350936"/>
        <c:axId val="282351328"/>
        <c:axId val="0"/>
      </c:bar3DChart>
      <c:catAx>
        <c:axId val="282350936"/>
        <c:scaling>
          <c:orientation val="maxMin"/>
        </c:scaling>
        <c:delete val="0"/>
        <c:axPos val="l"/>
        <c:numFmt formatCode="General" sourceLinked="1"/>
        <c:majorTickMark val="none"/>
        <c:minorTickMark val="none"/>
        <c:tickLblPos val="nextTo"/>
        <c:crossAx val="282351328"/>
        <c:crosses val="autoZero"/>
        <c:auto val="1"/>
        <c:lblAlgn val="ctr"/>
        <c:lblOffset val="100"/>
        <c:noMultiLvlLbl val="0"/>
      </c:catAx>
      <c:valAx>
        <c:axId val="282351328"/>
        <c:scaling>
          <c:orientation val="minMax"/>
          <c:max val="1"/>
          <c:min val="0"/>
        </c:scaling>
        <c:delete val="1"/>
        <c:axPos val="b"/>
        <c:numFmt formatCode="0.00%" sourceLinked="1"/>
        <c:majorTickMark val="out"/>
        <c:minorTickMark val="none"/>
        <c:tickLblPos val="none"/>
        <c:crossAx val="28235093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87"/>
          <c:y val="8.7588361270792267E-2"/>
          <c:w val="0.48673172610180476"/>
          <c:h val="0.87920043844440698"/>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CHARTS'!$E$550:$E$551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CHARTS'!$E$556</c:f>
              <c:numCache>
                <c:formatCode>0.0</c:formatCode>
                <c:ptCount val="1"/>
                <c:pt idx="0">
                  <c:v>0</c:v>
                </c:pt>
              </c:numCache>
            </c:numRef>
          </c:val>
        </c:ser>
        <c:dLbls>
          <c:showLegendKey val="0"/>
          <c:showVal val="0"/>
          <c:showCatName val="0"/>
          <c:showSerName val="0"/>
          <c:showPercent val="0"/>
          <c:showBubbleSize val="0"/>
        </c:dLbls>
        <c:gapWidth val="150"/>
        <c:shape val="cylinder"/>
        <c:axId val="282352112"/>
        <c:axId val="282352504"/>
        <c:axId val="0"/>
      </c:bar3DChart>
      <c:catAx>
        <c:axId val="282352112"/>
        <c:scaling>
          <c:orientation val="minMax"/>
        </c:scaling>
        <c:delete val="1"/>
        <c:axPos val="b"/>
        <c:majorTickMark val="out"/>
        <c:minorTickMark val="none"/>
        <c:tickLblPos val="none"/>
        <c:crossAx val="282352504"/>
        <c:crosses val="autoZero"/>
        <c:auto val="1"/>
        <c:lblAlgn val="ctr"/>
        <c:lblOffset val="100"/>
        <c:noMultiLvlLbl val="0"/>
      </c:catAx>
      <c:valAx>
        <c:axId val="282352504"/>
        <c:scaling>
          <c:orientation val="minMax"/>
          <c:max val="700"/>
          <c:min val="0"/>
        </c:scaling>
        <c:delete val="0"/>
        <c:axPos val="l"/>
        <c:majorGridlines/>
        <c:numFmt formatCode="0" sourceLinked="1"/>
        <c:majorTickMark val="out"/>
        <c:minorTickMark val="none"/>
        <c:tickLblPos val="nextTo"/>
        <c:crossAx val="282352112"/>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1" l="0.70000000000000062" r="0.70000000000000062" t="0.7500000000000141" header="0.30000000000000032" footer="0.30000000000000032"/>
    <c:pageSetup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1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Compiled'!$M$52:$M$56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2980200"/>
        <c:axId val="282980592"/>
        <c:axId val="0"/>
      </c:bar3DChart>
      <c:catAx>
        <c:axId val="282980200"/>
        <c:scaling>
          <c:orientation val="maxMin"/>
        </c:scaling>
        <c:delete val="0"/>
        <c:axPos val="l"/>
        <c:numFmt formatCode="General" sourceLinked="1"/>
        <c:majorTickMark val="none"/>
        <c:minorTickMark val="none"/>
        <c:tickLblPos val="nextTo"/>
        <c:crossAx val="282980592"/>
        <c:crosses val="autoZero"/>
        <c:auto val="1"/>
        <c:lblAlgn val="ctr"/>
        <c:lblOffset val="100"/>
        <c:noMultiLvlLbl val="0"/>
      </c:catAx>
      <c:valAx>
        <c:axId val="282980592"/>
        <c:scaling>
          <c:orientation val="minMax"/>
          <c:max val="1"/>
          <c:min val="0"/>
        </c:scaling>
        <c:delete val="1"/>
        <c:axPos val="b"/>
        <c:numFmt formatCode="0.00%" sourceLinked="1"/>
        <c:majorTickMark val="out"/>
        <c:minorTickMark val="none"/>
        <c:tickLblPos val="none"/>
        <c:crossAx val="28298020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56"/>
          <c:y val="0.30066471530437255"/>
          <c:w val="0.51838885238374854"/>
          <c:h val="0.683348078488901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Compiled'!$F$79:$F$86</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2981376"/>
        <c:axId val="282981768"/>
        <c:axId val="0"/>
      </c:bar3DChart>
      <c:catAx>
        <c:axId val="282981376"/>
        <c:scaling>
          <c:orientation val="maxMin"/>
        </c:scaling>
        <c:delete val="0"/>
        <c:axPos val="l"/>
        <c:numFmt formatCode="General" sourceLinked="1"/>
        <c:majorTickMark val="none"/>
        <c:minorTickMark val="none"/>
        <c:tickLblPos val="nextTo"/>
        <c:crossAx val="282981768"/>
        <c:crosses val="autoZero"/>
        <c:auto val="1"/>
        <c:lblAlgn val="ctr"/>
        <c:lblOffset val="100"/>
        <c:noMultiLvlLbl val="0"/>
      </c:catAx>
      <c:valAx>
        <c:axId val="282981768"/>
        <c:scaling>
          <c:orientation val="minMax"/>
          <c:max val="1"/>
          <c:min val="0"/>
        </c:scaling>
        <c:delete val="1"/>
        <c:axPos val="b"/>
        <c:numFmt formatCode="0.00%" sourceLinked="1"/>
        <c:majorTickMark val="out"/>
        <c:minorTickMark val="none"/>
        <c:tickLblPos val="none"/>
        <c:crossAx val="28298137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95"/>
          <c:y val="8.7588361270792267E-2"/>
          <c:w val="0.48673172610180476"/>
          <c:h val="0.87920043844440743"/>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2982552"/>
        <c:axId val="282982944"/>
        <c:axId val="0"/>
      </c:bar3DChart>
      <c:catAx>
        <c:axId val="282982552"/>
        <c:scaling>
          <c:orientation val="minMax"/>
        </c:scaling>
        <c:delete val="1"/>
        <c:axPos val="b"/>
        <c:majorTickMark val="out"/>
        <c:minorTickMark val="none"/>
        <c:tickLblPos val="none"/>
        <c:crossAx val="282982944"/>
        <c:crosses val="autoZero"/>
        <c:auto val="1"/>
        <c:lblAlgn val="ctr"/>
        <c:lblOffset val="100"/>
        <c:noMultiLvlLbl val="0"/>
      </c:catAx>
      <c:valAx>
        <c:axId val="282982944"/>
        <c:scaling>
          <c:orientation val="minMax"/>
          <c:max val="700"/>
          <c:min val="0"/>
        </c:scaling>
        <c:delete val="0"/>
        <c:axPos val="l"/>
        <c:majorGridlines/>
        <c:numFmt formatCode="0" sourceLinked="1"/>
        <c:majorTickMark val="out"/>
        <c:minorTickMark val="none"/>
        <c:tickLblPos val="nextTo"/>
        <c:crossAx val="282982552"/>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32" l="0.70000000000000062" r="0.70000000000000062" t="0.75000000000001432" header="0.30000000000000032" footer="0.3000000000000003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7868595924832832"/>
          <c:y val="0.37620928474950188"/>
          <c:w val="0.52208084273633559"/>
          <c:h val="0.576782136605529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Compiled'!$K$12:$L$16</c:f>
              <c:multiLvlStrCache>
                <c:ptCount val="5"/>
                <c:lvl>
                  <c:pt idx="0">
                    <c:v>#N/A</c:v>
                  </c:pt>
                  <c:pt idx="1">
                    <c:v>#N/A</c:v>
                  </c:pt>
                  <c:pt idx="2">
                    <c:v>#N/A</c:v>
                  </c:pt>
                  <c:pt idx="3">
                    <c:v>Not Used</c:v>
                  </c:pt>
                  <c:pt idx="4">
                    <c:v>Total</c:v>
                  </c:pt>
                </c:lvl>
                <c:lvl>
                  <c:pt idx="0">
                    <c:v>B</c:v>
                  </c:pt>
                  <c:pt idx="1">
                    <c:v>B</c:v>
                  </c:pt>
                  <c:pt idx="2">
                    <c:v>B</c:v>
                  </c:pt>
                  <c:pt idx="3">
                    <c:v>B</c:v>
                  </c:pt>
                  <c:pt idx="4">
                    <c:v>B</c:v>
                  </c:pt>
                </c:lvl>
              </c:multiLvlStrCache>
            </c:multiLvlStrRef>
          </c:cat>
          <c:val>
            <c:numRef>
              <c:f>'28 Scores Compiled'!$M$12:$M$16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Compiled'!$K$12:$L$16</c:f>
              <c:multiLvlStrCache>
                <c:ptCount val="5"/>
                <c:lvl>
                  <c:pt idx="0">
                    <c:v>#N/A</c:v>
                  </c:pt>
                  <c:pt idx="1">
                    <c:v>#N/A</c:v>
                  </c:pt>
                  <c:pt idx="2">
                    <c:v>#N/A</c:v>
                  </c:pt>
                  <c:pt idx="3">
                    <c:v>Not Used</c:v>
                  </c:pt>
                  <c:pt idx="4">
                    <c:v>Total</c:v>
                  </c:pt>
                </c:lvl>
                <c:lvl>
                  <c:pt idx="0">
                    <c:v>B</c:v>
                  </c:pt>
                  <c:pt idx="1">
                    <c:v>B</c:v>
                  </c:pt>
                  <c:pt idx="2">
                    <c:v>B</c:v>
                  </c:pt>
                  <c:pt idx="3">
                    <c:v>B</c:v>
                  </c:pt>
                  <c:pt idx="4">
                    <c:v>B</c:v>
                  </c:pt>
                </c:lvl>
              </c:multiLvlStrCache>
            </c:multiLvlStrRef>
          </c:cat>
          <c:val>
            <c:numRef>
              <c:f>'28 Scores Compiled'!$N$12:$N$16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79374424"/>
        <c:axId val="279374816"/>
        <c:axId val="0"/>
      </c:bar3DChart>
      <c:catAx>
        <c:axId val="279374424"/>
        <c:scaling>
          <c:orientation val="maxMin"/>
        </c:scaling>
        <c:delete val="0"/>
        <c:axPos val="l"/>
        <c:numFmt formatCode="General" sourceLinked="1"/>
        <c:majorTickMark val="none"/>
        <c:minorTickMark val="none"/>
        <c:tickLblPos val="nextTo"/>
        <c:crossAx val="279374816"/>
        <c:crosses val="autoZero"/>
        <c:auto val="1"/>
        <c:lblAlgn val="ctr"/>
        <c:lblOffset val="100"/>
        <c:noMultiLvlLbl val="0"/>
      </c:catAx>
      <c:valAx>
        <c:axId val="279374816"/>
        <c:scaling>
          <c:orientation val="minMax"/>
          <c:max val="1"/>
          <c:min val="0"/>
        </c:scaling>
        <c:delete val="1"/>
        <c:axPos val="b"/>
        <c:numFmt formatCode="0.00%" sourceLinked="1"/>
        <c:majorTickMark val="out"/>
        <c:minorTickMark val="none"/>
        <c:tickLblPos val="none"/>
        <c:crossAx val="27937442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1" l="0.70000000000000062" r="0.70000000000000062" t="0.7500000000000131" header="0.30000000000000032" footer="0.30000000000000032"/>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1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3484032"/>
        <c:axId val="283484424"/>
        <c:axId val="0"/>
      </c:bar3DChart>
      <c:catAx>
        <c:axId val="283484032"/>
        <c:scaling>
          <c:orientation val="maxMin"/>
        </c:scaling>
        <c:delete val="0"/>
        <c:axPos val="l"/>
        <c:numFmt formatCode="General" sourceLinked="1"/>
        <c:majorTickMark val="none"/>
        <c:minorTickMark val="none"/>
        <c:tickLblPos val="nextTo"/>
        <c:crossAx val="283484424"/>
        <c:crosses val="autoZero"/>
        <c:auto val="1"/>
        <c:lblAlgn val="ctr"/>
        <c:lblOffset val="100"/>
        <c:noMultiLvlLbl val="0"/>
      </c:catAx>
      <c:valAx>
        <c:axId val="283484424"/>
        <c:scaling>
          <c:orientation val="minMax"/>
          <c:max val="1"/>
          <c:min val="0"/>
        </c:scaling>
        <c:delete val="1"/>
        <c:axPos val="b"/>
        <c:numFmt formatCode="0.00%" sourceLinked="1"/>
        <c:majorTickMark val="out"/>
        <c:minorTickMark val="none"/>
        <c:tickLblPos val="none"/>
        <c:crossAx val="28348403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101"/>
          <c:y val="0.28148006785626351"/>
          <c:w val="0.51838885238374877"/>
          <c:h val="0.68334807848890156"/>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3485208"/>
        <c:axId val="283485600"/>
        <c:axId val="0"/>
      </c:bar3DChart>
      <c:catAx>
        <c:axId val="283485208"/>
        <c:scaling>
          <c:orientation val="maxMin"/>
        </c:scaling>
        <c:delete val="0"/>
        <c:axPos val="l"/>
        <c:numFmt formatCode="General" sourceLinked="1"/>
        <c:majorTickMark val="none"/>
        <c:minorTickMark val="none"/>
        <c:tickLblPos val="nextTo"/>
        <c:crossAx val="283485600"/>
        <c:crosses val="autoZero"/>
        <c:auto val="1"/>
        <c:lblAlgn val="ctr"/>
        <c:lblOffset val="100"/>
        <c:noMultiLvlLbl val="0"/>
      </c:catAx>
      <c:valAx>
        <c:axId val="283485600"/>
        <c:scaling>
          <c:orientation val="minMax"/>
          <c:max val="1"/>
          <c:min val="0"/>
        </c:scaling>
        <c:delete val="1"/>
        <c:axPos val="b"/>
        <c:numFmt formatCode="0.00%" sourceLinked="1"/>
        <c:majorTickMark val="out"/>
        <c:minorTickMark val="none"/>
        <c:tickLblPos val="none"/>
        <c:crossAx val="28348520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95"/>
          <c:y val="8.7588361270792267E-2"/>
          <c:w val="0.48673172610180476"/>
          <c:h val="0.87920043844440743"/>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CHARTS'!$E$610:$E$611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CHARTS'!$E$616</c:f>
              <c:numCache>
                <c:formatCode>0.0</c:formatCode>
                <c:ptCount val="1"/>
                <c:pt idx="0">
                  <c:v>0</c:v>
                </c:pt>
              </c:numCache>
            </c:numRef>
          </c:val>
        </c:ser>
        <c:dLbls>
          <c:showLegendKey val="0"/>
          <c:showVal val="0"/>
          <c:showCatName val="0"/>
          <c:showSerName val="0"/>
          <c:showPercent val="0"/>
          <c:showBubbleSize val="0"/>
        </c:dLbls>
        <c:gapWidth val="150"/>
        <c:shape val="cylinder"/>
        <c:axId val="283486384"/>
        <c:axId val="283486776"/>
        <c:axId val="0"/>
      </c:bar3DChart>
      <c:catAx>
        <c:axId val="283486384"/>
        <c:scaling>
          <c:orientation val="minMax"/>
        </c:scaling>
        <c:delete val="1"/>
        <c:axPos val="b"/>
        <c:majorTickMark val="out"/>
        <c:minorTickMark val="none"/>
        <c:tickLblPos val="none"/>
        <c:crossAx val="283486776"/>
        <c:crosses val="autoZero"/>
        <c:auto val="1"/>
        <c:lblAlgn val="ctr"/>
        <c:lblOffset val="100"/>
        <c:noMultiLvlLbl val="0"/>
      </c:catAx>
      <c:valAx>
        <c:axId val="283486776"/>
        <c:scaling>
          <c:orientation val="minMax"/>
          <c:max val="700"/>
          <c:min val="0"/>
        </c:scaling>
        <c:delete val="0"/>
        <c:axPos val="l"/>
        <c:majorGridlines/>
        <c:numFmt formatCode="0" sourceLinked="1"/>
        <c:majorTickMark val="out"/>
        <c:minorTickMark val="none"/>
        <c:tickLblPos val="nextTo"/>
        <c:crossAx val="28348638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32" l="0.70000000000000062" r="0.70000000000000062" t="0.75000000000001432" header="0.30000000000000032" footer="0.30000000000000032"/>
    <c:pageSetup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1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Compiled'!$M$57:$M$61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3487168"/>
        <c:axId val="283487560"/>
        <c:axId val="0"/>
      </c:bar3DChart>
      <c:catAx>
        <c:axId val="283487168"/>
        <c:scaling>
          <c:orientation val="maxMin"/>
        </c:scaling>
        <c:delete val="0"/>
        <c:axPos val="l"/>
        <c:numFmt formatCode="General" sourceLinked="1"/>
        <c:majorTickMark val="none"/>
        <c:minorTickMark val="none"/>
        <c:tickLblPos val="nextTo"/>
        <c:crossAx val="283487560"/>
        <c:crosses val="autoZero"/>
        <c:auto val="1"/>
        <c:lblAlgn val="ctr"/>
        <c:lblOffset val="100"/>
        <c:noMultiLvlLbl val="0"/>
      </c:catAx>
      <c:valAx>
        <c:axId val="283487560"/>
        <c:scaling>
          <c:orientation val="minMax"/>
          <c:max val="1"/>
          <c:min val="0"/>
        </c:scaling>
        <c:delete val="1"/>
        <c:axPos val="b"/>
        <c:numFmt formatCode="0.00%" sourceLinked="1"/>
        <c:majorTickMark val="out"/>
        <c:minorTickMark val="none"/>
        <c:tickLblPos val="none"/>
        <c:crossAx val="28348716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56"/>
          <c:y val="0.30066471530437255"/>
          <c:w val="0.51838885238374877"/>
          <c:h val="0.68334807848890156"/>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Compiled'!$F$87:$F$94</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3554048"/>
        <c:axId val="283554440"/>
        <c:axId val="0"/>
      </c:bar3DChart>
      <c:catAx>
        <c:axId val="283554048"/>
        <c:scaling>
          <c:orientation val="maxMin"/>
        </c:scaling>
        <c:delete val="0"/>
        <c:axPos val="l"/>
        <c:numFmt formatCode="General" sourceLinked="1"/>
        <c:majorTickMark val="none"/>
        <c:minorTickMark val="none"/>
        <c:tickLblPos val="nextTo"/>
        <c:crossAx val="283554440"/>
        <c:crosses val="autoZero"/>
        <c:auto val="1"/>
        <c:lblAlgn val="ctr"/>
        <c:lblOffset val="100"/>
        <c:noMultiLvlLbl val="0"/>
      </c:catAx>
      <c:valAx>
        <c:axId val="283554440"/>
        <c:scaling>
          <c:orientation val="minMax"/>
          <c:max val="1"/>
          <c:min val="0"/>
        </c:scaling>
        <c:delete val="1"/>
        <c:axPos val="b"/>
        <c:numFmt formatCode="0.00%" sourceLinked="1"/>
        <c:majorTickMark val="out"/>
        <c:minorTickMark val="none"/>
        <c:tickLblPos val="none"/>
        <c:crossAx val="28355404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01"/>
          <c:y val="8.7588361270792267E-2"/>
          <c:w val="0.48673172610180476"/>
          <c:h val="0.87920043844440776"/>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3555224"/>
        <c:axId val="283555616"/>
        <c:axId val="0"/>
      </c:bar3DChart>
      <c:catAx>
        <c:axId val="283555224"/>
        <c:scaling>
          <c:orientation val="minMax"/>
        </c:scaling>
        <c:delete val="1"/>
        <c:axPos val="b"/>
        <c:majorTickMark val="out"/>
        <c:minorTickMark val="none"/>
        <c:tickLblPos val="none"/>
        <c:crossAx val="283555616"/>
        <c:crosses val="autoZero"/>
        <c:auto val="1"/>
        <c:lblAlgn val="ctr"/>
        <c:lblOffset val="100"/>
        <c:noMultiLvlLbl val="0"/>
      </c:catAx>
      <c:valAx>
        <c:axId val="283555616"/>
        <c:scaling>
          <c:orientation val="minMax"/>
          <c:max val="700"/>
          <c:min val="0"/>
        </c:scaling>
        <c:delete val="0"/>
        <c:axPos val="l"/>
        <c:majorGridlines/>
        <c:numFmt formatCode="0" sourceLinked="1"/>
        <c:majorTickMark val="out"/>
        <c:minorTickMark val="none"/>
        <c:tickLblPos val="nextTo"/>
        <c:crossAx val="28355522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54" l="0.70000000000000062" r="0.70000000000000062" t="0.75000000000001454" header="0.30000000000000032" footer="0.30000000000000032"/>
    <c:pageSetup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1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3556400"/>
        <c:axId val="283556792"/>
        <c:axId val="0"/>
      </c:bar3DChart>
      <c:catAx>
        <c:axId val="283556400"/>
        <c:scaling>
          <c:orientation val="maxMin"/>
        </c:scaling>
        <c:delete val="0"/>
        <c:axPos val="l"/>
        <c:numFmt formatCode="General" sourceLinked="1"/>
        <c:majorTickMark val="none"/>
        <c:minorTickMark val="none"/>
        <c:tickLblPos val="nextTo"/>
        <c:crossAx val="283556792"/>
        <c:crosses val="autoZero"/>
        <c:auto val="1"/>
        <c:lblAlgn val="ctr"/>
        <c:lblOffset val="100"/>
        <c:noMultiLvlLbl val="0"/>
      </c:catAx>
      <c:valAx>
        <c:axId val="283556792"/>
        <c:scaling>
          <c:orientation val="minMax"/>
          <c:max val="1"/>
          <c:min val="0"/>
        </c:scaling>
        <c:delete val="1"/>
        <c:axPos val="b"/>
        <c:numFmt formatCode="0.00%" sourceLinked="1"/>
        <c:majorTickMark val="out"/>
        <c:minorTickMark val="none"/>
        <c:tickLblPos val="none"/>
        <c:crossAx val="28355640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112"/>
          <c:y val="0.28148006785626373"/>
          <c:w val="0.51838885238374899"/>
          <c:h val="0.68334807848890189"/>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3406200"/>
        <c:axId val="283406592"/>
        <c:axId val="0"/>
      </c:bar3DChart>
      <c:catAx>
        <c:axId val="283406200"/>
        <c:scaling>
          <c:orientation val="maxMin"/>
        </c:scaling>
        <c:delete val="0"/>
        <c:axPos val="l"/>
        <c:numFmt formatCode="General" sourceLinked="1"/>
        <c:majorTickMark val="none"/>
        <c:minorTickMark val="none"/>
        <c:tickLblPos val="nextTo"/>
        <c:crossAx val="283406592"/>
        <c:crosses val="autoZero"/>
        <c:auto val="1"/>
        <c:lblAlgn val="ctr"/>
        <c:lblOffset val="100"/>
        <c:noMultiLvlLbl val="0"/>
      </c:catAx>
      <c:valAx>
        <c:axId val="283406592"/>
        <c:scaling>
          <c:orientation val="minMax"/>
          <c:max val="1"/>
          <c:min val="0"/>
        </c:scaling>
        <c:delete val="1"/>
        <c:axPos val="b"/>
        <c:numFmt formatCode="0.00%" sourceLinked="1"/>
        <c:majorTickMark val="out"/>
        <c:minorTickMark val="none"/>
        <c:tickLblPos val="none"/>
        <c:crossAx val="28340620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01"/>
          <c:y val="8.7588361270792267E-2"/>
          <c:w val="0.48673172610180476"/>
          <c:h val="0.87920043844440776"/>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CHARTS'!$E$670:$E$671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CHARTS'!$E$676</c:f>
              <c:numCache>
                <c:formatCode>0.0</c:formatCode>
                <c:ptCount val="1"/>
                <c:pt idx="0">
                  <c:v>0</c:v>
                </c:pt>
              </c:numCache>
            </c:numRef>
          </c:val>
        </c:ser>
        <c:dLbls>
          <c:showLegendKey val="0"/>
          <c:showVal val="0"/>
          <c:showCatName val="0"/>
          <c:showSerName val="0"/>
          <c:showPercent val="0"/>
          <c:showBubbleSize val="0"/>
        </c:dLbls>
        <c:gapWidth val="150"/>
        <c:shape val="cylinder"/>
        <c:axId val="283407376"/>
        <c:axId val="283407768"/>
        <c:axId val="0"/>
      </c:bar3DChart>
      <c:catAx>
        <c:axId val="283407376"/>
        <c:scaling>
          <c:orientation val="minMax"/>
        </c:scaling>
        <c:delete val="1"/>
        <c:axPos val="b"/>
        <c:majorTickMark val="out"/>
        <c:minorTickMark val="none"/>
        <c:tickLblPos val="none"/>
        <c:crossAx val="283407768"/>
        <c:crosses val="autoZero"/>
        <c:auto val="1"/>
        <c:lblAlgn val="ctr"/>
        <c:lblOffset val="100"/>
        <c:noMultiLvlLbl val="0"/>
      </c:catAx>
      <c:valAx>
        <c:axId val="283407768"/>
        <c:scaling>
          <c:orientation val="minMax"/>
          <c:max val="700"/>
          <c:min val="0"/>
        </c:scaling>
        <c:delete val="0"/>
        <c:axPos val="l"/>
        <c:majorGridlines/>
        <c:numFmt formatCode="0" sourceLinked="1"/>
        <c:majorTickMark val="out"/>
        <c:minorTickMark val="none"/>
        <c:tickLblPos val="nextTo"/>
        <c:crossAx val="28340737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54" l="0.70000000000000062" r="0.70000000000000062" t="0.75000000000001454"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1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Compiled'!$M$62:$M$66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3408552"/>
        <c:axId val="283408944"/>
        <c:axId val="0"/>
      </c:bar3DChart>
      <c:catAx>
        <c:axId val="283408552"/>
        <c:scaling>
          <c:orientation val="maxMin"/>
        </c:scaling>
        <c:delete val="0"/>
        <c:axPos val="l"/>
        <c:numFmt formatCode="General" sourceLinked="1"/>
        <c:majorTickMark val="none"/>
        <c:minorTickMark val="none"/>
        <c:tickLblPos val="nextTo"/>
        <c:crossAx val="283408944"/>
        <c:crosses val="autoZero"/>
        <c:auto val="1"/>
        <c:lblAlgn val="ctr"/>
        <c:lblOffset val="100"/>
        <c:noMultiLvlLbl val="0"/>
      </c:catAx>
      <c:valAx>
        <c:axId val="283408944"/>
        <c:scaling>
          <c:orientation val="minMax"/>
          <c:max val="1"/>
          <c:min val="0"/>
        </c:scaling>
        <c:delete val="1"/>
        <c:axPos val="b"/>
        <c:numFmt formatCode="0.00%" sourceLinked="1"/>
        <c:majorTickMark val="out"/>
        <c:minorTickMark val="none"/>
        <c:tickLblPos val="none"/>
        <c:crossAx val="28340855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04263541857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32"/>
          <c:y val="8.7588361270792267E-2"/>
          <c:w val="0.48673172610180476"/>
          <c:h val="0.87920043844440421"/>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6881720430107652E-2"/>
                  <c:y val="-2.404029519970731E-17"/>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CHARTS'!$E$130:$E$131</c:f>
              <c:strCache>
                <c:ptCount val="2"/>
                <c:pt idx="0">
                  <c:v>Candidate's
Score</c:v>
                </c:pt>
              </c:strCache>
            </c:strRef>
          </c:tx>
          <c:spPr>
            <a:solidFill>
              <a:schemeClr val="tx2">
                <a:lumMod val="60000"/>
                <a:lumOff val="40000"/>
              </a:schemeClr>
            </a:solidFill>
          </c:spPr>
          <c:invertIfNegative val="0"/>
          <c:dLbls>
            <c:dLbl>
              <c:idx val="0"/>
              <c:layout>
                <c:manualLayout>
                  <c:x val="2.688172043010765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CHARTS'!$E$136</c:f>
              <c:numCache>
                <c:formatCode>0.0</c:formatCode>
                <c:ptCount val="1"/>
                <c:pt idx="0">
                  <c:v>0</c:v>
                </c:pt>
              </c:numCache>
            </c:numRef>
          </c:val>
        </c:ser>
        <c:dLbls>
          <c:showLegendKey val="0"/>
          <c:showVal val="0"/>
          <c:showCatName val="0"/>
          <c:showSerName val="0"/>
          <c:showPercent val="0"/>
          <c:showBubbleSize val="0"/>
        </c:dLbls>
        <c:gapWidth val="150"/>
        <c:shape val="cylinder"/>
        <c:axId val="279355424"/>
        <c:axId val="279355816"/>
        <c:axId val="0"/>
      </c:bar3DChart>
      <c:catAx>
        <c:axId val="279355424"/>
        <c:scaling>
          <c:orientation val="minMax"/>
        </c:scaling>
        <c:delete val="1"/>
        <c:axPos val="b"/>
        <c:majorTickMark val="out"/>
        <c:minorTickMark val="none"/>
        <c:tickLblPos val="none"/>
        <c:crossAx val="279355816"/>
        <c:crosses val="autoZero"/>
        <c:auto val="1"/>
        <c:lblAlgn val="ctr"/>
        <c:lblOffset val="100"/>
        <c:noMultiLvlLbl val="0"/>
      </c:catAx>
      <c:valAx>
        <c:axId val="279355816"/>
        <c:scaling>
          <c:orientation val="minMax"/>
          <c:max val="700"/>
          <c:min val="0"/>
        </c:scaling>
        <c:delete val="0"/>
        <c:axPos val="l"/>
        <c:majorGridlines/>
        <c:numFmt formatCode="0" sourceLinked="1"/>
        <c:majorTickMark val="out"/>
        <c:minorTickMark val="none"/>
        <c:tickLblPos val="nextTo"/>
        <c:crossAx val="279355424"/>
        <c:crosses val="autoZero"/>
        <c:crossBetween val="between"/>
      </c:valAx>
      <c:spPr>
        <a:noFill/>
        <a:ln w="25400">
          <a:noFill/>
        </a:ln>
      </c:spPr>
    </c:plotArea>
    <c:legend>
      <c:legendPos val="r"/>
      <c:layout>
        <c:manualLayout>
          <c:xMode val="edge"/>
          <c:yMode val="edge"/>
          <c:x val="0.69119871760996365"/>
          <c:y val="0.1402632938599222"/>
          <c:w val="0.25999189698603126"/>
          <c:h val="0.76993035319404146"/>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255" l="0.70000000000000062" r="0.70000000000000062" t="0.75000000000001255" header="0.30000000000000032" footer="0.30000000000000032"/>
    <c:pageSetup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56"/>
          <c:y val="0.29746727406301132"/>
          <c:w val="0.51838885238374899"/>
          <c:h val="0.68334807848890189"/>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Compiled'!$F$95:$F$102</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3409728"/>
        <c:axId val="283410120"/>
        <c:axId val="0"/>
      </c:bar3DChart>
      <c:catAx>
        <c:axId val="283409728"/>
        <c:scaling>
          <c:orientation val="maxMin"/>
        </c:scaling>
        <c:delete val="0"/>
        <c:axPos val="l"/>
        <c:numFmt formatCode="General" sourceLinked="1"/>
        <c:majorTickMark val="none"/>
        <c:minorTickMark val="none"/>
        <c:tickLblPos val="nextTo"/>
        <c:crossAx val="283410120"/>
        <c:crosses val="autoZero"/>
        <c:auto val="1"/>
        <c:lblAlgn val="ctr"/>
        <c:lblOffset val="100"/>
        <c:noMultiLvlLbl val="0"/>
      </c:catAx>
      <c:valAx>
        <c:axId val="283410120"/>
        <c:scaling>
          <c:orientation val="minMax"/>
          <c:max val="1"/>
          <c:min val="0"/>
        </c:scaling>
        <c:delete val="1"/>
        <c:axPos val="b"/>
        <c:numFmt formatCode="0.00%" sourceLinked="1"/>
        <c:majorTickMark val="out"/>
        <c:minorTickMark val="none"/>
        <c:tickLblPos val="none"/>
        <c:crossAx val="28340972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07"/>
          <c:y val="8.7588361270792267E-2"/>
          <c:w val="0.48673172610180476"/>
          <c:h val="0.87920043844440821"/>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3410904"/>
        <c:axId val="283411296"/>
        <c:axId val="0"/>
      </c:bar3DChart>
      <c:catAx>
        <c:axId val="283410904"/>
        <c:scaling>
          <c:orientation val="minMax"/>
        </c:scaling>
        <c:delete val="1"/>
        <c:axPos val="b"/>
        <c:majorTickMark val="out"/>
        <c:minorTickMark val="none"/>
        <c:tickLblPos val="none"/>
        <c:crossAx val="283411296"/>
        <c:crosses val="autoZero"/>
        <c:auto val="1"/>
        <c:lblAlgn val="ctr"/>
        <c:lblOffset val="100"/>
        <c:noMultiLvlLbl val="0"/>
      </c:catAx>
      <c:valAx>
        <c:axId val="283411296"/>
        <c:scaling>
          <c:orientation val="minMax"/>
          <c:max val="700"/>
          <c:min val="0"/>
        </c:scaling>
        <c:delete val="0"/>
        <c:axPos val="l"/>
        <c:majorGridlines/>
        <c:numFmt formatCode="0" sourceLinked="1"/>
        <c:majorTickMark val="out"/>
        <c:minorTickMark val="none"/>
        <c:tickLblPos val="nextTo"/>
        <c:crossAx val="28341090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213"/>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3412080"/>
        <c:axId val="283412472"/>
        <c:axId val="0"/>
      </c:bar3DChart>
      <c:catAx>
        <c:axId val="283412080"/>
        <c:scaling>
          <c:orientation val="maxMin"/>
        </c:scaling>
        <c:delete val="0"/>
        <c:axPos val="l"/>
        <c:numFmt formatCode="General" sourceLinked="1"/>
        <c:majorTickMark val="none"/>
        <c:minorTickMark val="none"/>
        <c:tickLblPos val="nextTo"/>
        <c:crossAx val="283412472"/>
        <c:crosses val="autoZero"/>
        <c:auto val="1"/>
        <c:lblAlgn val="ctr"/>
        <c:lblOffset val="100"/>
        <c:noMultiLvlLbl val="0"/>
      </c:catAx>
      <c:valAx>
        <c:axId val="283412472"/>
        <c:scaling>
          <c:orientation val="minMax"/>
          <c:max val="1"/>
          <c:min val="0"/>
        </c:scaling>
        <c:delete val="1"/>
        <c:axPos val="b"/>
        <c:numFmt formatCode="0.00%" sourceLinked="1"/>
        <c:majorTickMark val="out"/>
        <c:minorTickMark val="none"/>
        <c:tickLblPos val="none"/>
        <c:crossAx val="28341208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123"/>
          <c:y val="0.281480067856264"/>
          <c:w val="0.51838885238374921"/>
          <c:h val="0.68334807848890211"/>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3413256"/>
        <c:axId val="283413648"/>
        <c:axId val="0"/>
      </c:bar3DChart>
      <c:catAx>
        <c:axId val="283413256"/>
        <c:scaling>
          <c:orientation val="maxMin"/>
        </c:scaling>
        <c:delete val="0"/>
        <c:axPos val="l"/>
        <c:numFmt formatCode="General" sourceLinked="1"/>
        <c:majorTickMark val="none"/>
        <c:minorTickMark val="none"/>
        <c:tickLblPos val="nextTo"/>
        <c:crossAx val="283413648"/>
        <c:crosses val="autoZero"/>
        <c:auto val="1"/>
        <c:lblAlgn val="ctr"/>
        <c:lblOffset val="100"/>
        <c:noMultiLvlLbl val="0"/>
      </c:catAx>
      <c:valAx>
        <c:axId val="283413648"/>
        <c:scaling>
          <c:orientation val="minMax"/>
          <c:max val="1"/>
          <c:min val="0"/>
        </c:scaling>
        <c:delete val="1"/>
        <c:axPos val="b"/>
        <c:numFmt formatCode="0.00%" sourceLinked="1"/>
        <c:majorTickMark val="out"/>
        <c:minorTickMark val="none"/>
        <c:tickLblPos val="none"/>
        <c:crossAx val="28341325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07"/>
          <c:y val="8.7588361270792267E-2"/>
          <c:w val="0.48673172610180476"/>
          <c:h val="0.87920043844440821"/>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CHARTS'!$E$730:$E$731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CHARTS'!$E$736</c:f>
              <c:numCache>
                <c:formatCode>0.0</c:formatCode>
                <c:ptCount val="1"/>
                <c:pt idx="0">
                  <c:v>0</c:v>
                </c:pt>
              </c:numCache>
            </c:numRef>
          </c:val>
        </c:ser>
        <c:dLbls>
          <c:showLegendKey val="0"/>
          <c:showVal val="0"/>
          <c:showCatName val="0"/>
          <c:showSerName val="0"/>
          <c:showPercent val="0"/>
          <c:showBubbleSize val="0"/>
        </c:dLbls>
        <c:gapWidth val="150"/>
        <c:shape val="cylinder"/>
        <c:axId val="284348752"/>
        <c:axId val="284349144"/>
        <c:axId val="0"/>
      </c:bar3DChart>
      <c:catAx>
        <c:axId val="284348752"/>
        <c:scaling>
          <c:orientation val="minMax"/>
        </c:scaling>
        <c:delete val="1"/>
        <c:axPos val="b"/>
        <c:majorTickMark val="out"/>
        <c:minorTickMark val="none"/>
        <c:tickLblPos val="none"/>
        <c:crossAx val="284349144"/>
        <c:crosses val="autoZero"/>
        <c:auto val="1"/>
        <c:lblAlgn val="ctr"/>
        <c:lblOffset val="100"/>
        <c:noMultiLvlLbl val="0"/>
      </c:catAx>
      <c:valAx>
        <c:axId val="284349144"/>
        <c:scaling>
          <c:orientation val="minMax"/>
          <c:max val="700"/>
          <c:min val="0"/>
        </c:scaling>
        <c:delete val="0"/>
        <c:axPos val="l"/>
        <c:majorGridlines/>
        <c:numFmt formatCode="0" sourceLinked="1"/>
        <c:majorTickMark val="out"/>
        <c:minorTickMark val="none"/>
        <c:tickLblPos val="nextTo"/>
        <c:crossAx val="284348752"/>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213"/>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Compiled'!$M$67:$M$71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4349928"/>
        <c:axId val="284350320"/>
        <c:axId val="0"/>
      </c:bar3DChart>
      <c:catAx>
        <c:axId val="284349928"/>
        <c:scaling>
          <c:orientation val="maxMin"/>
        </c:scaling>
        <c:delete val="0"/>
        <c:axPos val="l"/>
        <c:numFmt formatCode="General" sourceLinked="1"/>
        <c:majorTickMark val="none"/>
        <c:minorTickMark val="none"/>
        <c:tickLblPos val="nextTo"/>
        <c:crossAx val="284350320"/>
        <c:crosses val="autoZero"/>
        <c:auto val="1"/>
        <c:lblAlgn val="ctr"/>
        <c:lblOffset val="100"/>
        <c:noMultiLvlLbl val="0"/>
      </c:catAx>
      <c:valAx>
        <c:axId val="284350320"/>
        <c:scaling>
          <c:orientation val="minMax"/>
          <c:max val="1"/>
          <c:min val="0"/>
        </c:scaling>
        <c:delete val="1"/>
        <c:axPos val="b"/>
        <c:numFmt formatCode="0.00%" sourceLinked="1"/>
        <c:majorTickMark val="out"/>
        <c:minorTickMark val="none"/>
        <c:tickLblPos val="none"/>
        <c:crossAx val="28434992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56"/>
          <c:y val="0.30066471530437255"/>
          <c:w val="0.51838885238374921"/>
          <c:h val="0.68334807848890211"/>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Compiled'!$F$103:$F$110</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4351104"/>
        <c:axId val="284351496"/>
        <c:axId val="0"/>
      </c:bar3DChart>
      <c:catAx>
        <c:axId val="284351104"/>
        <c:scaling>
          <c:orientation val="maxMin"/>
        </c:scaling>
        <c:delete val="0"/>
        <c:axPos val="l"/>
        <c:numFmt formatCode="General" sourceLinked="1"/>
        <c:majorTickMark val="none"/>
        <c:minorTickMark val="none"/>
        <c:tickLblPos val="nextTo"/>
        <c:crossAx val="284351496"/>
        <c:crosses val="autoZero"/>
        <c:auto val="1"/>
        <c:lblAlgn val="ctr"/>
        <c:lblOffset val="100"/>
        <c:noMultiLvlLbl val="0"/>
      </c:catAx>
      <c:valAx>
        <c:axId val="284351496"/>
        <c:scaling>
          <c:orientation val="minMax"/>
          <c:max val="1"/>
          <c:min val="0"/>
        </c:scaling>
        <c:delete val="1"/>
        <c:axPos val="b"/>
        <c:numFmt formatCode="0.00%" sourceLinked="1"/>
        <c:majorTickMark val="out"/>
        <c:minorTickMark val="none"/>
        <c:tickLblPos val="none"/>
        <c:crossAx val="28435110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18"/>
          <c:y val="8.7588361270792267E-2"/>
          <c:w val="0.48673172610180476"/>
          <c:h val="0.87920043844440865"/>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4352280"/>
        <c:axId val="284352672"/>
        <c:axId val="0"/>
      </c:bar3DChart>
      <c:catAx>
        <c:axId val="284352280"/>
        <c:scaling>
          <c:orientation val="minMax"/>
        </c:scaling>
        <c:delete val="1"/>
        <c:axPos val="b"/>
        <c:majorTickMark val="out"/>
        <c:minorTickMark val="none"/>
        <c:tickLblPos val="none"/>
        <c:crossAx val="284352672"/>
        <c:crosses val="autoZero"/>
        <c:auto val="1"/>
        <c:lblAlgn val="ctr"/>
        <c:lblOffset val="100"/>
        <c:noMultiLvlLbl val="0"/>
      </c:catAx>
      <c:valAx>
        <c:axId val="284352672"/>
        <c:scaling>
          <c:orientation val="minMax"/>
          <c:max val="700"/>
          <c:min val="0"/>
        </c:scaling>
        <c:delete val="0"/>
        <c:axPos val="l"/>
        <c:majorGridlines/>
        <c:numFmt formatCode="0" sourceLinked="1"/>
        <c:majorTickMark val="out"/>
        <c:minorTickMark val="none"/>
        <c:tickLblPos val="nextTo"/>
        <c:crossAx val="284352280"/>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2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4353456"/>
        <c:axId val="284353848"/>
        <c:axId val="0"/>
      </c:bar3DChart>
      <c:catAx>
        <c:axId val="284353456"/>
        <c:scaling>
          <c:orientation val="maxMin"/>
        </c:scaling>
        <c:delete val="0"/>
        <c:axPos val="l"/>
        <c:numFmt formatCode="General" sourceLinked="1"/>
        <c:majorTickMark val="none"/>
        <c:minorTickMark val="none"/>
        <c:tickLblPos val="nextTo"/>
        <c:crossAx val="284353848"/>
        <c:crosses val="autoZero"/>
        <c:auto val="1"/>
        <c:lblAlgn val="ctr"/>
        <c:lblOffset val="100"/>
        <c:noMultiLvlLbl val="0"/>
      </c:catAx>
      <c:valAx>
        <c:axId val="284353848"/>
        <c:scaling>
          <c:orientation val="minMax"/>
          <c:max val="1"/>
          <c:min val="0"/>
        </c:scaling>
        <c:delete val="1"/>
        <c:axPos val="b"/>
        <c:numFmt formatCode="0.00%" sourceLinked="1"/>
        <c:majorTickMark val="out"/>
        <c:minorTickMark val="none"/>
        <c:tickLblPos val="none"/>
        <c:crossAx val="28435345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139"/>
          <c:y val="0.28148006785626423"/>
          <c:w val="0.51838885238374943"/>
          <c:h val="0.683348078488902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4354632"/>
        <c:axId val="284355024"/>
        <c:axId val="0"/>
      </c:bar3DChart>
      <c:catAx>
        <c:axId val="284354632"/>
        <c:scaling>
          <c:orientation val="maxMin"/>
        </c:scaling>
        <c:delete val="0"/>
        <c:axPos val="l"/>
        <c:numFmt formatCode="General" sourceLinked="1"/>
        <c:majorTickMark val="none"/>
        <c:minorTickMark val="none"/>
        <c:tickLblPos val="nextTo"/>
        <c:crossAx val="284355024"/>
        <c:crosses val="autoZero"/>
        <c:auto val="1"/>
        <c:lblAlgn val="ctr"/>
        <c:lblOffset val="100"/>
        <c:noMultiLvlLbl val="0"/>
      </c:catAx>
      <c:valAx>
        <c:axId val="284355024"/>
        <c:scaling>
          <c:orientation val="minMax"/>
          <c:max val="1"/>
          <c:min val="0"/>
        </c:scaling>
        <c:delete val="1"/>
        <c:axPos val="b"/>
        <c:numFmt formatCode="0.00%" sourceLinked="1"/>
        <c:majorTickMark val="out"/>
        <c:minorTickMark val="none"/>
        <c:tickLblPos val="none"/>
        <c:crossAx val="28435463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374644689987327"/>
          <c:h val="0.576782136605529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Compiled'!$K$17:$L$21</c:f>
              <c:multiLvlStrCache>
                <c:ptCount val="5"/>
                <c:lvl>
                  <c:pt idx="0">
                    <c:v>#N/A</c:v>
                  </c:pt>
                  <c:pt idx="1">
                    <c:v>#N/A</c:v>
                  </c:pt>
                  <c:pt idx="2">
                    <c:v>#N/A</c:v>
                  </c:pt>
                  <c:pt idx="3">
                    <c:v>Not Used</c:v>
                  </c:pt>
                  <c:pt idx="4">
                    <c:v>Total</c:v>
                  </c:pt>
                </c:lvl>
                <c:lvl>
                  <c:pt idx="0">
                    <c:v>C</c:v>
                  </c:pt>
                  <c:pt idx="1">
                    <c:v>C</c:v>
                  </c:pt>
                  <c:pt idx="2">
                    <c:v>C</c:v>
                  </c:pt>
                  <c:pt idx="3">
                    <c:v>C</c:v>
                  </c:pt>
                  <c:pt idx="4">
                    <c:v>C</c:v>
                  </c:pt>
                </c:lvl>
              </c:multiLvlStrCache>
            </c:multiLvlStrRef>
          </c:cat>
          <c:val>
            <c:numRef>
              <c:f>'28 Scores Compiled'!$M$17:$M$21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Compiled'!$K$17:$L$21</c:f>
              <c:multiLvlStrCache>
                <c:ptCount val="5"/>
                <c:lvl>
                  <c:pt idx="0">
                    <c:v>#N/A</c:v>
                  </c:pt>
                  <c:pt idx="1">
                    <c:v>#N/A</c:v>
                  </c:pt>
                  <c:pt idx="2">
                    <c:v>#N/A</c:v>
                  </c:pt>
                  <c:pt idx="3">
                    <c:v>Not Used</c:v>
                  </c:pt>
                  <c:pt idx="4">
                    <c:v>Total</c:v>
                  </c:pt>
                </c:lvl>
                <c:lvl>
                  <c:pt idx="0">
                    <c:v>C</c:v>
                  </c:pt>
                  <c:pt idx="1">
                    <c:v>C</c:v>
                  </c:pt>
                  <c:pt idx="2">
                    <c:v>C</c:v>
                  </c:pt>
                  <c:pt idx="3">
                    <c:v>C</c:v>
                  </c:pt>
                  <c:pt idx="4">
                    <c:v>C</c:v>
                  </c:pt>
                </c:lvl>
              </c:multiLvlStrCache>
            </c:multiLvlStrRef>
          </c:cat>
          <c:val>
            <c:numRef>
              <c:f>'28 Scores Compiled'!$N$17:$N$21</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79356600"/>
        <c:axId val="279356992"/>
        <c:axId val="0"/>
      </c:bar3DChart>
      <c:catAx>
        <c:axId val="279356600"/>
        <c:scaling>
          <c:orientation val="maxMin"/>
        </c:scaling>
        <c:delete val="0"/>
        <c:axPos val="l"/>
        <c:numFmt formatCode="General" sourceLinked="1"/>
        <c:majorTickMark val="none"/>
        <c:minorTickMark val="none"/>
        <c:tickLblPos val="nextTo"/>
        <c:crossAx val="279356992"/>
        <c:crosses val="autoZero"/>
        <c:auto val="1"/>
        <c:lblAlgn val="ctr"/>
        <c:lblOffset val="100"/>
        <c:noMultiLvlLbl val="0"/>
      </c:catAx>
      <c:valAx>
        <c:axId val="279356992"/>
        <c:scaling>
          <c:orientation val="minMax"/>
          <c:max val="1"/>
          <c:min val="0"/>
        </c:scaling>
        <c:delete val="1"/>
        <c:axPos val="b"/>
        <c:numFmt formatCode="0.00%" sourceLinked="1"/>
        <c:majorTickMark val="out"/>
        <c:minorTickMark val="none"/>
        <c:tickLblPos val="none"/>
        <c:crossAx val="27935660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32" l="0.70000000000000062" r="0.70000000000000062" t="0.75000000000001332" header="0.30000000000000032" footer="0.30000000000000032"/>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18"/>
          <c:y val="8.7588361270792267E-2"/>
          <c:w val="0.48673172610180476"/>
          <c:h val="0.87920043844440865"/>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CHARTS'!$E$790:$E$791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CHARTS'!$E$796</c:f>
              <c:numCache>
                <c:formatCode>0.0</c:formatCode>
                <c:ptCount val="1"/>
                <c:pt idx="0">
                  <c:v>0</c:v>
                </c:pt>
              </c:numCache>
            </c:numRef>
          </c:val>
        </c:ser>
        <c:dLbls>
          <c:showLegendKey val="0"/>
          <c:showVal val="0"/>
          <c:showCatName val="0"/>
          <c:showSerName val="0"/>
          <c:showPercent val="0"/>
          <c:showBubbleSize val="0"/>
        </c:dLbls>
        <c:gapWidth val="150"/>
        <c:shape val="cylinder"/>
        <c:axId val="284355808"/>
        <c:axId val="284528592"/>
        <c:axId val="0"/>
      </c:bar3DChart>
      <c:catAx>
        <c:axId val="284355808"/>
        <c:scaling>
          <c:orientation val="minMax"/>
        </c:scaling>
        <c:delete val="1"/>
        <c:axPos val="b"/>
        <c:majorTickMark val="out"/>
        <c:minorTickMark val="none"/>
        <c:tickLblPos val="none"/>
        <c:crossAx val="284528592"/>
        <c:crosses val="autoZero"/>
        <c:auto val="1"/>
        <c:lblAlgn val="ctr"/>
        <c:lblOffset val="100"/>
        <c:noMultiLvlLbl val="0"/>
      </c:catAx>
      <c:valAx>
        <c:axId val="284528592"/>
        <c:scaling>
          <c:orientation val="minMax"/>
          <c:max val="700"/>
          <c:min val="0"/>
        </c:scaling>
        <c:delete val="0"/>
        <c:axPos val="l"/>
        <c:majorGridlines/>
        <c:numFmt formatCode="0" sourceLinked="1"/>
        <c:majorTickMark val="out"/>
        <c:minorTickMark val="none"/>
        <c:tickLblPos val="nextTo"/>
        <c:crossAx val="284355808"/>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2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Compiled'!$M$72:$M$76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4529376"/>
        <c:axId val="284529768"/>
        <c:axId val="0"/>
      </c:bar3DChart>
      <c:catAx>
        <c:axId val="284529376"/>
        <c:scaling>
          <c:orientation val="maxMin"/>
        </c:scaling>
        <c:delete val="0"/>
        <c:axPos val="l"/>
        <c:numFmt formatCode="General" sourceLinked="1"/>
        <c:majorTickMark val="none"/>
        <c:minorTickMark val="none"/>
        <c:tickLblPos val="nextTo"/>
        <c:crossAx val="284529768"/>
        <c:crosses val="autoZero"/>
        <c:auto val="1"/>
        <c:lblAlgn val="ctr"/>
        <c:lblOffset val="100"/>
        <c:noMultiLvlLbl val="0"/>
      </c:catAx>
      <c:valAx>
        <c:axId val="284529768"/>
        <c:scaling>
          <c:orientation val="minMax"/>
          <c:max val="1"/>
          <c:min val="0"/>
        </c:scaling>
        <c:delete val="1"/>
        <c:axPos val="b"/>
        <c:numFmt formatCode="0.00%" sourceLinked="1"/>
        <c:majorTickMark val="out"/>
        <c:minorTickMark val="none"/>
        <c:tickLblPos val="none"/>
        <c:crossAx val="28452937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67"/>
          <c:y val="0.30066471530437278"/>
          <c:w val="0.51838885238374943"/>
          <c:h val="0.6833480784889023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Compiled'!$F$111:$F$118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4530552"/>
        <c:axId val="284530944"/>
        <c:axId val="0"/>
      </c:bar3DChart>
      <c:catAx>
        <c:axId val="284530552"/>
        <c:scaling>
          <c:orientation val="maxMin"/>
        </c:scaling>
        <c:delete val="0"/>
        <c:axPos val="l"/>
        <c:numFmt formatCode="General" sourceLinked="1"/>
        <c:majorTickMark val="none"/>
        <c:minorTickMark val="none"/>
        <c:tickLblPos val="nextTo"/>
        <c:crossAx val="284530944"/>
        <c:crosses val="autoZero"/>
        <c:auto val="1"/>
        <c:lblAlgn val="ctr"/>
        <c:lblOffset val="100"/>
        <c:noMultiLvlLbl val="0"/>
      </c:catAx>
      <c:valAx>
        <c:axId val="284530944"/>
        <c:scaling>
          <c:orientation val="minMax"/>
          <c:max val="1"/>
          <c:min val="0"/>
        </c:scaling>
        <c:delete val="1"/>
        <c:axPos val="b"/>
        <c:numFmt formatCode="0.00%" sourceLinked="1"/>
        <c:majorTickMark val="out"/>
        <c:minorTickMark val="none"/>
        <c:tickLblPos val="none"/>
        <c:crossAx val="28453055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26"/>
          <c:y val="8.7588361270792267E-2"/>
          <c:w val="0.48673172610180476"/>
          <c:h val="0.87920043844440898"/>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4531728"/>
        <c:axId val="284532120"/>
        <c:axId val="0"/>
      </c:bar3DChart>
      <c:catAx>
        <c:axId val="284531728"/>
        <c:scaling>
          <c:orientation val="minMax"/>
        </c:scaling>
        <c:delete val="1"/>
        <c:axPos val="b"/>
        <c:majorTickMark val="out"/>
        <c:minorTickMark val="none"/>
        <c:tickLblPos val="none"/>
        <c:crossAx val="284532120"/>
        <c:crosses val="autoZero"/>
        <c:auto val="1"/>
        <c:lblAlgn val="ctr"/>
        <c:lblOffset val="100"/>
        <c:noMultiLvlLbl val="0"/>
      </c:catAx>
      <c:valAx>
        <c:axId val="284532120"/>
        <c:scaling>
          <c:orientation val="minMax"/>
          <c:max val="700"/>
          <c:min val="0"/>
        </c:scaling>
        <c:delete val="0"/>
        <c:axPos val="l"/>
        <c:majorGridlines/>
        <c:numFmt formatCode="0" sourceLinked="1"/>
        <c:majorTickMark val="out"/>
        <c:minorTickMark val="none"/>
        <c:tickLblPos val="nextTo"/>
        <c:crossAx val="284531728"/>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2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4532904"/>
        <c:axId val="284533296"/>
        <c:axId val="0"/>
      </c:bar3DChart>
      <c:catAx>
        <c:axId val="284532904"/>
        <c:scaling>
          <c:orientation val="maxMin"/>
        </c:scaling>
        <c:delete val="0"/>
        <c:axPos val="l"/>
        <c:numFmt formatCode="General" sourceLinked="1"/>
        <c:majorTickMark val="none"/>
        <c:minorTickMark val="none"/>
        <c:tickLblPos val="nextTo"/>
        <c:crossAx val="284533296"/>
        <c:crosses val="autoZero"/>
        <c:auto val="1"/>
        <c:lblAlgn val="ctr"/>
        <c:lblOffset val="100"/>
        <c:noMultiLvlLbl val="0"/>
      </c:catAx>
      <c:valAx>
        <c:axId val="284533296"/>
        <c:scaling>
          <c:orientation val="minMax"/>
          <c:max val="1"/>
          <c:min val="0"/>
        </c:scaling>
        <c:delete val="1"/>
        <c:axPos val="b"/>
        <c:numFmt formatCode="0.00%" sourceLinked="1"/>
        <c:majorTickMark val="out"/>
        <c:minorTickMark val="none"/>
        <c:tickLblPos val="none"/>
        <c:crossAx val="28453290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151"/>
          <c:y val="0.2814800678562645"/>
          <c:w val="0.51838885238374965"/>
          <c:h val="0.68334807848890255"/>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4534080"/>
        <c:axId val="284534472"/>
        <c:axId val="0"/>
      </c:bar3DChart>
      <c:catAx>
        <c:axId val="284534080"/>
        <c:scaling>
          <c:orientation val="maxMin"/>
        </c:scaling>
        <c:delete val="0"/>
        <c:axPos val="l"/>
        <c:numFmt formatCode="General" sourceLinked="1"/>
        <c:majorTickMark val="none"/>
        <c:minorTickMark val="none"/>
        <c:tickLblPos val="nextTo"/>
        <c:crossAx val="284534472"/>
        <c:crosses val="autoZero"/>
        <c:auto val="1"/>
        <c:lblAlgn val="ctr"/>
        <c:lblOffset val="100"/>
        <c:noMultiLvlLbl val="0"/>
      </c:catAx>
      <c:valAx>
        <c:axId val="284534472"/>
        <c:scaling>
          <c:orientation val="minMax"/>
          <c:max val="1"/>
          <c:min val="0"/>
        </c:scaling>
        <c:delete val="1"/>
        <c:axPos val="b"/>
        <c:numFmt formatCode="0.00%" sourceLinked="1"/>
        <c:majorTickMark val="out"/>
        <c:minorTickMark val="none"/>
        <c:tickLblPos val="none"/>
        <c:crossAx val="28453408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26"/>
          <c:y val="8.7588361270792267E-2"/>
          <c:w val="0.48673172610180476"/>
          <c:h val="0.87920043844440898"/>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CHARTS'!$E$850:$E$851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CHARTS'!$E$856</c:f>
              <c:numCache>
                <c:formatCode>0.0</c:formatCode>
                <c:ptCount val="1"/>
                <c:pt idx="0">
                  <c:v>0</c:v>
                </c:pt>
              </c:numCache>
            </c:numRef>
          </c:val>
        </c:ser>
        <c:dLbls>
          <c:showLegendKey val="0"/>
          <c:showVal val="0"/>
          <c:showCatName val="0"/>
          <c:showSerName val="0"/>
          <c:showPercent val="0"/>
          <c:showBubbleSize val="0"/>
        </c:dLbls>
        <c:gapWidth val="150"/>
        <c:shape val="cylinder"/>
        <c:axId val="284535256"/>
        <c:axId val="284535648"/>
        <c:axId val="0"/>
      </c:bar3DChart>
      <c:catAx>
        <c:axId val="284535256"/>
        <c:scaling>
          <c:orientation val="minMax"/>
        </c:scaling>
        <c:delete val="1"/>
        <c:axPos val="b"/>
        <c:majorTickMark val="out"/>
        <c:minorTickMark val="none"/>
        <c:tickLblPos val="none"/>
        <c:crossAx val="284535648"/>
        <c:crosses val="autoZero"/>
        <c:auto val="1"/>
        <c:lblAlgn val="ctr"/>
        <c:lblOffset val="100"/>
        <c:noMultiLvlLbl val="0"/>
      </c:catAx>
      <c:valAx>
        <c:axId val="284535648"/>
        <c:scaling>
          <c:orientation val="minMax"/>
          <c:max val="700"/>
          <c:min val="0"/>
        </c:scaling>
        <c:delete val="0"/>
        <c:axPos val="l"/>
        <c:majorGridlines/>
        <c:numFmt formatCode="0" sourceLinked="1"/>
        <c:majorTickMark val="out"/>
        <c:minorTickMark val="none"/>
        <c:tickLblPos val="nextTo"/>
        <c:crossAx val="28453525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268"/>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Compiled'!$M$77:$M$81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4987368"/>
        <c:axId val="284987760"/>
        <c:axId val="0"/>
      </c:bar3DChart>
      <c:catAx>
        <c:axId val="284987368"/>
        <c:scaling>
          <c:orientation val="maxMin"/>
        </c:scaling>
        <c:delete val="0"/>
        <c:axPos val="l"/>
        <c:numFmt formatCode="General" sourceLinked="1"/>
        <c:majorTickMark val="none"/>
        <c:minorTickMark val="none"/>
        <c:tickLblPos val="nextTo"/>
        <c:crossAx val="284987760"/>
        <c:crosses val="autoZero"/>
        <c:auto val="1"/>
        <c:lblAlgn val="ctr"/>
        <c:lblOffset val="100"/>
        <c:noMultiLvlLbl val="0"/>
      </c:catAx>
      <c:valAx>
        <c:axId val="284987760"/>
        <c:scaling>
          <c:orientation val="minMax"/>
          <c:max val="1"/>
          <c:min val="0"/>
        </c:scaling>
        <c:delete val="1"/>
        <c:axPos val="b"/>
        <c:numFmt formatCode="0.00%" sourceLinked="1"/>
        <c:majorTickMark val="out"/>
        <c:minorTickMark val="none"/>
        <c:tickLblPos val="none"/>
        <c:crossAx val="28498736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84"/>
          <c:y val="0.300664715304373"/>
          <c:w val="0.51838885238374965"/>
          <c:h val="0.68334807848890255"/>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Compiled'!$F$119:$F$126</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4988544"/>
        <c:axId val="284988936"/>
        <c:axId val="0"/>
      </c:bar3DChart>
      <c:catAx>
        <c:axId val="284988544"/>
        <c:scaling>
          <c:orientation val="maxMin"/>
        </c:scaling>
        <c:delete val="0"/>
        <c:axPos val="l"/>
        <c:numFmt formatCode="General" sourceLinked="1"/>
        <c:majorTickMark val="none"/>
        <c:minorTickMark val="none"/>
        <c:tickLblPos val="nextTo"/>
        <c:crossAx val="284988936"/>
        <c:crosses val="autoZero"/>
        <c:auto val="1"/>
        <c:lblAlgn val="ctr"/>
        <c:lblOffset val="100"/>
        <c:noMultiLvlLbl val="0"/>
      </c:catAx>
      <c:valAx>
        <c:axId val="284988936"/>
        <c:scaling>
          <c:orientation val="minMax"/>
          <c:max val="1"/>
          <c:min val="0"/>
        </c:scaling>
        <c:delete val="1"/>
        <c:axPos val="b"/>
        <c:numFmt formatCode="0.00%" sourceLinked="1"/>
        <c:majorTickMark val="out"/>
        <c:minorTickMark val="none"/>
        <c:tickLblPos val="none"/>
        <c:crossAx val="28498854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32"/>
          <c:y val="8.7588361270792267E-2"/>
          <c:w val="0.48673172610180476"/>
          <c:h val="0.87920043844440943"/>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4989720"/>
        <c:axId val="284990112"/>
        <c:axId val="0"/>
      </c:bar3DChart>
      <c:catAx>
        <c:axId val="284989720"/>
        <c:scaling>
          <c:orientation val="minMax"/>
        </c:scaling>
        <c:delete val="1"/>
        <c:axPos val="b"/>
        <c:majorTickMark val="out"/>
        <c:minorTickMark val="none"/>
        <c:tickLblPos val="none"/>
        <c:crossAx val="284990112"/>
        <c:crosses val="autoZero"/>
        <c:auto val="1"/>
        <c:lblAlgn val="ctr"/>
        <c:lblOffset val="100"/>
        <c:noMultiLvlLbl val="0"/>
      </c:catAx>
      <c:valAx>
        <c:axId val="284990112"/>
        <c:scaling>
          <c:orientation val="minMax"/>
          <c:max val="700"/>
          <c:min val="0"/>
        </c:scaling>
        <c:delete val="0"/>
        <c:axPos val="l"/>
        <c:majorGridlines/>
        <c:numFmt formatCode="0" sourceLinked="1"/>
        <c:majorTickMark val="out"/>
        <c:minorTickMark val="none"/>
        <c:tickLblPos val="nextTo"/>
        <c:crossAx val="284989720"/>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353046907120886"/>
          <c:y val="0.29746727406301132"/>
          <c:w val="0.51723631881578158"/>
          <c:h val="0.68334807848889956"/>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Compiled'!$D$23:$E$30</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C</c:v>
                  </c:pt>
                  <c:pt idx="1">
                    <c:v>C</c:v>
                  </c:pt>
                  <c:pt idx="2">
                    <c:v>C</c:v>
                  </c:pt>
                  <c:pt idx="3">
                    <c:v>C</c:v>
                  </c:pt>
                  <c:pt idx="4">
                    <c:v>C</c:v>
                  </c:pt>
                  <c:pt idx="5">
                    <c:v>C</c:v>
                  </c:pt>
                  <c:pt idx="6">
                    <c:v>C</c:v>
                  </c:pt>
                  <c:pt idx="7">
                    <c:v>C</c:v>
                  </c:pt>
                </c:lvl>
              </c:multiLvlStrCache>
            </c:multiLvlStrRef>
          </c:cat>
          <c:val>
            <c:numRef>
              <c:f>'28 Scores Compiled'!$F$23:$F$30</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a:scene3d>
              <a:camera prst="orthographicFront"/>
              <a:lightRig rig="threePt" dir="t"/>
            </a:scene3d>
            <a:sp3d>
              <a:bevelT w="44450"/>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Compiled'!$D$23:$E$30</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C</c:v>
                  </c:pt>
                  <c:pt idx="1">
                    <c:v>C</c:v>
                  </c:pt>
                  <c:pt idx="2">
                    <c:v>C</c:v>
                  </c:pt>
                  <c:pt idx="3">
                    <c:v>C</c:v>
                  </c:pt>
                  <c:pt idx="4">
                    <c:v>C</c:v>
                  </c:pt>
                  <c:pt idx="5">
                    <c:v>C</c:v>
                  </c:pt>
                  <c:pt idx="6">
                    <c:v>C</c:v>
                  </c:pt>
                  <c:pt idx="7">
                    <c:v>C</c:v>
                  </c:pt>
                </c:lvl>
              </c:multiLvlStrCache>
            </c:multiLvlStrRef>
          </c:cat>
          <c:val>
            <c:numRef>
              <c:f>'28 Scores Compiled'!$G$23:$G$30</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79357776"/>
        <c:axId val="279358168"/>
        <c:axId val="0"/>
      </c:bar3DChart>
      <c:catAx>
        <c:axId val="279357776"/>
        <c:scaling>
          <c:orientation val="maxMin"/>
        </c:scaling>
        <c:delete val="0"/>
        <c:axPos val="l"/>
        <c:numFmt formatCode="General" sourceLinked="1"/>
        <c:majorTickMark val="none"/>
        <c:minorTickMark val="none"/>
        <c:tickLblPos val="nextTo"/>
        <c:crossAx val="279358168"/>
        <c:crosses val="autoZero"/>
        <c:auto val="1"/>
        <c:lblAlgn val="ctr"/>
        <c:lblOffset val="100"/>
        <c:noMultiLvlLbl val="0"/>
      </c:catAx>
      <c:valAx>
        <c:axId val="279358168"/>
        <c:scaling>
          <c:orientation val="minMax"/>
          <c:max val="0.9"/>
          <c:min val="0"/>
        </c:scaling>
        <c:delete val="1"/>
        <c:axPos val="b"/>
        <c:numFmt formatCode="0.00%" sourceLinked="1"/>
        <c:majorTickMark val="out"/>
        <c:minorTickMark val="none"/>
        <c:tickLblPos val="none"/>
        <c:crossAx val="27935777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332" l="0.70000000000000062" r="0.70000000000000062" t="0.75000000000001332" header="0.30000000000000032" footer="0.30000000000000032"/>
    <c:pageSetup orientation="landscape"/>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2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4990896"/>
        <c:axId val="285454336"/>
        <c:axId val="0"/>
      </c:bar3DChart>
      <c:catAx>
        <c:axId val="284990896"/>
        <c:scaling>
          <c:orientation val="maxMin"/>
        </c:scaling>
        <c:delete val="0"/>
        <c:axPos val="l"/>
        <c:numFmt formatCode="General" sourceLinked="1"/>
        <c:majorTickMark val="none"/>
        <c:minorTickMark val="none"/>
        <c:tickLblPos val="nextTo"/>
        <c:crossAx val="285454336"/>
        <c:crosses val="autoZero"/>
        <c:auto val="1"/>
        <c:lblAlgn val="ctr"/>
        <c:lblOffset val="100"/>
        <c:noMultiLvlLbl val="0"/>
      </c:catAx>
      <c:valAx>
        <c:axId val="285454336"/>
        <c:scaling>
          <c:orientation val="minMax"/>
          <c:max val="1"/>
          <c:min val="0"/>
        </c:scaling>
        <c:delete val="1"/>
        <c:axPos val="b"/>
        <c:numFmt formatCode="0.00%" sourceLinked="1"/>
        <c:majorTickMark val="out"/>
        <c:minorTickMark val="none"/>
        <c:tickLblPos val="none"/>
        <c:crossAx val="28499089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162"/>
          <c:y val="0.28148006785626473"/>
          <c:w val="0.51838885238374965"/>
          <c:h val="0.68334807848890278"/>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5455120"/>
        <c:axId val="285455512"/>
        <c:axId val="0"/>
      </c:bar3DChart>
      <c:catAx>
        <c:axId val="285455120"/>
        <c:scaling>
          <c:orientation val="maxMin"/>
        </c:scaling>
        <c:delete val="0"/>
        <c:axPos val="l"/>
        <c:numFmt formatCode="General" sourceLinked="1"/>
        <c:majorTickMark val="none"/>
        <c:minorTickMark val="none"/>
        <c:tickLblPos val="nextTo"/>
        <c:crossAx val="285455512"/>
        <c:crosses val="autoZero"/>
        <c:auto val="1"/>
        <c:lblAlgn val="ctr"/>
        <c:lblOffset val="100"/>
        <c:noMultiLvlLbl val="0"/>
      </c:catAx>
      <c:valAx>
        <c:axId val="285455512"/>
        <c:scaling>
          <c:orientation val="minMax"/>
          <c:max val="1"/>
          <c:min val="0"/>
        </c:scaling>
        <c:delete val="1"/>
        <c:axPos val="b"/>
        <c:numFmt formatCode="0.00%" sourceLinked="1"/>
        <c:majorTickMark val="out"/>
        <c:minorTickMark val="none"/>
        <c:tickLblPos val="none"/>
        <c:crossAx val="28545512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32"/>
          <c:y val="8.7588361270792267E-2"/>
          <c:w val="0.48673172610180476"/>
          <c:h val="0.87920043844440943"/>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CHARTS'!$E$910:$E$911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CHARTS'!$E$916</c:f>
              <c:numCache>
                <c:formatCode>0.0</c:formatCode>
                <c:ptCount val="1"/>
                <c:pt idx="0">
                  <c:v>0</c:v>
                </c:pt>
              </c:numCache>
            </c:numRef>
          </c:val>
        </c:ser>
        <c:dLbls>
          <c:showLegendKey val="0"/>
          <c:showVal val="0"/>
          <c:showCatName val="0"/>
          <c:showSerName val="0"/>
          <c:showPercent val="0"/>
          <c:showBubbleSize val="0"/>
        </c:dLbls>
        <c:gapWidth val="150"/>
        <c:shape val="cylinder"/>
        <c:axId val="285456296"/>
        <c:axId val="285456688"/>
        <c:axId val="0"/>
      </c:bar3DChart>
      <c:catAx>
        <c:axId val="285456296"/>
        <c:scaling>
          <c:orientation val="minMax"/>
        </c:scaling>
        <c:delete val="1"/>
        <c:axPos val="b"/>
        <c:majorTickMark val="out"/>
        <c:minorTickMark val="none"/>
        <c:tickLblPos val="none"/>
        <c:crossAx val="285456688"/>
        <c:crosses val="autoZero"/>
        <c:auto val="1"/>
        <c:lblAlgn val="ctr"/>
        <c:lblOffset val="100"/>
        <c:noMultiLvlLbl val="0"/>
      </c:catAx>
      <c:valAx>
        <c:axId val="285456688"/>
        <c:scaling>
          <c:orientation val="minMax"/>
          <c:max val="700"/>
          <c:min val="0"/>
        </c:scaling>
        <c:delete val="0"/>
        <c:axPos val="l"/>
        <c:majorGridlines/>
        <c:numFmt formatCode="0" sourceLinked="1"/>
        <c:majorTickMark val="out"/>
        <c:minorTickMark val="none"/>
        <c:tickLblPos val="nextTo"/>
        <c:crossAx val="28545629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29"/>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Compiled'!$M$82:$M$86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5457472"/>
        <c:axId val="285457864"/>
        <c:axId val="0"/>
      </c:bar3DChart>
      <c:catAx>
        <c:axId val="285457472"/>
        <c:scaling>
          <c:orientation val="maxMin"/>
        </c:scaling>
        <c:delete val="0"/>
        <c:axPos val="l"/>
        <c:numFmt formatCode="General" sourceLinked="1"/>
        <c:majorTickMark val="none"/>
        <c:minorTickMark val="none"/>
        <c:tickLblPos val="nextTo"/>
        <c:crossAx val="285457864"/>
        <c:crosses val="autoZero"/>
        <c:auto val="1"/>
        <c:lblAlgn val="ctr"/>
        <c:lblOffset val="100"/>
        <c:noMultiLvlLbl val="0"/>
      </c:catAx>
      <c:valAx>
        <c:axId val="285457864"/>
        <c:scaling>
          <c:orientation val="minMax"/>
          <c:max val="1"/>
          <c:min val="0"/>
        </c:scaling>
        <c:delete val="1"/>
        <c:axPos val="b"/>
        <c:numFmt formatCode="0.00%" sourceLinked="1"/>
        <c:majorTickMark val="out"/>
        <c:minorTickMark val="none"/>
        <c:tickLblPos val="none"/>
        <c:crossAx val="28545747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895"/>
          <c:y val="0.30066471530437322"/>
          <c:w val="0.51838885238374965"/>
          <c:h val="0.68334807848890278"/>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Compiled'!$F$127:$F$134</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5458648"/>
        <c:axId val="285459040"/>
        <c:axId val="0"/>
      </c:bar3DChart>
      <c:catAx>
        <c:axId val="285458648"/>
        <c:scaling>
          <c:orientation val="maxMin"/>
        </c:scaling>
        <c:delete val="0"/>
        <c:axPos val="l"/>
        <c:numFmt formatCode="General" sourceLinked="1"/>
        <c:majorTickMark val="none"/>
        <c:minorTickMark val="none"/>
        <c:tickLblPos val="nextTo"/>
        <c:crossAx val="285459040"/>
        <c:crosses val="autoZero"/>
        <c:auto val="1"/>
        <c:lblAlgn val="ctr"/>
        <c:lblOffset val="100"/>
        <c:noMultiLvlLbl val="0"/>
      </c:catAx>
      <c:valAx>
        <c:axId val="285459040"/>
        <c:scaling>
          <c:orientation val="minMax"/>
          <c:max val="1"/>
          <c:min val="0"/>
        </c:scaling>
        <c:delete val="1"/>
        <c:axPos val="b"/>
        <c:numFmt formatCode="0.00%" sourceLinked="1"/>
        <c:majorTickMark val="out"/>
        <c:minorTickMark val="none"/>
        <c:tickLblPos val="none"/>
        <c:crossAx val="28545864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43"/>
          <c:y val="8.7588361270792267E-2"/>
          <c:w val="0.48673172610180476"/>
          <c:h val="0.87920043844440976"/>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5459824"/>
        <c:axId val="285460216"/>
        <c:axId val="0"/>
      </c:bar3DChart>
      <c:catAx>
        <c:axId val="285459824"/>
        <c:scaling>
          <c:orientation val="minMax"/>
        </c:scaling>
        <c:delete val="1"/>
        <c:axPos val="b"/>
        <c:majorTickMark val="out"/>
        <c:minorTickMark val="none"/>
        <c:tickLblPos val="none"/>
        <c:crossAx val="285460216"/>
        <c:crosses val="autoZero"/>
        <c:auto val="1"/>
        <c:lblAlgn val="ctr"/>
        <c:lblOffset val="100"/>
        <c:noMultiLvlLbl val="0"/>
      </c:catAx>
      <c:valAx>
        <c:axId val="285460216"/>
        <c:scaling>
          <c:orientation val="minMax"/>
          <c:max val="700"/>
          <c:min val="0"/>
        </c:scaling>
        <c:delete val="0"/>
        <c:axPos val="l"/>
        <c:majorGridlines/>
        <c:numFmt formatCode="0" sourceLinked="1"/>
        <c:majorTickMark val="out"/>
        <c:minorTickMark val="none"/>
        <c:tickLblPos val="nextTo"/>
        <c:crossAx val="285459824"/>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12"/>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5461000"/>
        <c:axId val="285461392"/>
        <c:axId val="0"/>
      </c:bar3DChart>
      <c:catAx>
        <c:axId val="285461000"/>
        <c:scaling>
          <c:orientation val="maxMin"/>
        </c:scaling>
        <c:delete val="0"/>
        <c:axPos val="l"/>
        <c:numFmt formatCode="General" sourceLinked="1"/>
        <c:majorTickMark val="none"/>
        <c:minorTickMark val="none"/>
        <c:tickLblPos val="nextTo"/>
        <c:crossAx val="285461392"/>
        <c:crosses val="autoZero"/>
        <c:auto val="1"/>
        <c:lblAlgn val="ctr"/>
        <c:lblOffset val="100"/>
        <c:noMultiLvlLbl val="0"/>
      </c:catAx>
      <c:valAx>
        <c:axId val="285461392"/>
        <c:scaling>
          <c:orientation val="minMax"/>
          <c:max val="1"/>
          <c:min val="0"/>
        </c:scaling>
        <c:delete val="1"/>
        <c:axPos val="b"/>
        <c:numFmt formatCode="0.00%" sourceLinked="1"/>
        <c:majorTickMark val="out"/>
        <c:minorTickMark val="none"/>
        <c:tickLblPos val="none"/>
        <c:crossAx val="28546100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173"/>
          <c:y val="0.281480067856265"/>
          <c:w val="0.51838885238374965"/>
          <c:h val="0.68334807848890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6265392"/>
        <c:axId val="286265784"/>
        <c:axId val="0"/>
      </c:bar3DChart>
      <c:catAx>
        <c:axId val="286265392"/>
        <c:scaling>
          <c:orientation val="maxMin"/>
        </c:scaling>
        <c:delete val="0"/>
        <c:axPos val="l"/>
        <c:numFmt formatCode="General" sourceLinked="1"/>
        <c:majorTickMark val="none"/>
        <c:minorTickMark val="none"/>
        <c:tickLblPos val="nextTo"/>
        <c:crossAx val="286265784"/>
        <c:crosses val="autoZero"/>
        <c:auto val="1"/>
        <c:lblAlgn val="ctr"/>
        <c:lblOffset val="100"/>
        <c:noMultiLvlLbl val="0"/>
      </c:catAx>
      <c:valAx>
        <c:axId val="286265784"/>
        <c:scaling>
          <c:orientation val="minMax"/>
          <c:max val="1"/>
          <c:min val="0"/>
        </c:scaling>
        <c:delete val="1"/>
        <c:axPos val="b"/>
        <c:numFmt formatCode="0.00%" sourceLinked="1"/>
        <c:majorTickMark val="out"/>
        <c:minorTickMark val="none"/>
        <c:tickLblPos val="none"/>
        <c:crossAx val="28626539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43"/>
          <c:y val="8.7588361270792267E-2"/>
          <c:w val="0.48673172610180476"/>
          <c:h val="0.87920043844440976"/>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CHARTS'!$E$970:$E$971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CHARTS'!$E$976</c:f>
              <c:numCache>
                <c:formatCode>0.0</c:formatCode>
                <c:ptCount val="1"/>
                <c:pt idx="0">
                  <c:v>0</c:v>
                </c:pt>
              </c:numCache>
            </c:numRef>
          </c:val>
        </c:ser>
        <c:dLbls>
          <c:showLegendKey val="0"/>
          <c:showVal val="0"/>
          <c:showCatName val="0"/>
          <c:showSerName val="0"/>
          <c:showPercent val="0"/>
          <c:showBubbleSize val="0"/>
        </c:dLbls>
        <c:gapWidth val="150"/>
        <c:shape val="cylinder"/>
        <c:axId val="286266568"/>
        <c:axId val="286266960"/>
        <c:axId val="0"/>
      </c:bar3DChart>
      <c:catAx>
        <c:axId val="286266568"/>
        <c:scaling>
          <c:orientation val="minMax"/>
        </c:scaling>
        <c:delete val="1"/>
        <c:axPos val="b"/>
        <c:majorTickMark val="out"/>
        <c:minorTickMark val="none"/>
        <c:tickLblPos val="none"/>
        <c:crossAx val="286266960"/>
        <c:crosses val="autoZero"/>
        <c:auto val="1"/>
        <c:lblAlgn val="ctr"/>
        <c:lblOffset val="100"/>
        <c:noMultiLvlLbl val="0"/>
      </c:catAx>
      <c:valAx>
        <c:axId val="286266960"/>
        <c:scaling>
          <c:orientation val="minMax"/>
          <c:max val="700"/>
          <c:min val="0"/>
        </c:scaling>
        <c:delete val="0"/>
        <c:axPos val="l"/>
        <c:majorGridlines/>
        <c:numFmt formatCode="0" sourceLinked="1"/>
        <c:majorTickMark val="out"/>
        <c:minorTickMark val="none"/>
        <c:tickLblPos val="nextTo"/>
        <c:crossAx val="286266568"/>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12"/>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Compiled'!$M$87:$M$91</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6267744"/>
        <c:axId val="286268136"/>
        <c:axId val="0"/>
      </c:bar3DChart>
      <c:catAx>
        <c:axId val="286267744"/>
        <c:scaling>
          <c:orientation val="maxMin"/>
        </c:scaling>
        <c:delete val="0"/>
        <c:axPos val="l"/>
        <c:numFmt formatCode="General" sourceLinked="1"/>
        <c:majorTickMark val="none"/>
        <c:minorTickMark val="none"/>
        <c:tickLblPos val="nextTo"/>
        <c:crossAx val="286268136"/>
        <c:crosses val="autoZero"/>
        <c:auto val="1"/>
        <c:lblAlgn val="ctr"/>
        <c:lblOffset val="100"/>
        <c:noMultiLvlLbl val="0"/>
      </c:catAx>
      <c:valAx>
        <c:axId val="286268136"/>
        <c:scaling>
          <c:orientation val="minMax"/>
          <c:max val="1"/>
          <c:min val="0"/>
        </c:scaling>
        <c:delete val="1"/>
        <c:axPos val="b"/>
        <c:numFmt formatCode="0.00%" sourceLinked="1"/>
        <c:majorTickMark val="out"/>
        <c:minorTickMark val="none"/>
        <c:tickLblPos val="none"/>
        <c:crossAx val="286267744"/>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7943"/>
          <c:y val="8.7588361270792267E-2"/>
          <c:w val="0.48673172610180476"/>
          <c:h val="0.87920043844440465"/>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CHARTS'!$E$190:$E$191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CHARTS'!$E$196</c:f>
              <c:numCache>
                <c:formatCode>0.0</c:formatCode>
                <c:ptCount val="1"/>
                <c:pt idx="0">
                  <c:v>0</c:v>
                </c:pt>
              </c:numCache>
            </c:numRef>
          </c:val>
        </c:ser>
        <c:dLbls>
          <c:showLegendKey val="0"/>
          <c:showVal val="0"/>
          <c:showCatName val="0"/>
          <c:showSerName val="0"/>
          <c:showPercent val="0"/>
          <c:showBubbleSize val="0"/>
        </c:dLbls>
        <c:gapWidth val="150"/>
        <c:shape val="cylinder"/>
        <c:axId val="279354640"/>
        <c:axId val="279456296"/>
        <c:axId val="0"/>
      </c:bar3DChart>
      <c:catAx>
        <c:axId val="279354640"/>
        <c:scaling>
          <c:orientation val="minMax"/>
        </c:scaling>
        <c:delete val="1"/>
        <c:axPos val="b"/>
        <c:majorTickMark val="out"/>
        <c:minorTickMark val="none"/>
        <c:tickLblPos val="none"/>
        <c:crossAx val="279456296"/>
        <c:crosses val="autoZero"/>
        <c:auto val="1"/>
        <c:lblAlgn val="ctr"/>
        <c:lblOffset val="100"/>
        <c:noMultiLvlLbl val="0"/>
      </c:catAx>
      <c:valAx>
        <c:axId val="279456296"/>
        <c:scaling>
          <c:orientation val="minMax"/>
          <c:max val="700"/>
          <c:min val="0"/>
        </c:scaling>
        <c:delete val="0"/>
        <c:axPos val="l"/>
        <c:majorGridlines/>
        <c:numFmt formatCode="0" sourceLinked="1"/>
        <c:majorTickMark val="out"/>
        <c:minorTickMark val="none"/>
        <c:tickLblPos val="nextTo"/>
        <c:crossAx val="279354640"/>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277" l="0.70000000000000062" r="0.70000000000000062" t="0.75000000000001277" header="0.30000000000000032" footer="0.30000000000000032"/>
    <c:pageSetup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06"/>
          <c:y val="0.30066471530437344"/>
          <c:w val="0.51838885238374965"/>
          <c:h val="0.683348078488903"/>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Compiled'!$F$135:$F$142</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6268920"/>
        <c:axId val="286269312"/>
        <c:axId val="0"/>
      </c:bar3DChart>
      <c:catAx>
        <c:axId val="286268920"/>
        <c:scaling>
          <c:orientation val="maxMin"/>
        </c:scaling>
        <c:delete val="0"/>
        <c:axPos val="l"/>
        <c:numFmt formatCode="General" sourceLinked="1"/>
        <c:majorTickMark val="none"/>
        <c:minorTickMark val="none"/>
        <c:tickLblPos val="nextTo"/>
        <c:crossAx val="286269312"/>
        <c:crosses val="autoZero"/>
        <c:auto val="1"/>
        <c:lblAlgn val="ctr"/>
        <c:lblOffset val="100"/>
        <c:noMultiLvlLbl val="0"/>
      </c:catAx>
      <c:valAx>
        <c:axId val="286269312"/>
        <c:scaling>
          <c:orientation val="minMax"/>
          <c:max val="1"/>
          <c:min val="0"/>
        </c:scaling>
        <c:delete val="1"/>
        <c:axPos val="b"/>
        <c:numFmt formatCode="0.00%" sourceLinked="1"/>
        <c:majorTickMark val="out"/>
        <c:minorTickMark val="none"/>
        <c:tickLblPos val="none"/>
        <c:crossAx val="286268920"/>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48"/>
          <c:y val="8.7588361270792267E-2"/>
          <c:w val="0.48673172610180476"/>
          <c:h val="0.8792004384444102"/>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6270096"/>
        <c:axId val="286270488"/>
        <c:axId val="0"/>
      </c:bar3DChart>
      <c:catAx>
        <c:axId val="286270096"/>
        <c:scaling>
          <c:orientation val="minMax"/>
        </c:scaling>
        <c:delete val="1"/>
        <c:axPos val="b"/>
        <c:majorTickMark val="out"/>
        <c:minorTickMark val="none"/>
        <c:tickLblPos val="none"/>
        <c:crossAx val="286270488"/>
        <c:crosses val="autoZero"/>
        <c:auto val="1"/>
        <c:lblAlgn val="ctr"/>
        <c:lblOffset val="100"/>
        <c:noMultiLvlLbl val="0"/>
      </c:catAx>
      <c:valAx>
        <c:axId val="286270488"/>
        <c:scaling>
          <c:orientation val="minMax"/>
          <c:max val="700"/>
          <c:min val="0"/>
        </c:scaling>
        <c:delete val="0"/>
        <c:axPos val="l"/>
        <c:majorGridlines/>
        <c:numFmt formatCode="0" sourceLinked="1"/>
        <c:majorTickMark val="out"/>
        <c:minorTickMark val="none"/>
        <c:tickLblPos val="nextTo"/>
        <c:crossAx val="28627009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6271272"/>
        <c:axId val="286271664"/>
        <c:axId val="0"/>
      </c:bar3DChart>
      <c:catAx>
        <c:axId val="286271272"/>
        <c:scaling>
          <c:orientation val="maxMin"/>
        </c:scaling>
        <c:delete val="0"/>
        <c:axPos val="l"/>
        <c:numFmt formatCode="General" sourceLinked="1"/>
        <c:majorTickMark val="none"/>
        <c:minorTickMark val="none"/>
        <c:tickLblPos val="nextTo"/>
        <c:crossAx val="286271664"/>
        <c:crosses val="autoZero"/>
        <c:auto val="1"/>
        <c:lblAlgn val="ctr"/>
        <c:lblOffset val="100"/>
        <c:noMultiLvlLbl val="0"/>
      </c:catAx>
      <c:valAx>
        <c:axId val="286271664"/>
        <c:scaling>
          <c:orientation val="minMax"/>
          <c:max val="1"/>
          <c:min val="0"/>
        </c:scaling>
        <c:delete val="1"/>
        <c:axPos val="b"/>
        <c:numFmt formatCode="0.00%" sourceLinked="1"/>
        <c:majorTickMark val="out"/>
        <c:minorTickMark val="none"/>
        <c:tickLblPos val="none"/>
        <c:crossAx val="28627127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189"/>
          <c:y val="0.28148006785626523"/>
          <c:w val="0.51838885238374965"/>
          <c:h val="0.68334807848890322"/>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6272448"/>
        <c:axId val="286272840"/>
        <c:axId val="0"/>
      </c:bar3DChart>
      <c:catAx>
        <c:axId val="286272448"/>
        <c:scaling>
          <c:orientation val="maxMin"/>
        </c:scaling>
        <c:delete val="0"/>
        <c:axPos val="l"/>
        <c:numFmt formatCode="General" sourceLinked="1"/>
        <c:majorTickMark val="none"/>
        <c:minorTickMark val="none"/>
        <c:tickLblPos val="nextTo"/>
        <c:crossAx val="286272840"/>
        <c:crosses val="autoZero"/>
        <c:auto val="1"/>
        <c:lblAlgn val="ctr"/>
        <c:lblOffset val="100"/>
        <c:noMultiLvlLbl val="0"/>
      </c:catAx>
      <c:valAx>
        <c:axId val="286272840"/>
        <c:scaling>
          <c:orientation val="minMax"/>
          <c:max val="1"/>
          <c:min val="0"/>
        </c:scaling>
        <c:delete val="1"/>
        <c:axPos val="b"/>
        <c:numFmt formatCode="0.00%" sourceLinked="1"/>
        <c:majorTickMark val="out"/>
        <c:minorTickMark val="none"/>
        <c:tickLblPos val="none"/>
        <c:crossAx val="28627244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48"/>
          <c:y val="8.7588361270792267E-2"/>
          <c:w val="0.48673172610180476"/>
          <c:h val="0.8792004384444102"/>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CHARTS'!$E$1030:$E$1031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CHARTS'!$E$1036</c:f>
              <c:numCache>
                <c:formatCode>0.0</c:formatCode>
                <c:ptCount val="1"/>
                <c:pt idx="0">
                  <c:v>0</c:v>
                </c:pt>
              </c:numCache>
            </c:numRef>
          </c:val>
        </c:ser>
        <c:dLbls>
          <c:showLegendKey val="0"/>
          <c:showVal val="0"/>
          <c:showCatName val="0"/>
          <c:showSerName val="0"/>
          <c:showPercent val="0"/>
          <c:showBubbleSize val="0"/>
        </c:dLbls>
        <c:gapWidth val="150"/>
        <c:shape val="cylinder"/>
        <c:axId val="286290360"/>
        <c:axId val="286290752"/>
        <c:axId val="0"/>
      </c:bar3DChart>
      <c:catAx>
        <c:axId val="286290360"/>
        <c:scaling>
          <c:orientation val="minMax"/>
        </c:scaling>
        <c:delete val="1"/>
        <c:axPos val="b"/>
        <c:majorTickMark val="out"/>
        <c:minorTickMark val="none"/>
        <c:tickLblPos val="none"/>
        <c:crossAx val="286290752"/>
        <c:crosses val="autoZero"/>
        <c:auto val="1"/>
        <c:lblAlgn val="ctr"/>
        <c:lblOffset val="100"/>
        <c:noMultiLvlLbl val="0"/>
      </c:catAx>
      <c:valAx>
        <c:axId val="286290752"/>
        <c:scaling>
          <c:orientation val="minMax"/>
          <c:max val="700"/>
          <c:min val="0"/>
        </c:scaling>
        <c:delete val="0"/>
        <c:axPos val="l"/>
        <c:majorGridlines/>
        <c:numFmt formatCode="0" sourceLinked="1"/>
        <c:majorTickMark val="out"/>
        <c:minorTickMark val="none"/>
        <c:tickLblPos val="nextTo"/>
        <c:crossAx val="286290360"/>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Compiled'!$M$92:$M$96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6291536"/>
        <c:axId val="286291928"/>
        <c:axId val="0"/>
      </c:bar3DChart>
      <c:catAx>
        <c:axId val="286291536"/>
        <c:scaling>
          <c:orientation val="maxMin"/>
        </c:scaling>
        <c:delete val="0"/>
        <c:axPos val="l"/>
        <c:numFmt formatCode="General" sourceLinked="1"/>
        <c:majorTickMark val="none"/>
        <c:minorTickMark val="none"/>
        <c:tickLblPos val="nextTo"/>
        <c:crossAx val="286291928"/>
        <c:crosses val="autoZero"/>
        <c:auto val="1"/>
        <c:lblAlgn val="ctr"/>
        <c:lblOffset val="100"/>
        <c:noMultiLvlLbl val="0"/>
      </c:catAx>
      <c:valAx>
        <c:axId val="286291928"/>
        <c:scaling>
          <c:orientation val="minMax"/>
          <c:max val="1"/>
          <c:min val="0"/>
        </c:scaling>
        <c:delete val="1"/>
        <c:axPos val="b"/>
        <c:numFmt formatCode="0.00%" sourceLinked="1"/>
        <c:majorTickMark val="out"/>
        <c:minorTickMark val="none"/>
        <c:tickLblPos val="none"/>
        <c:crossAx val="286291536"/>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8917"/>
          <c:y val="0.30066471530437366"/>
          <c:w val="0.51838885238374965"/>
          <c:h val="0.68334807848890322"/>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Compiled'!$F$143:$F$150</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6292712"/>
        <c:axId val="286293104"/>
        <c:axId val="0"/>
      </c:bar3DChart>
      <c:catAx>
        <c:axId val="286292712"/>
        <c:scaling>
          <c:orientation val="maxMin"/>
        </c:scaling>
        <c:delete val="0"/>
        <c:axPos val="l"/>
        <c:numFmt formatCode="General" sourceLinked="1"/>
        <c:majorTickMark val="none"/>
        <c:minorTickMark val="none"/>
        <c:tickLblPos val="nextTo"/>
        <c:crossAx val="286293104"/>
        <c:crosses val="autoZero"/>
        <c:auto val="1"/>
        <c:lblAlgn val="ctr"/>
        <c:lblOffset val="100"/>
        <c:noMultiLvlLbl val="0"/>
      </c:catAx>
      <c:valAx>
        <c:axId val="286293104"/>
        <c:scaling>
          <c:orientation val="minMax"/>
          <c:max val="1"/>
          <c:min val="0"/>
        </c:scaling>
        <c:delete val="1"/>
        <c:axPos val="b"/>
        <c:numFmt formatCode="0.00%" sourceLinked="1"/>
        <c:majorTickMark val="out"/>
        <c:minorTickMark val="none"/>
        <c:tickLblPos val="none"/>
        <c:crossAx val="28629271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600" baseline="0"/>
            </a:pPr>
            <a:r>
              <a:rPr lang="en-US" sz="1600" baseline="0"/>
              <a:t>Total Scores</a:t>
            </a:r>
          </a:p>
        </c:rich>
      </c:tx>
      <c:layout>
        <c:manualLayout>
          <c:xMode val="edge"/>
          <c:yMode val="edge"/>
          <c:x val="0.24025295495781146"/>
          <c:y val="2.5465150189559735E-2"/>
        </c:manualLayout>
      </c:layout>
      <c:overlay val="0"/>
    </c:title>
    <c:autoTitleDeleted val="0"/>
    <c:view3D>
      <c:rotX val="15"/>
      <c:rotY val="20"/>
      <c:depthPercent val="100"/>
      <c:rAngAx val="1"/>
    </c:view3D>
    <c:floor>
      <c:thickness val="0"/>
      <c:spPr>
        <a:solidFill>
          <a:sysClr val="window" lastClr="FFFFFF"/>
        </a:solidFill>
      </c:spPr>
    </c:floor>
    <c:sideWall>
      <c:thickness val="0"/>
    </c:sideWall>
    <c:backWall>
      <c:thickness val="0"/>
    </c:backWall>
    <c:plotArea>
      <c:layout>
        <c:manualLayout>
          <c:layoutTarget val="inner"/>
          <c:xMode val="edge"/>
          <c:yMode val="edge"/>
          <c:x val="0.17214639407188048"/>
          <c:y val="8.7588361270792267E-2"/>
          <c:w val="0.48673172610180476"/>
          <c:h val="0.8792004384444102"/>
        </c:manualLayout>
      </c:layout>
      <c:bar3DChart>
        <c:barDir val="col"/>
        <c:grouping val="clustered"/>
        <c:varyColors val="0"/>
        <c:ser>
          <c:idx val="0"/>
          <c:order val="0"/>
          <c:tx>
            <c:strRef>
              <c:f>'21 INDIVIDUAL CHARTS'!$D$10:$D$11</c:f>
              <c:strCache>
                <c:ptCount val="2"/>
                <c:pt idx="0">
                  <c:v>Total Possible Score</c:v>
                </c:pt>
              </c:strCache>
            </c:strRef>
          </c:tx>
          <c:spPr>
            <a:solidFill>
              <a:srgbClr val="FFFF00"/>
            </a:solidFill>
          </c:spPr>
          <c:invertIfNegative val="0"/>
          <c:dLbls>
            <c:dLbl>
              <c:idx val="0"/>
              <c:layout>
                <c:manualLayout>
                  <c:x val="2.2476961114857412E-2"/>
                  <c:y val="0"/>
                </c:manualLayout>
              </c:layou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CHARTS'!$D$16</c:f>
              <c:numCache>
                <c:formatCode>0</c:formatCode>
                <c:ptCount val="1"/>
                <c:pt idx="0">
                  <c:v>0</c:v>
                </c:pt>
              </c:numCache>
            </c:numRef>
          </c:val>
        </c:ser>
        <c:ser>
          <c:idx val="1"/>
          <c:order val="1"/>
          <c:tx>
            <c:strRef>
              <c:f>'21 INDIVIDUAL CHARTS'!$E$10:$E$11</c:f>
              <c:strCache>
                <c:ptCount val="2"/>
                <c:pt idx="0">
                  <c:v>Candidate's
Score</c:v>
                </c:pt>
              </c:strCache>
            </c:strRef>
          </c:tx>
          <c:spPr>
            <a:solidFill>
              <a:schemeClr val="tx2">
                <a:lumMod val="60000"/>
                <a:lumOff val="40000"/>
              </a:schemeClr>
            </a:solidFill>
          </c:spPr>
          <c:invertIfNegative val="0"/>
          <c:dLbls>
            <c:dLbl>
              <c:idx val="0"/>
              <c:layout>
                <c:manualLayout>
                  <c:x val="2.6972353337828731E-2"/>
                  <c:y val="0"/>
                </c:manualLayout>
              </c:layout>
              <c:spPr/>
              <c:txPr>
                <a:bodyPr anchor="ctr" anchorCtr="1"/>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 INDIVIDUAL CHARTS'!$E$16</c:f>
              <c:numCache>
                <c:formatCode>0.0</c:formatCode>
                <c:ptCount val="1"/>
                <c:pt idx="0">
                  <c:v>0</c:v>
                </c:pt>
              </c:numCache>
            </c:numRef>
          </c:val>
        </c:ser>
        <c:dLbls>
          <c:showLegendKey val="0"/>
          <c:showVal val="0"/>
          <c:showCatName val="0"/>
          <c:showSerName val="0"/>
          <c:showPercent val="0"/>
          <c:showBubbleSize val="0"/>
        </c:dLbls>
        <c:gapWidth val="150"/>
        <c:shape val="cylinder"/>
        <c:axId val="286502976"/>
        <c:axId val="286503368"/>
        <c:axId val="0"/>
      </c:bar3DChart>
      <c:catAx>
        <c:axId val="286502976"/>
        <c:scaling>
          <c:orientation val="minMax"/>
        </c:scaling>
        <c:delete val="1"/>
        <c:axPos val="b"/>
        <c:majorTickMark val="out"/>
        <c:minorTickMark val="none"/>
        <c:tickLblPos val="none"/>
        <c:crossAx val="286503368"/>
        <c:crosses val="autoZero"/>
        <c:auto val="1"/>
        <c:lblAlgn val="ctr"/>
        <c:lblOffset val="100"/>
        <c:noMultiLvlLbl val="0"/>
      </c:catAx>
      <c:valAx>
        <c:axId val="286503368"/>
        <c:scaling>
          <c:orientation val="minMax"/>
          <c:max val="700"/>
          <c:min val="0"/>
        </c:scaling>
        <c:delete val="0"/>
        <c:axPos val="l"/>
        <c:majorGridlines/>
        <c:numFmt formatCode="0" sourceLinked="1"/>
        <c:majorTickMark val="out"/>
        <c:minorTickMark val="none"/>
        <c:tickLblPos val="nextTo"/>
        <c:crossAx val="286502976"/>
        <c:crosses val="autoZero"/>
        <c:crossBetween val="between"/>
      </c:valAx>
      <c:spPr>
        <a:noFill/>
        <a:ln w="25400">
          <a:noFill/>
        </a:ln>
      </c:spPr>
    </c:plotArea>
    <c:legend>
      <c:legendPos val="r"/>
      <c:layout>
        <c:manualLayout>
          <c:xMode val="edge"/>
          <c:yMode val="edge"/>
          <c:x val="0.69119906991491831"/>
          <c:y val="0.14160729908761421"/>
          <c:w val="0.27791294544557832"/>
          <c:h val="0.76491438570178649"/>
        </c:manualLayout>
      </c:layout>
      <c:overlay val="0"/>
      <c:spPr>
        <a:ln>
          <a:solidFill>
            <a:schemeClr val="tx1"/>
          </a:solidFill>
        </a:ln>
      </c:spPr>
      <c:txPr>
        <a:bodyPr/>
        <a:lstStyle/>
        <a:p>
          <a:pPr>
            <a:defRPr sz="900" baseline="0"/>
          </a:pPr>
          <a:endParaRPr lang="en-US"/>
        </a:p>
      </c:txPr>
    </c:legend>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lgn="ctr" rtl="0">
              <a:defRPr>
                <a:solidFill>
                  <a:schemeClr val="dk1"/>
                </a:solidFill>
                <a:latin typeface="+mn-lt"/>
                <a:ea typeface="+mn-ea"/>
                <a:cs typeface="+mn-cs"/>
              </a:defRPr>
            </a:pPr>
            <a:r>
              <a:rPr lang="en-US">
                <a:solidFill>
                  <a:schemeClr val="dk1"/>
                </a:solidFill>
                <a:latin typeface="+mn-lt"/>
                <a:ea typeface="+mn-ea"/>
                <a:cs typeface="+mn-cs"/>
              </a:rPr>
              <a:t>Comparison - Candidate's % Score and Average % Score </a:t>
            </a:r>
            <a:r>
              <a:rPr lang="en-US" sz="1800" b="1" i="0" u="none" strike="noStrike" baseline="0">
                <a:solidFill>
                  <a:schemeClr val="dk1"/>
                </a:solidFill>
                <a:latin typeface="+mn-lt"/>
                <a:ea typeface="+mn-ea"/>
                <a:cs typeface="+mn-cs"/>
              </a:rPr>
              <a:t>for all Candidates</a:t>
            </a:r>
            <a:r>
              <a:rPr lang="en-US">
                <a:solidFill>
                  <a:schemeClr val="dk1"/>
                </a:solidFill>
                <a:latin typeface="+mn-lt"/>
                <a:ea typeface="+mn-ea"/>
                <a:cs typeface="+mn-cs"/>
              </a:rPr>
              <a:t> for each Exercise</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40504144915487938"/>
          <c:y val="0.37620928474950188"/>
          <c:w val="0.47193731102008768"/>
          <c:h val="0.57678213660553335"/>
        </c:manualLayout>
      </c:layout>
      <c:bar3DChart>
        <c:barDir val="bar"/>
        <c:grouping val="clustered"/>
        <c:varyColors val="0"/>
        <c:ser>
          <c:idx val="0"/>
          <c:order val="0"/>
          <c:tx>
            <c:strRef>
              <c:f>'28 Scores Compiled'!$M$6</c:f>
              <c:strCache>
                <c:ptCount val="1"/>
                <c:pt idx="0">
                  <c:v>Candidate's % Score</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Compiled'!$M$22:$M$26</c:f>
              <c:numCache>
                <c:formatCode>0.00%</c:formatCode>
                <c:ptCount val="5"/>
                <c:pt idx="0">
                  <c:v>0</c:v>
                </c:pt>
                <c:pt idx="1">
                  <c:v>0</c:v>
                </c:pt>
                <c:pt idx="2">
                  <c:v>0</c:v>
                </c:pt>
                <c:pt idx="3">
                  <c:v>0</c:v>
                </c:pt>
                <c:pt idx="4">
                  <c:v>0</c:v>
                </c:pt>
              </c:numCache>
            </c:numRef>
          </c:val>
        </c:ser>
        <c:ser>
          <c:idx val="1"/>
          <c:order val="1"/>
          <c:tx>
            <c:strRef>
              <c:f>'28 Scores Compiled'!$N$6</c:f>
              <c:strCache>
                <c:ptCount val="1"/>
                <c:pt idx="0">
                  <c:v>Average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Compiled'!$K$22:$L$26</c:f>
              <c:multiLvlStrCache>
                <c:ptCount val="5"/>
                <c:lvl>
                  <c:pt idx="0">
                    <c:v>#N/A</c:v>
                  </c:pt>
                  <c:pt idx="1">
                    <c:v>#N/A</c:v>
                  </c:pt>
                  <c:pt idx="2">
                    <c:v>#N/A</c:v>
                  </c:pt>
                  <c:pt idx="3">
                    <c:v>Not Used</c:v>
                  </c:pt>
                  <c:pt idx="4">
                    <c:v>Total</c:v>
                  </c:pt>
                </c:lvl>
                <c:lvl>
                  <c:pt idx="0">
                    <c:v>D</c:v>
                  </c:pt>
                  <c:pt idx="1">
                    <c:v>D</c:v>
                  </c:pt>
                  <c:pt idx="2">
                    <c:v>D</c:v>
                  </c:pt>
                  <c:pt idx="3">
                    <c:v>D</c:v>
                  </c:pt>
                  <c:pt idx="4">
                    <c:v>D</c:v>
                  </c:pt>
                </c:lvl>
              </c:multiLvlStrCache>
            </c:multiLvlStrRef>
          </c:cat>
          <c:val>
            <c:numRef>
              <c:f>'28 Scores Compiled'!$N$22:$N$26</c:f>
              <c:numCache>
                <c:formatCode>0.00%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shape val="cylinder"/>
        <c:axId val="286504152"/>
        <c:axId val="286504544"/>
        <c:axId val="0"/>
      </c:bar3DChart>
      <c:catAx>
        <c:axId val="286504152"/>
        <c:scaling>
          <c:orientation val="maxMin"/>
        </c:scaling>
        <c:delete val="0"/>
        <c:axPos val="l"/>
        <c:numFmt formatCode="General" sourceLinked="1"/>
        <c:majorTickMark val="none"/>
        <c:minorTickMark val="none"/>
        <c:tickLblPos val="nextTo"/>
        <c:crossAx val="286504544"/>
        <c:crosses val="autoZero"/>
        <c:auto val="1"/>
        <c:lblAlgn val="ctr"/>
        <c:lblOffset val="100"/>
        <c:noMultiLvlLbl val="0"/>
      </c:catAx>
      <c:valAx>
        <c:axId val="286504544"/>
        <c:scaling>
          <c:orientation val="minMax"/>
          <c:max val="1"/>
          <c:min val="0"/>
        </c:scaling>
        <c:delete val="1"/>
        <c:axPos val="b"/>
        <c:numFmt formatCode="0.00%" sourceLinked="1"/>
        <c:majorTickMark val="out"/>
        <c:minorTickMark val="none"/>
        <c:tickLblPos val="none"/>
        <c:crossAx val="286504152"/>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Comparison - Candidate's % Score and Average % Score</a:t>
            </a:r>
            <a:r>
              <a:rPr lang="en-US" baseline="0"/>
              <a:t> for all Candidates</a:t>
            </a:r>
            <a:r>
              <a:rPr lang="en-US"/>
              <a:t> for each Dimension</a:t>
            </a:r>
          </a:p>
        </c:rich>
      </c:tx>
      <c:overlay val="0"/>
      <c:spPr>
        <a:solidFill>
          <a:srgbClr val="FFFFFF"/>
        </a:solidFill>
        <a:ln w="12700">
          <a:solidFill>
            <a:srgbClr val="000000"/>
          </a:solidFill>
          <a:prstDash val="solid"/>
        </a:ln>
      </c:spPr>
    </c:title>
    <c:autoTitleDeleted val="0"/>
    <c:view3D>
      <c:rotX val="0"/>
      <c:rotY val="20"/>
      <c:depthPercent val="100"/>
      <c:rAngAx val="1"/>
    </c:view3D>
    <c:floor>
      <c:thickness val="0"/>
    </c:floor>
    <c:sideWall>
      <c:thickness val="0"/>
    </c:sideWall>
    <c:backWall>
      <c:thickness val="0"/>
    </c:backWall>
    <c:plotArea>
      <c:layout>
        <c:manualLayout>
          <c:layoutTarget val="inner"/>
          <c:xMode val="edge"/>
          <c:yMode val="edge"/>
          <c:x val="0.38224347313709189"/>
          <c:y val="0.28148006785626523"/>
          <c:w val="0.51838885238374965"/>
          <c:h val="0.68334807848890322"/>
        </c:manualLayout>
      </c:layout>
      <c:bar3DChart>
        <c:barDir val="bar"/>
        <c:grouping val="clustered"/>
        <c:varyColors val="0"/>
        <c:ser>
          <c:idx val="0"/>
          <c:order val="0"/>
          <c:tx>
            <c:strRef>
              <c:f>'28 Scores Compiled'!$F$6</c:f>
              <c:strCache>
                <c:ptCount val="1"/>
                <c:pt idx="0">
                  <c:v>Candidate's % Score</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Compiled'!$F$31:$F$38</c:f>
              <c:numCache>
                <c:formatCode>0.00%</c:formatCode>
                <c:ptCount val="8"/>
                <c:pt idx="0">
                  <c:v>0</c:v>
                </c:pt>
                <c:pt idx="1">
                  <c:v>0</c:v>
                </c:pt>
                <c:pt idx="2">
                  <c:v>0</c:v>
                </c:pt>
                <c:pt idx="3">
                  <c:v>0</c:v>
                </c:pt>
                <c:pt idx="4">
                  <c:v>0</c:v>
                </c:pt>
                <c:pt idx="5">
                  <c:v>0</c:v>
                </c:pt>
                <c:pt idx="6">
                  <c:v>0</c:v>
                </c:pt>
                <c:pt idx="7">
                  <c:v>0</c:v>
                </c:pt>
              </c:numCache>
            </c:numRef>
          </c:val>
        </c:ser>
        <c:ser>
          <c:idx val="1"/>
          <c:order val="1"/>
          <c:tx>
            <c:strRef>
              <c:f>'28 Scores Compiled'!$G$6</c:f>
              <c:strCache>
                <c:ptCount val="1"/>
                <c:pt idx="0">
                  <c:v>Average % Score For All Candidates</c:v>
                </c:pt>
              </c:strCache>
            </c:strRef>
          </c:tx>
          <c:spPr>
            <a:solidFill>
              <a:schemeClr val="accent3">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'28 Scores Compiled'!$D$31:$E$38</c:f>
              <c:multiLvlStrCache>
                <c:ptCount val="8"/>
                <c:lvl>
                  <c:pt idx="0">
                    <c:v>Not Used - DECISIVENESS</c:v>
                  </c:pt>
                  <c:pt idx="1">
                    <c:v>Not Used - DELEGATION AND CONTROL</c:v>
                  </c:pt>
                  <c:pt idx="2">
                    <c:v>Not Used - INTERPERSONAL INSIGHT</c:v>
                  </c:pt>
                  <c:pt idx="3">
                    <c:v>Not Used - JUDGMENT</c:v>
                  </c:pt>
                  <c:pt idx="4">
                    <c:v>Not Used - ORAL COMMUNICATIONS</c:v>
                  </c:pt>
                  <c:pt idx="5">
                    <c:v>Not Used - PLANNING AND ORGANIZING</c:v>
                  </c:pt>
                  <c:pt idx="6">
                    <c:v>Not Used - PROBLEM ANALYSIS</c:v>
                  </c:pt>
                  <c:pt idx="7">
                    <c:v>Not Used - WRITTEN COMMUNICATIONS</c:v>
                  </c:pt>
                </c:lvl>
                <c:lvl>
                  <c:pt idx="0">
                    <c:v>D</c:v>
                  </c:pt>
                  <c:pt idx="1">
                    <c:v>D</c:v>
                  </c:pt>
                  <c:pt idx="2">
                    <c:v>D</c:v>
                  </c:pt>
                  <c:pt idx="3">
                    <c:v>D</c:v>
                  </c:pt>
                  <c:pt idx="4">
                    <c:v>D</c:v>
                  </c:pt>
                  <c:pt idx="5">
                    <c:v>D</c:v>
                  </c:pt>
                  <c:pt idx="6">
                    <c:v>D</c:v>
                  </c:pt>
                  <c:pt idx="7">
                    <c:v>D</c:v>
                  </c:pt>
                </c:lvl>
              </c:multiLvlStrCache>
            </c:multiLvlStrRef>
          </c:cat>
          <c:val>
            <c:numRef>
              <c:f>'28 Scores Compiled'!$G$31:$G$38</c:f>
              <c:numCache>
                <c:formatCode>0.00%</c:formatCode>
                <c:ptCount val="8"/>
                <c:pt idx="0">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150"/>
        <c:shape val="cylinder"/>
        <c:axId val="286505328"/>
        <c:axId val="286505720"/>
        <c:axId val="0"/>
      </c:bar3DChart>
      <c:catAx>
        <c:axId val="286505328"/>
        <c:scaling>
          <c:orientation val="maxMin"/>
        </c:scaling>
        <c:delete val="0"/>
        <c:axPos val="l"/>
        <c:numFmt formatCode="General" sourceLinked="1"/>
        <c:majorTickMark val="none"/>
        <c:minorTickMark val="none"/>
        <c:tickLblPos val="nextTo"/>
        <c:crossAx val="286505720"/>
        <c:crosses val="autoZero"/>
        <c:auto val="1"/>
        <c:lblAlgn val="ctr"/>
        <c:lblOffset val="100"/>
        <c:noMultiLvlLbl val="0"/>
      </c:catAx>
      <c:valAx>
        <c:axId val="286505720"/>
        <c:scaling>
          <c:orientation val="minMax"/>
          <c:max val="1"/>
          <c:min val="0"/>
        </c:scaling>
        <c:delete val="1"/>
        <c:axPos val="b"/>
        <c:numFmt formatCode="0.00%" sourceLinked="1"/>
        <c:majorTickMark val="out"/>
        <c:minorTickMark val="none"/>
        <c:tickLblPos val="none"/>
        <c:crossAx val="286505328"/>
        <c:crosses val="max"/>
        <c:crossBetween val="between"/>
      </c:valAx>
      <c:spPr>
        <a:noFill/>
        <a:ln w="25400">
          <a:noFill/>
        </a:ln>
      </c:spPr>
    </c:plotArea>
    <c:legend>
      <c:legendPos val="t"/>
      <c:overlay val="0"/>
      <c:spPr>
        <a:solidFill>
          <a:schemeClr val="lt1"/>
        </a:solidFill>
        <a:ln w="12700" cap="flat" cmpd="sng" algn="ctr">
          <a:solidFill>
            <a:schemeClr val="dk1"/>
          </a:solidFill>
          <a:prstDash val="solid"/>
        </a:ln>
        <a:effectLst/>
      </c:spPr>
    </c:legend>
    <c:plotVisOnly val="1"/>
    <c:dispBlanksAs val="gap"/>
    <c:showDLblsOverMax val="0"/>
  </c:chart>
  <c:spPr>
    <a:solidFill>
      <a:schemeClr val="lt1"/>
    </a:solidFill>
    <a:ln w="1905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6" Type="http://schemas.openxmlformats.org/officeDocument/2006/relationships/chart" Target="../charts/chart26.xml"/><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38" Type="http://schemas.openxmlformats.org/officeDocument/2006/relationships/chart" Target="../charts/chart138.xml"/><Relationship Id="rId16" Type="http://schemas.openxmlformats.org/officeDocument/2006/relationships/chart" Target="../charts/chart16.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28" Type="http://schemas.openxmlformats.org/officeDocument/2006/relationships/chart" Target="../charts/chart128.xml"/><Relationship Id="rId144" Type="http://schemas.openxmlformats.org/officeDocument/2006/relationships/chart" Target="../charts/chart144.xml"/><Relationship Id="rId5" Type="http://schemas.openxmlformats.org/officeDocument/2006/relationships/chart" Target="../charts/chart5.xml"/><Relationship Id="rId90" Type="http://schemas.openxmlformats.org/officeDocument/2006/relationships/chart" Target="../charts/chart90.xml"/><Relationship Id="rId95" Type="http://schemas.openxmlformats.org/officeDocument/2006/relationships/chart" Target="../charts/chart95.xml"/><Relationship Id="rId22" Type="http://schemas.openxmlformats.org/officeDocument/2006/relationships/chart" Target="../charts/chart22.xml"/><Relationship Id="rId27" Type="http://schemas.openxmlformats.org/officeDocument/2006/relationships/chart" Target="../charts/chart27.xml"/><Relationship Id="rId43" Type="http://schemas.openxmlformats.org/officeDocument/2006/relationships/chart" Target="../charts/chart43.xml"/><Relationship Id="rId48" Type="http://schemas.openxmlformats.org/officeDocument/2006/relationships/chart" Target="../charts/chart48.xml"/><Relationship Id="rId64" Type="http://schemas.openxmlformats.org/officeDocument/2006/relationships/chart" Target="../charts/chart64.xml"/><Relationship Id="rId69" Type="http://schemas.openxmlformats.org/officeDocument/2006/relationships/chart" Target="../charts/chart69.xml"/><Relationship Id="rId113" Type="http://schemas.openxmlformats.org/officeDocument/2006/relationships/chart" Target="../charts/chart113.xml"/><Relationship Id="rId118" Type="http://schemas.openxmlformats.org/officeDocument/2006/relationships/chart" Target="../charts/chart118.xml"/><Relationship Id="rId134" Type="http://schemas.openxmlformats.org/officeDocument/2006/relationships/chart" Target="../charts/chart134.xml"/><Relationship Id="rId139" Type="http://schemas.openxmlformats.org/officeDocument/2006/relationships/chart" Target="../charts/chart13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103" Type="http://schemas.openxmlformats.org/officeDocument/2006/relationships/chart" Target="../charts/chart103.xml"/><Relationship Id="rId108" Type="http://schemas.openxmlformats.org/officeDocument/2006/relationships/chart" Target="../charts/chart108.xml"/><Relationship Id="rId116" Type="http://schemas.openxmlformats.org/officeDocument/2006/relationships/chart" Target="../charts/chart116.xml"/><Relationship Id="rId124" Type="http://schemas.openxmlformats.org/officeDocument/2006/relationships/chart" Target="../charts/chart124.xml"/><Relationship Id="rId129" Type="http://schemas.openxmlformats.org/officeDocument/2006/relationships/chart" Target="../charts/chart129.xml"/><Relationship Id="rId137" Type="http://schemas.openxmlformats.org/officeDocument/2006/relationships/chart" Target="../charts/chart13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96" Type="http://schemas.openxmlformats.org/officeDocument/2006/relationships/chart" Target="../charts/chart96.xml"/><Relationship Id="rId111" Type="http://schemas.openxmlformats.org/officeDocument/2006/relationships/chart" Target="../charts/chart111.xml"/><Relationship Id="rId132" Type="http://schemas.openxmlformats.org/officeDocument/2006/relationships/chart" Target="../charts/chart132.xml"/><Relationship Id="rId140" Type="http://schemas.openxmlformats.org/officeDocument/2006/relationships/chart" Target="../charts/chart14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6" Type="http://schemas.openxmlformats.org/officeDocument/2006/relationships/chart" Target="../charts/chart106.xml"/><Relationship Id="rId114" Type="http://schemas.openxmlformats.org/officeDocument/2006/relationships/chart" Target="../charts/chart114.xml"/><Relationship Id="rId119" Type="http://schemas.openxmlformats.org/officeDocument/2006/relationships/chart" Target="../charts/chart119.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30" Type="http://schemas.openxmlformats.org/officeDocument/2006/relationships/chart" Target="../charts/chart130.xml"/><Relationship Id="rId135" Type="http://schemas.openxmlformats.org/officeDocument/2006/relationships/chart" Target="../charts/chart135.xml"/><Relationship Id="rId143" Type="http://schemas.openxmlformats.org/officeDocument/2006/relationships/chart" Target="../charts/chart143.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125" Type="http://schemas.openxmlformats.org/officeDocument/2006/relationships/chart" Target="../charts/chart125.xml"/><Relationship Id="rId141" Type="http://schemas.openxmlformats.org/officeDocument/2006/relationships/chart" Target="../charts/chart141.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131" Type="http://schemas.openxmlformats.org/officeDocument/2006/relationships/chart" Target="../charts/chart131.xml"/><Relationship Id="rId136" Type="http://schemas.openxmlformats.org/officeDocument/2006/relationships/chart" Target="../charts/chart136.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26" Type="http://schemas.openxmlformats.org/officeDocument/2006/relationships/chart" Target="../charts/chart126.xml"/></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15</xdr:col>
      <xdr:colOff>66670</xdr:colOff>
      <xdr:row>6</xdr:row>
      <xdr:rowOff>116805</xdr:rowOff>
    </xdr:from>
    <xdr:to>
      <xdr:col>18</xdr:col>
      <xdr:colOff>541415</xdr:colOff>
      <xdr:row>6</xdr:row>
      <xdr:rowOff>320841</xdr:rowOff>
    </xdr:to>
    <xdr:sp macro="" textlink="">
      <xdr:nvSpPr>
        <xdr:cNvPr id="2" name="Left Arrow 1"/>
        <xdr:cNvSpPr/>
      </xdr:nvSpPr>
      <xdr:spPr>
        <a:xfrm>
          <a:off x="9942591" y="1751094"/>
          <a:ext cx="1387140" cy="204036"/>
        </a:xfrm>
        <a:prstGeom prst="lef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0</xdr:colOff>
      <xdr:row>19</xdr:row>
      <xdr:rowOff>106138</xdr:rowOff>
    </xdr:from>
    <xdr:to>
      <xdr:col>7</xdr:col>
      <xdr:colOff>0</xdr:colOff>
      <xdr:row>21</xdr:row>
      <xdr:rowOff>59301</xdr:rowOff>
    </xdr:to>
    <xdr:pic>
      <xdr:nvPicPr>
        <xdr:cNvPr id="6" name="Picture 5"/>
        <xdr:cNvPicPr>
          <a:picLocks noChangeAspect="1"/>
        </xdr:cNvPicPr>
      </xdr:nvPicPr>
      <xdr:blipFill>
        <a:blip xmlns:r="http://schemas.openxmlformats.org/officeDocument/2006/relationships" r:embed="rId1"/>
        <a:stretch>
          <a:fillRect/>
        </a:stretch>
      </xdr:blipFill>
      <xdr:spPr>
        <a:xfrm>
          <a:off x="3309257" y="5211538"/>
          <a:ext cx="707572" cy="290619"/>
        </a:xfrm>
        <a:prstGeom prst="rect">
          <a:avLst/>
        </a:prstGeom>
      </xdr:spPr>
    </xdr:pic>
    <xdr:clientData/>
  </xdr:twoCellAnchor>
  <xdr:twoCellAnchor>
    <xdr:from>
      <xdr:col>15</xdr:col>
      <xdr:colOff>80210</xdr:colOff>
      <xdr:row>5</xdr:row>
      <xdr:rowOff>20052</xdr:rowOff>
    </xdr:from>
    <xdr:to>
      <xdr:col>18</xdr:col>
      <xdr:colOff>554955</xdr:colOff>
      <xdr:row>6</xdr:row>
      <xdr:rowOff>13536</xdr:rowOff>
    </xdr:to>
    <xdr:sp macro="" textlink="">
      <xdr:nvSpPr>
        <xdr:cNvPr id="11" name="Left Arrow 10"/>
        <xdr:cNvSpPr/>
      </xdr:nvSpPr>
      <xdr:spPr>
        <a:xfrm>
          <a:off x="9956131" y="1443789"/>
          <a:ext cx="1387140" cy="204036"/>
        </a:xfrm>
        <a:prstGeom prst="lef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9</xdr:col>
      <xdr:colOff>0</xdr:colOff>
      <xdr:row>3</xdr:row>
      <xdr:rowOff>105830</xdr:rowOff>
    </xdr:from>
    <xdr:to>
      <xdr:col>9</xdr:col>
      <xdr:colOff>212725</xdr:colOff>
      <xdr:row>4</xdr:row>
      <xdr:rowOff>84664</xdr:rowOff>
    </xdr:to>
    <xdr:sp macro="" textlink="">
      <xdr:nvSpPr>
        <xdr:cNvPr id="706" name="Left Arrow 705"/>
        <xdr:cNvSpPr/>
      </xdr:nvSpPr>
      <xdr:spPr>
        <a:xfrm>
          <a:off x="6720417" y="666747"/>
          <a:ext cx="212725" cy="13758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11</xdr:col>
      <xdr:colOff>74081</xdr:colOff>
      <xdr:row>2</xdr:row>
      <xdr:rowOff>0</xdr:rowOff>
    </xdr:from>
    <xdr:to>
      <xdr:col>11</xdr:col>
      <xdr:colOff>253997</xdr:colOff>
      <xdr:row>2</xdr:row>
      <xdr:rowOff>158753</xdr:rowOff>
    </xdr:to>
    <xdr:sp macro="" textlink="">
      <xdr:nvSpPr>
        <xdr:cNvPr id="705" name="Left Arrow 704"/>
        <xdr:cNvSpPr/>
      </xdr:nvSpPr>
      <xdr:spPr>
        <a:xfrm>
          <a:off x="7556498" y="222250"/>
          <a:ext cx="179916" cy="15875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144" name="Line 1"/>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0</xdr:col>
      <xdr:colOff>0</xdr:colOff>
      <xdr:row>13</xdr:row>
      <xdr:rowOff>1409700</xdr:rowOff>
    </xdr:from>
    <xdr:to>
      <xdr:col>0</xdr:col>
      <xdr:colOff>0</xdr:colOff>
      <xdr:row>13</xdr:row>
      <xdr:rowOff>647700</xdr:rowOff>
    </xdr:to>
    <xdr:sp macro="" textlink="">
      <xdr:nvSpPr>
        <xdr:cNvPr id="3951145" name="Line 2"/>
        <xdr:cNvSpPr>
          <a:spLocks noChangeShapeType="1"/>
        </xdr:cNvSpPr>
      </xdr:nvSpPr>
      <xdr:spPr bwMode="auto">
        <a:xfrm>
          <a:off x="0"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146" name="Line 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47" name="Line 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48" name="Line 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49" name="Line 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50" name="Line 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51" name="Line 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52" name="Line 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53" name="Line 1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54" name="Line 1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55" name="Line 1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56" name="Line 1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57" name="Line 1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58" name="Line 1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59" name="Line 1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60" name="Line 1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61" name="Line 1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62" name="Line 1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63" name="Line 2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64" name="Line 2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65" name="Line 2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66" name="Line 2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67" name="Line 2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68" name="Line 2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69" name="Line 2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70" name="Line 2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71" name="Line 2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72" name="Line 2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73" name="Line 3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74" name="Line 3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175" name="Line 3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176" name="Line 3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177" name="Line 3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178" name="Line 3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179" name="Line 36"/>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180" name="Line 37"/>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81" name="Line 3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82" name="Line 3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83" name="Line 4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84" name="Line 4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85" name="Line 4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86" name="Line 4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87" name="Line 4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188" name="Line 4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89" name="Line 4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0" name="Line 4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1" name="Line 4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2" name="Line 4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3" name="Line 5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4" name="Line 5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5" name="Line 5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6" name="Line 5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7" name="Line 5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8" name="Line 5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199" name="Line 5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00" name="Line 5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01" name="Line 5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02" name="Line 5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03" name="Line 6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04" name="Line 6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05" name="Line 6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06" name="Line 6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07" name="Line 6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08" name="Line 6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09" name="Line 6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10" name="Line 6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11" name="Line 68"/>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12" name="Line 69"/>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13" name="Line 7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14" name="Line 7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15" name="Line 7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16" name="Line 7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17" name="Line 7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18" name="Line 7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19" name="Line 7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0" name="Line 7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1" name="Line 7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2" name="Line 7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3" name="Line 8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4" name="Line 8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5" name="Line 8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6" name="Line 8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7" name="Line 8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8" name="Line 8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29" name="Line 8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30" name="Line 8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31" name="Line 8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32" name="Line 8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33" name="Line 9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34" name="Line 9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35" name="Line 9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36" name="Line 9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37" name="Line 1"/>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38" name="Line 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39" name="Line 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40" name="Line 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41" name="Line 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42" name="Line 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43" name="Line 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44" name="Line 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45" name="Line 1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46" name="Line 1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47" name="Line 1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48" name="Line 1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49" name="Line 1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50" name="Line 1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51" name="Line 1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52" name="Line 1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53" name="Line 1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54" name="Line 1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55" name="Line 2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56" name="Line 2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57" name="Line 2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58" name="Line 2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59" name="Line 2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60" name="Line 2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61" name="Line 2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62" name="Line 2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63" name="Line 2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64" name="Line 2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65" name="Line 3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66" name="Line 3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67" name="Line 3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68" name="Line 3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69" name="Line 3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70" name="Line 3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71" name="Line 36"/>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72" name="Line 37"/>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73" name="Line 3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74" name="Line 3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75" name="Line 4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76" name="Line 4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77" name="Line 4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78" name="Line 4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79" name="Line 4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80" name="Line 4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81" name="Line 4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82" name="Line 4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83" name="Line 4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84" name="Line 4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85" name="Line 5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86" name="Line 5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87" name="Line 5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88" name="Line 5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89" name="Line 5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90" name="Line 5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91" name="Line 5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92" name="Line 5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93" name="Line 5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94" name="Line 5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95" name="Line 6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296" name="Line 6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97" name="Line 6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298" name="Line 6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299" name="Line 6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00" name="Line 6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01" name="Line 6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02" name="Line 6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03" name="Line 68"/>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04" name="Line 69"/>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05" name="Line 7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06" name="Line 7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07" name="Line 7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08" name="Line 7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09" name="Line 7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10" name="Line 7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11" name="Line 7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12" name="Line 7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13" name="Line 7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14" name="Line 7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15" name="Line 8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16" name="Line 8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17" name="Line 8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18" name="Line 8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19" name="Line 8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20" name="Line 8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21" name="Line 8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22" name="Line 8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23" name="Line 8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24" name="Line 8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25" name="Line 9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26" name="Line 9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27" name="Line 9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28" name="Line 9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29" name="Line 1"/>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30" name="Line 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31" name="Line 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32" name="Line 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33" name="Line 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34" name="Line 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35" name="Line 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36" name="Line 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37" name="Line 1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38" name="Line 1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39" name="Line 1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40" name="Line 1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41" name="Line 1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42" name="Line 1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43" name="Line 1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44" name="Line 1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45" name="Line 1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46" name="Line 1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47" name="Line 2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48" name="Line 2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49" name="Line 2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50" name="Line 2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51" name="Line 2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52" name="Line 2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53" name="Line 2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54" name="Line 2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55" name="Line 2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56" name="Line 2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57" name="Line 3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58" name="Line 3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59" name="Line 3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60" name="Line 3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61" name="Line 3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62" name="Line 3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63" name="Line 36"/>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64" name="Line 37"/>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65" name="Line 3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66" name="Line 3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67" name="Line 4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68" name="Line 4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69" name="Line 4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70" name="Line 4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71" name="Line 4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72" name="Line 4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73" name="Line 4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74" name="Line 4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75" name="Line 4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76" name="Line 4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77" name="Line 5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78" name="Line 5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79" name="Line 5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80" name="Line 5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81" name="Line 5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82" name="Line 5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83" name="Line 5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84" name="Line 5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85" name="Line 5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86" name="Line 5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87" name="Line 6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388" name="Line 6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89" name="Line 6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90" name="Line 6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91" name="Line 6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92" name="Line 6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93" name="Line 6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94" name="Line 6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95" name="Line 68"/>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396" name="Line 69"/>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97" name="Line 7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98" name="Line 7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399" name="Line 7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00" name="Line 7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01" name="Line 7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02" name="Line 7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03" name="Line 7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04" name="Line 7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05" name="Line 7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06" name="Line 7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07" name="Line 8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08" name="Line 8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09" name="Line 8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0" name="Line 8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1" name="Line 8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2" name="Line 8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3" name="Line 8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4" name="Line 8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5" name="Line 8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6" name="Line 8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7" name="Line 9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8" name="Line 9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19" name="Line 9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20" name="Line 9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21" name="Line 1"/>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22" name="Line 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23" name="Line 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24" name="Line 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25" name="Line 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26" name="Line 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27" name="Line 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28" name="Line 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29" name="Line 1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30" name="Line 1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31" name="Line 1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32" name="Line 1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33" name="Line 1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34" name="Line 1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35" name="Line 1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36" name="Line 1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37" name="Line 1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38" name="Line 1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39" name="Line 2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0" name="Line 2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1" name="Line 2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2" name="Line 2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3" name="Line 2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4" name="Line 2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5" name="Line 2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6" name="Line 2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7" name="Line 2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8" name="Line 2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49" name="Line 3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50" name="Line 3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51" name="Line 3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52" name="Line 3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53" name="Line 3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54" name="Line 3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55" name="Line 36"/>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56" name="Line 37"/>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57" name="Line 3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58" name="Line 3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59" name="Line 4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60" name="Line 4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61" name="Line 4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62" name="Line 4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63" name="Line 4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64" name="Line 4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65" name="Line 4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66" name="Line 4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67" name="Line 4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68" name="Line 4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69" name="Line 5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0" name="Line 5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1" name="Line 5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2" name="Line 5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3" name="Line 5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4" name="Line 5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5" name="Line 5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6" name="Line 5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7" name="Line 5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8" name="Line 5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79" name="Line 6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1480" name="Line 6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81" name="Line 6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82" name="Line 6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83" name="Line 6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84" name="Line 6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85" name="Line 6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86" name="Line 6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87" name="Line 68"/>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88" name="Line 69"/>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89" name="Line 7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90" name="Line 7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91" name="Line 7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92" name="Line 7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93" name="Line 7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1494" name="Line 7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95" name="Line 7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96" name="Line 7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97" name="Line 7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98" name="Line 7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499" name="Line 8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0" name="Line 8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1" name="Line 8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2" name="Line 8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3" name="Line 8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4" name="Line 8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5" name="Line 8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6" name="Line 8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7" name="Line 8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8" name="Line 8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09" name="Line 9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10" name="Line 9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11" name="Line 9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1512" name="Line 9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13" name="Line 1"/>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14" name="Line 3"/>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15" name="Line 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16" name="Line 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17" name="Line 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18" name="Line 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19" name="Line 8"/>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20" name="Line 9"/>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21" name="Line 1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22" name="Line 1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23" name="Line 12"/>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24" name="Line 13"/>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25" name="Line 14"/>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26" name="Line 15"/>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27" name="Line 1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28" name="Line 1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29" name="Line 1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30" name="Line 1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31" name="Line 2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32" name="Line 2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33" name="Line 22"/>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34" name="Line 23"/>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35" name="Line 24"/>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36" name="Line 25"/>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37" name="Line 26"/>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38" name="Line 27"/>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39" name="Line 28"/>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40" name="Line 29"/>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41" name="Line 3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42" name="Line 3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43" name="Line 32"/>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44" name="Line 33"/>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45" name="Line 34"/>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46" name="Line 35"/>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47" name="Line 36"/>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48" name="Line 37"/>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49" name="Line 3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50" name="Line 3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51" name="Line 40"/>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52" name="Line 4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53" name="Line 4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54" name="Line 4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55" name="Line 4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56" name="Line 4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57" name="Line 46"/>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58" name="Line 47"/>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59" name="Line 48"/>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0" name="Line 49"/>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1" name="Line 5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2" name="Line 5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3" name="Line 52"/>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4" name="Line 53"/>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5" name="Line 54"/>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6" name="Line 55"/>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7" name="Line 56"/>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8" name="Line 57"/>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69" name="Line 58"/>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70" name="Line 59"/>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71" name="Line 6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1572" name="Line 6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73" name="Line 62"/>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74" name="Line 63"/>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75" name="Line 6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76" name="Line 6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77" name="Line 6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78" name="Line 6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79" name="Line 68"/>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80" name="Line 69"/>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81" name="Line 70"/>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82" name="Line 7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83" name="Line 7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84" name="Line 7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85" name="Line 74"/>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1586" name="Line 75"/>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87" name="Line 7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88" name="Line 7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89" name="Line 7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0" name="Line 7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1" name="Line 80"/>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2" name="Line 8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3" name="Line 8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4" name="Line 8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5" name="Line 8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6" name="Line 8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7" name="Line 8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8" name="Line 8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599" name="Line 8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0" name="Line 8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1" name="Line 90"/>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2" name="Line 9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3" name="Line 9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4" name="Line 9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5" name="Line 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6" name="Line 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7" name="Line 3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8" name="Line 3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09" name="Line 3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10" name="Line 3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11" name="Line 3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12" name="Line 3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13" name="Line 6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14" name="Line 6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1615" name="Line 6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120" name="Line 6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121" name="Line 7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122" name="Line 7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23" name="Line 1"/>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24" name="Line 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25" name="Line 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26" name="Line 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27" name="Line 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28" name="Line 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29" name="Line 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30" name="Line 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31" name="Line 1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32" name="Line 1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33" name="Line 1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34" name="Line 1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35" name="Line 1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36" name="Line 1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37" name="Line 1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38" name="Line 1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39" name="Line 1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40" name="Line 1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41" name="Line 2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42" name="Line 2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43" name="Line 2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44" name="Line 2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45" name="Line 2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46" name="Line 2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47" name="Line 2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48" name="Line 2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49" name="Line 2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50" name="Line 2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51" name="Line 3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52" name="Line 3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53" name="Line 3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54" name="Line 3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55" name="Line 3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56" name="Line 3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57" name="Line 36"/>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58" name="Line 37"/>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59" name="Line 3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60" name="Line 3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61" name="Line 4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62" name="Line 4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63" name="Line 4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64" name="Line 4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65" name="Line 4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66" name="Line 4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67" name="Line 4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68" name="Line 4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69" name="Line 4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0" name="Line 4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1" name="Line 5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2" name="Line 5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3" name="Line 52"/>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4" name="Line 53"/>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5" name="Line 54"/>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6" name="Line 55"/>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7" name="Line 56"/>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8" name="Line 57"/>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79" name="Line 58"/>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80" name="Line 59"/>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81" name="Line 60"/>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1182" name="Line 61"/>
        <xdr:cNvSpPr>
          <a:spLocks noChangeShapeType="1"/>
        </xdr:cNvSpPr>
      </xdr:nvSpPr>
      <xdr:spPr bwMode="auto">
        <a:xfrm flipH="1">
          <a:off x="9877425" y="154971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83" name="Line 6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84" name="Line 6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85" name="Line 6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86" name="Line 6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87" name="Line 6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88" name="Line 6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89" name="Line 68"/>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90" name="Line 69"/>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91" name="Line 7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92" name="Line 7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93" name="Line 7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94" name="Line 7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95" name="Line 7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196" name="Line 7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97" name="Line 7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98" name="Line 7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199" name="Line 7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0" name="Line 7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1" name="Line 8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2" name="Line 8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3" name="Line 8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4" name="Line 8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5" name="Line 84"/>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6" name="Line 85"/>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7" name="Line 86"/>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8" name="Line 87"/>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09" name="Line 88"/>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10" name="Line 89"/>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11" name="Line 90"/>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12" name="Line 91"/>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13" name="Line 92"/>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1214" name="Line 93"/>
        <xdr:cNvSpPr>
          <a:spLocks noChangeShapeType="1"/>
        </xdr:cNvSpPr>
      </xdr:nvSpPr>
      <xdr:spPr bwMode="auto">
        <a:xfrm flipH="1">
          <a:off x="9877425"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15" name="Line 1"/>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16" name="Line 3"/>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17" name="Line 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18" name="Line 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19" name="Line 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20" name="Line 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21" name="Line 8"/>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22" name="Line 9"/>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23" name="Line 1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24" name="Line 1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25" name="Line 12"/>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26" name="Line 13"/>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27" name="Line 14"/>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28" name="Line 15"/>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29" name="Line 1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30" name="Line 1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31" name="Line 1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32" name="Line 1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33" name="Line 2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34" name="Line 2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35" name="Line 22"/>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36" name="Line 23"/>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37" name="Line 24"/>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38" name="Line 25"/>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39" name="Line 26"/>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40" name="Line 27"/>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41" name="Line 28"/>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42" name="Line 29"/>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43" name="Line 3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44" name="Line 3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45" name="Line 32"/>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46" name="Line 33"/>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47" name="Line 34"/>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48" name="Line 35"/>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49" name="Line 36"/>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50" name="Line 37"/>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51" name="Line 3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52" name="Line 3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53" name="Line 40"/>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54" name="Line 4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55" name="Line 4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56" name="Line 4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57" name="Line 4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58" name="Line 4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59" name="Line 46"/>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0" name="Line 47"/>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1" name="Line 48"/>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2" name="Line 49"/>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3" name="Line 5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4" name="Line 5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5" name="Line 52"/>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6" name="Line 53"/>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7" name="Line 54"/>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8" name="Line 55"/>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69" name="Line 56"/>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70" name="Line 57"/>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71" name="Line 58"/>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72" name="Line 59"/>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73" name="Line 60"/>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1274" name="Line 61"/>
        <xdr:cNvSpPr>
          <a:spLocks noChangeShapeType="1"/>
        </xdr:cNvSpPr>
      </xdr:nvSpPr>
      <xdr:spPr bwMode="auto">
        <a:xfrm flipH="1">
          <a:off x="6648450" y="15497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75" name="Line 62"/>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76" name="Line 63"/>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77" name="Line 6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78" name="Line 6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79" name="Line 6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80" name="Line 6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81" name="Line 68"/>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82" name="Line 69"/>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83" name="Line 70"/>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84" name="Line 7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85" name="Line 7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86" name="Line 7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87" name="Line 74"/>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288" name="Line 75"/>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89" name="Line 7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0" name="Line 7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1" name="Line 7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2" name="Line 7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3" name="Line 80"/>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4" name="Line 8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5" name="Line 8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6" name="Line 8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7" name="Line 8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8" name="Line 8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299" name="Line 8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0" name="Line 8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1" name="Line 8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2" name="Line 8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3" name="Line 90"/>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4" name="Line 9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5" name="Line 9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6" name="Line 9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7" name="Line 1"/>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8" name="Line 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09" name="Line 3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0" name="Line 3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1" name="Line 3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2" name="Line 3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3" name="Line 36"/>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4" name="Line 37"/>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5" name="Line 62"/>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6" name="Line 63"/>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7" name="Line 68"/>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8" name="Line 69"/>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19" name="Line 74"/>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1320" name="Line 75"/>
        <xdr:cNvSpPr>
          <a:spLocks noChangeShapeType="1"/>
        </xdr:cNvSpPr>
      </xdr:nvSpPr>
      <xdr:spPr bwMode="auto">
        <a:xfrm flipH="1">
          <a:off x="6648450" y="95726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21" name="Line 1"/>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22" name="Line 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23" name="Line 3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24" name="Line 3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25" name="Line 3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26" name="Line 3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27" name="Line 36"/>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28" name="Line 37"/>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29" name="Line 62"/>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30" name="Line 63"/>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31" name="Line 68"/>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32" name="Line 69"/>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33" name="Line 74"/>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1334" name="Line 75"/>
        <xdr:cNvSpPr>
          <a:spLocks noChangeShapeType="1"/>
        </xdr:cNvSpPr>
      </xdr:nvSpPr>
      <xdr:spPr bwMode="auto">
        <a:xfrm flipH="1">
          <a:off x="9877425"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35" name="Line 1"/>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36" name="Line 3"/>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37" name="Line 32"/>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38" name="Line 33"/>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39" name="Line 34"/>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40" name="Line 35"/>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41" name="Line 36"/>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42" name="Line 37"/>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43" name="Line 62"/>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44" name="Line 63"/>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45" name="Line 68"/>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46" name="Line 69"/>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47" name="Line 74"/>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1348" name="Line 75"/>
        <xdr:cNvSpPr>
          <a:spLocks noChangeShapeType="1"/>
        </xdr:cNvSpPr>
      </xdr:nvSpPr>
      <xdr:spPr bwMode="auto">
        <a:xfrm flipH="1">
          <a:off x="6648450" y="2000250"/>
          <a:ext cx="0" cy="0"/>
        </a:xfrm>
        <a:prstGeom prst="line">
          <a:avLst/>
        </a:prstGeom>
        <a:noFill/>
        <a:ln w="9525">
          <a:solidFill>
            <a:srgbClr val="000000"/>
          </a:solidFill>
          <a:round/>
          <a:headEnd/>
          <a:tailEnd type="triangle" w="med" len="med"/>
        </a:ln>
      </xdr:spPr>
    </xdr:sp>
    <xdr:clientData/>
  </xdr:twoCellAnchor>
  <xdr:twoCellAnchor editAs="oneCell">
    <xdr:from>
      <xdr:col>14</xdr:col>
      <xdr:colOff>0</xdr:colOff>
      <xdr:row>4</xdr:row>
      <xdr:rowOff>0</xdr:rowOff>
    </xdr:from>
    <xdr:to>
      <xdr:col>17</xdr:col>
      <xdr:colOff>664</xdr:colOff>
      <xdr:row>49</xdr:row>
      <xdr:rowOff>111291</xdr:rowOff>
    </xdr:to>
    <xdr:pic>
      <xdr:nvPicPr>
        <xdr:cNvPr id="3" name="Picture 2"/>
        <xdr:cNvPicPr>
          <a:picLocks noChangeAspect="1"/>
        </xdr:cNvPicPr>
      </xdr:nvPicPr>
      <xdr:blipFill>
        <a:blip xmlns:r="http://schemas.openxmlformats.org/officeDocument/2006/relationships" r:embed="rId1"/>
        <a:stretch>
          <a:fillRect/>
        </a:stretch>
      </xdr:blipFill>
      <xdr:spPr>
        <a:xfrm>
          <a:off x="10506075" y="733425"/>
          <a:ext cx="3267739" cy="9236241"/>
        </a:xfrm>
        <a:prstGeom prst="rect">
          <a:avLst/>
        </a:prstGeom>
      </xdr:spPr>
    </xdr:pic>
    <xdr:clientData/>
  </xdr:twoCellAnchor>
</xdr:wsDr>
</file>

<file path=xl/drawings/drawing100.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18</xdr:col>
      <xdr:colOff>975452</xdr:colOff>
      <xdr:row>10</xdr:row>
      <xdr:rowOff>57379</xdr:rowOff>
    </xdr:from>
    <xdr:to>
      <xdr:col>18</xdr:col>
      <xdr:colOff>1223102</xdr:colOff>
      <xdr:row>11</xdr:row>
      <xdr:rowOff>131054</xdr:rowOff>
    </xdr:to>
    <xdr:sp macro="" textlink="">
      <xdr:nvSpPr>
        <xdr:cNvPr id="8" name="Down Arrow 7"/>
        <xdr:cNvSpPr/>
      </xdr:nvSpPr>
      <xdr:spPr>
        <a:xfrm>
          <a:off x="12738253" y="1962379"/>
          <a:ext cx="247650" cy="234338"/>
        </a:xfrm>
        <a:prstGeom prst="downArrow">
          <a:avLst>
            <a:gd name="adj1" fmla="val 27778"/>
            <a:gd name="adj2" fmla="val 50000"/>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110.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15.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5</xdr:col>
      <xdr:colOff>95250</xdr:colOff>
      <xdr:row>22</xdr:row>
      <xdr:rowOff>66675</xdr:rowOff>
    </xdr:from>
    <xdr:to>
      <xdr:col>6</xdr:col>
      <xdr:colOff>142874</xdr:colOff>
      <xdr:row>33</xdr:row>
      <xdr:rowOff>219074</xdr:rowOff>
    </xdr:to>
    <xdr:pic>
      <xdr:nvPicPr>
        <xdr:cNvPr id="12316" name="Picture 10"/>
        <xdr:cNvPicPr preferRelativeResize="0">
          <a:picLocks noChangeAspect="1"/>
        </xdr:cNvPicPr>
      </xdr:nvPicPr>
      <xdr:blipFill>
        <a:blip xmlns:r="http://schemas.openxmlformats.org/officeDocument/2006/relationships" r:embed="rId1" cstate="print"/>
        <a:srcRect/>
        <a:stretch>
          <a:fillRect/>
        </a:stretch>
      </xdr:blipFill>
      <xdr:spPr bwMode="auto">
        <a:xfrm>
          <a:off x="3295650" y="5486400"/>
          <a:ext cx="1828800" cy="1762125"/>
        </a:xfrm>
        <a:prstGeom prst="rect">
          <a:avLst/>
        </a:prstGeom>
        <a:noFill/>
        <a:ln w="9525">
          <a:noFill/>
          <a:miter lim="800000"/>
          <a:headEnd/>
          <a:tailEnd/>
        </a:ln>
      </xdr:spPr>
    </xdr:pic>
    <xdr:clientData/>
  </xdr:twoCellAnchor>
</xdr:wsDr>
</file>

<file path=xl/drawings/drawing120.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10</xdr:col>
      <xdr:colOff>321734</xdr:colOff>
      <xdr:row>2</xdr:row>
      <xdr:rowOff>245533</xdr:rowOff>
    </xdr:from>
    <xdr:to>
      <xdr:col>10</xdr:col>
      <xdr:colOff>728134</xdr:colOff>
      <xdr:row>7</xdr:row>
      <xdr:rowOff>84667</xdr:rowOff>
    </xdr:to>
    <xdr:sp macro="" textlink="">
      <xdr:nvSpPr>
        <xdr:cNvPr id="7" name="Left Arrow 6"/>
        <xdr:cNvSpPr/>
      </xdr:nvSpPr>
      <xdr:spPr>
        <a:xfrm>
          <a:off x="5960534" y="1312333"/>
          <a:ext cx="406400" cy="98213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4</xdr:col>
      <xdr:colOff>495300</xdr:colOff>
      <xdr:row>2</xdr:row>
      <xdr:rowOff>46566</xdr:rowOff>
    </xdr:from>
    <xdr:to>
      <xdr:col>6</xdr:col>
      <xdr:colOff>237069</xdr:colOff>
      <xdr:row>2</xdr:row>
      <xdr:rowOff>359833</xdr:rowOff>
    </xdr:to>
    <xdr:sp macro="" textlink="">
      <xdr:nvSpPr>
        <xdr:cNvPr id="8" name="Left Arrow 7"/>
        <xdr:cNvSpPr/>
      </xdr:nvSpPr>
      <xdr:spPr>
        <a:xfrm rot="16200000">
          <a:off x="2800351" y="789515"/>
          <a:ext cx="313267" cy="960969"/>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130.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39.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15</xdr:col>
      <xdr:colOff>30480</xdr:colOff>
      <xdr:row>2</xdr:row>
      <xdr:rowOff>0</xdr:rowOff>
    </xdr:from>
    <xdr:to>
      <xdr:col>22</xdr:col>
      <xdr:colOff>83820</xdr:colOff>
      <xdr:row>10</xdr:row>
      <xdr:rowOff>914400</xdr:rowOff>
    </xdr:to>
    <xdr:sp macro="" textlink="">
      <xdr:nvSpPr>
        <xdr:cNvPr id="2" name="TextBox 1"/>
        <xdr:cNvSpPr txBox="1"/>
      </xdr:nvSpPr>
      <xdr:spPr>
        <a:xfrm>
          <a:off x="7909560" y="335280"/>
          <a:ext cx="4343400" cy="2293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i="0" u="sng" strike="noStrike">
              <a:effectLst/>
              <a:latin typeface="Arial"/>
            </a:rPr>
            <a:t>TO PRINT FOR ONLY THE # OF CANDIDATES WHO PARTICIPATED:</a:t>
          </a:r>
          <a:r>
            <a:rPr lang="en-US"/>
            <a:t> </a:t>
          </a:r>
        </a:p>
        <a:p>
          <a:endParaRPr lang="en-US" sz="1100" b="0" i="0" u="none" strike="noStrike">
            <a:effectLst/>
            <a:latin typeface="Arial"/>
          </a:endParaRPr>
        </a:p>
        <a:p>
          <a:r>
            <a:rPr lang="en-US" sz="1100" b="0" i="0" u="none" strike="noStrike">
              <a:effectLst/>
              <a:latin typeface="Arial"/>
            </a:rPr>
            <a:t>1.</a:t>
          </a:r>
          <a:r>
            <a:rPr lang="en-US"/>
            <a:t> </a:t>
          </a:r>
          <a:r>
            <a:rPr lang="en-US" sz="1100" b="0" i="0" u="none" strike="noStrike">
              <a:effectLst/>
              <a:latin typeface="Arial"/>
            </a:rPr>
            <a:t>LEFT CLICK AT THE TOP LEFT CORNER OF THE WHITE  </a:t>
          </a:r>
        </a:p>
        <a:p>
          <a:r>
            <a:rPr lang="en-US" sz="1100" b="0" i="0" u="none" strike="noStrike">
              <a:effectLst/>
              <a:latin typeface="Arial"/>
            </a:rPr>
            <a:t>    PAGE.  HOLD THE CLICKER DOWN AND MOVE IT DOWN </a:t>
          </a:r>
        </a:p>
        <a:p>
          <a:r>
            <a:rPr lang="en-US" sz="1100" b="0" i="0" u="none" strike="noStrike">
              <a:effectLst/>
              <a:latin typeface="Arial"/>
            </a:rPr>
            <a:t>    UNTIL THE SCORES OF ALL OF THE CANDIDATES WHO </a:t>
          </a:r>
        </a:p>
        <a:p>
          <a:r>
            <a:rPr lang="en-US" sz="1100" b="0" i="0" u="none" strike="noStrike">
              <a:effectLst/>
              <a:latin typeface="Arial"/>
            </a:rPr>
            <a:t>    PARTICIPATED ARE SELECTED.  DON'T MOVE ANY </a:t>
          </a:r>
        </a:p>
        <a:p>
          <a:r>
            <a:rPr lang="en-US" sz="1100" b="0" i="0" u="none" strike="noStrike">
              <a:effectLst/>
              <a:latin typeface="Arial"/>
            </a:rPr>
            <a:t>    FURTHER DOWN THE PAGE.</a:t>
          </a:r>
          <a:r>
            <a:rPr lang="en-US"/>
            <a:t> </a:t>
          </a:r>
        </a:p>
        <a:p>
          <a:r>
            <a:rPr lang="en-US" sz="1100" b="0" i="0" u="none" strike="noStrike">
              <a:effectLst/>
              <a:latin typeface="Arial"/>
            </a:rPr>
            <a:t>2.</a:t>
          </a:r>
          <a:r>
            <a:rPr lang="en-US"/>
            <a:t> </a:t>
          </a:r>
          <a:r>
            <a:rPr lang="en-US" sz="1100" b="0" i="0" u="none" strike="noStrike">
              <a:effectLst/>
              <a:latin typeface="Arial"/>
            </a:rPr>
            <a:t>HOLD DOWN THE CTRL BUTTON &amp; HIT "P" - THE PRINT </a:t>
          </a:r>
        </a:p>
        <a:p>
          <a:r>
            <a:rPr lang="en-US" sz="1100" b="0" i="0" u="none" strike="noStrike">
              <a:effectLst/>
              <a:latin typeface="Arial"/>
            </a:rPr>
            <a:t>   MENU WILL APPEAR.</a:t>
          </a:r>
          <a:r>
            <a:rPr lang="en-US"/>
            <a:t> </a:t>
          </a:r>
        </a:p>
        <a:p>
          <a:r>
            <a:rPr lang="en-US" sz="1100" b="0" i="0" u="none" strike="noStrike">
              <a:effectLst/>
              <a:latin typeface="Arial"/>
            </a:rPr>
            <a:t>3.</a:t>
          </a:r>
          <a:r>
            <a:rPr lang="en-US"/>
            <a:t> </a:t>
          </a:r>
          <a:r>
            <a:rPr lang="en-US" sz="1100" b="0" i="0" u="none" strike="noStrike">
              <a:effectLst/>
              <a:latin typeface="Arial"/>
            </a:rPr>
            <a:t>IN THE "PRINT WHAT" SECTION, CLICK THE "SELECTION"  </a:t>
          </a:r>
        </a:p>
        <a:p>
          <a:r>
            <a:rPr lang="en-US" sz="1100" b="0" i="0" u="none" strike="noStrike">
              <a:effectLst/>
              <a:latin typeface="Arial"/>
            </a:rPr>
            <a:t>   BUTTON</a:t>
          </a:r>
          <a:r>
            <a:rPr lang="en-US"/>
            <a:t> </a:t>
          </a:r>
          <a:r>
            <a:rPr lang="en-US" sz="1100" b="0" i="0" u="none" strike="noStrike">
              <a:effectLst/>
              <a:latin typeface="Arial"/>
            </a:rPr>
            <a:t>4</a:t>
          </a:r>
          <a:r>
            <a:rPr lang="en-US"/>
            <a:t> </a:t>
          </a:r>
          <a:r>
            <a:rPr lang="en-US" sz="1100" b="0" i="0" u="none" strike="noStrike">
              <a:effectLst/>
              <a:latin typeface="Arial"/>
            </a:rPr>
            <a:t>SELECT THE NUMBER OF COPIES YOU WANT &amp; </a:t>
          </a:r>
        </a:p>
        <a:p>
          <a:r>
            <a:rPr lang="en-US" sz="1100" b="0" i="0" u="none" strike="noStrike">
              <a:effectLst/>
              <a:latin typeface="Arial"/>
            </a:rPr>
            <a:t>   CLICK "OK."</a:t>
          </a:r>
          <a:r>
            <a:rPr lang="en-US"/>
            <a:t> </a:t>
          </a:r>
          <a:endParaRPr lang="en-US" sz="1100"/>
        </a:p>
      </xdr:txBody>
    </xdr:sp>
    <xdr:clientData/>
  </xdr:twoCellAnchor>
</xdr:wsDr>
</file>

<file path=xl/drawings/drawing140.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42.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43.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46.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47.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7</xdr:col>
      <xdr:colOff>190500</xdr:colOff>
      <xdr:row>2</xdr:row>
      <xdr:rowOff>152400</xdr:rowOff>
    </xdr:from>
    <xdr:to>
      <xdr:col>11</xdr:col>
      <xdr:colOff>742950</xdr:colOff>
      <xdr:row>16</xdr:row>
      <xdr:rowOff>180975</xdr:rowOff>
    </xdr:to>
    <xdr:graphicFrame macro="">
      <xdr:nvGraphicFramePr>
        <xdr:cNvPr id="32438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16</xdr:row>
      <xdr:rowOff>104775</xdr:rowOff>
    </xdr:from>
    <xdr:to>
      <xdr:col>11</xdr:col>
      <xdr:colOff>752475</xdr:colOff>
      <xdr:row>34</xdr:row>
      <xdr:rowOff>257175</xdr:rowOff>
    </xdr:to>
    <xdr:graphicFrame macro="">
      <xdr:nvGraphicFramePr>
        <xdr:cNvPr id="32438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190500</xdr:colOff>
      <xdr:row>63</xdr:row>
      <xdr:rowOff>9525</xdr:rowOff>
    </xdr:from>
    <xdr:to>
      <xdr:col>12</xdr:col>
      <xdr:colOff>9525</xdr:colOff>
      <xdr:row>77</xdr:row>
      <xdr:rowOff>19050</xdr:rowOff>
    </xdr:to>
    <xdr:graphicFrame macro="">
      <xdr:nvGraphicFramePr>
        <xdr:cNvPr id="324382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26843</xdr:colOff>
      <xdr:row>35</xdr:row>
      <xdr:rowOff>74468</xdr:rowOff>
    </xdr:from>
    <xdr:to>
      <xdr:col>11</xdr:col>
      <xdr:colOff>329046</xdr:colOff>
      <xdr:row>59</xdr:row>
      <xdr:rowOff>51955</xdr:rowOff>
    </xdr:to>
    <xdr:graphicFrame macro="">
      <xdr:nvGraphicFramePr>
        <xdr:cNvPr id="32438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76</xdr:row>
      <xdr:rowOff>95250</xdr:rowOff>
    </xdr:from>
    <xdr:to>
      <xdr:col>12</xdr:col>
      <xdr:colOff>0</xdr:colOff>
      <xdr:row>94</xdr:row>
      <xdr:rowOff>152400</xdr:rowOff>
    </xdr:to>
    <xdr:graphicFrame macro="">
      <xdr:nvGraphicFramePr>
        <xdr:cNvPr id="32438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190500</xdr:colOff>
      <xdr:row>123</xdr:row>
      <xdr:rowOff>9525</xdr:rowOff>
    </xdr:from>
    <xdr:to>
      <xdr:col>12</xdr:col>
      <xdr:colOff>0</xdr:colOff>
      <xdr:row>137</xdr:row>
      <xdr:rowOff>28575</xdr:rowOff>
    </xdr:to>
    <xdr:graphicFrame macro="">
      <xdr:nvGraphicFramePr>
        <xdr:cNvPr id="32438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136</xdr:row>
      <xdr:rowOff>104775</xdr:rowOff>
    </xdr:from>
    <xdr:to>
      <xdr:col>11</xdr:col>
      <xdr:colOff>742950</xdr:colOff>
      <xdr:row>154</xdr:row>
      <xdr:rowOff>161925</xdr:rowOff>
    </xdr:to>
    <xdr:graphicFrame macro="">
      <xdr:nvGraphicFramePr>
        <xdr:cNvPr id="32438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155</xdr:row>
      <xdr:rowOff>66675</xdr:rowOff>
    </xdr:from>
    <xdr:to>
      <xdr:col>12</xdr:col>
      <xdr:colOff>0</xdr:colOff>
      <xdr:row>179</xdr:row>
      <xdr:rowOff>152400</xdr:rowOff>
    </xdr:to>
    <xdr:graphicFrame macro="">
      <xdr:nvGraphicFramePr>
        <xdr:cNvPr id="32438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190500</xdr:colOff>
      <xdr:row>183</xdr:row>
      <xdr:rowOff>28575</xdr:rowOff>
    </xdr:from>
    <xdr:to>
      <xdr:col>11</xdr:col>
      <xdr:colOff>742950</xdr:colOff>
      <xdr:row>197</xdr:row>
      <xdr:rowOff>28575</xdr:rowOff>
    </xdr:to>
    <xdr:graphicFrame macro="">
      <xdr:nvGraphicFramePr>
        <xdr:cNvPr id="324383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95</xdr:row>
      <xdr:rowOff>66675</xdr:rowOff>
    </xdr:from>
    <xdr:to>
      <xdr:col>11</xdr:col>
      <xdr:colOff>381000</xdr:colOff>
      <xdr:row>119</xdr:row>
      <xdr:rowOff>112568</xdr:rowOff>
    </xdr:to>
    <xdr:graphicFrame macro="">
      <xdr:nvGraphicFramePr>
        <xdr:cNvPr id="32438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28575</xdr:colOff>
      <xdr:row>196</xdr:row>
      <xdr:rowOff>104775</xdr:rowOff>
    </xdr:from>
    <xdr:to>
      <xdr:col>11</xdr:col>
      <xdr:colOff>742950</xdr:colOff>
      <xdr:row>214</xdr:row>
      <xdr:rowOff>161925</xdr:rowOff>
    </xdr:to>
    <xdr:graphicFrame macro="">
      <xdr:nvGraphicFramePr>
        <xdr:cNvPr id="324383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215</xdr:row>
      <xdr:rowOff>66675</xdr:rowOff>
    </xdr:from>
    <xdr:to>
      <xdr:col>11</xdr:col>
      <xdr:colOff>742950</xdr:colOff>
      <xdr:row>239</xdr:row>
      <xdr:rowOff>152400</xdr:rowOff>
    </xdr:to>
    <xdr:graphicFrame macro="">
      <xdr:nvGraphicFramePr>
        <xdr:cNvPr id="3243836"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190500</xdr:colOff>
      <xdr:row>243</xdr:row>
      <xdr:rowOff>28575</xdr:rowOff>
    </xdr:from>
    <xdr:to>
      <xdr:col>11</xdr:col>
      <xdr:colOff>742950</xdr:colOff>
      <xdr:row>257</xdr:row>
      <xdr:rowOff>28575</xdr:rowOff>
    </xdr:to>
    <xdr:graphicFrame macro="">
      <xdr:nvGraphicFramePr>
        <xdr:cNvPr id="324383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28575</xdr:colOff>
      <xdr:row>256</xdr:row>
      <xdr:rowOff>104775</xdr:rowOff>
    </xdr:from>
    <xdr:to>
      <xdr:col>11</xdr:col>
      <xdr:colOff>742950</xdr:colOff>
      <xdr:row>274</xdr:row>
      <xdr:rowOff>161925</xdr:rowOff>
    </xdr:to>
    <xdr:graphicFrame macro="">
      <xdr:nvGraphicFramePr>
        <xdr:cNvPr id="324383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19050</xdr:colOff>
      <xdr:row>275</xdr:row>
      <xdr:rowOff>66675</xdr:rowOff>
    </xdr:from>
    <xdr:to>
      <xdr:col>11</xdr:col>
      <xdr:colOff>742950</xdr:colOff>
      <xdr:row>299</xdr:row>
      <xdr:rowOff>152400</xdr:rowOff>
    </xdr:to>
    <xdr:graphicFrame macro="">
      <xdr:nvGraphicFramePr>
        <xdr:cNvPr id="3243839"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190500</xdr:colOff>
      <xdr:row>243</xdr:row>
      <xdr:rowOff>28575</xdr:rowOff>
    </xdr:from>
    <xdr:to>
      <xdr:col>11</xdr:col>
      <xdr:colOff>742950</xdr:colOff>
      <xdr:row>257</xdr:row>
      <xdr:rowOff>28575</xdr:rowOff>
    </xdr:to>
    <xdr:graphicFrame macro="">
      <xdr:nvGraphicFramePr>
        <xdr:cNvPr id="32438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28575</xdr:colOff>
      <xdr:row>256</xdr:row>
      <xdr:rowOff>104775</xdr:rowOff>
    </xdr:from>
    <xdr:to>
      <xdr:col>11</xdr:col>
      <xdr:colOff>742950</xdr:colOff>
      <xdr:row>274</xdr:row>
      <xdr:rowOff>161925</xdr:rowOff>
    </xdr:to>
    <xdr:graphicFrame macro="">
      <xdr:nvGraphicFramePr>
        <xdr:cNvPr id="324384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275</xdr:row>
      <xdr:rowOff>76200</xdr:rowOff>
    </xdr:from>
    <xdr:to>
      <xdr:col>11</xdr:col>
      <xdr:colOff>742950</xdr:colOff>
      <xdr:row>300</xdr:row>
      <xdr:rowOff>0</xdr:rowOff>
    </xdr:to>
    <xdr:graphicFrame macro="">
      <xdr:nvGraphicFramePr>
        <xdr:cNvPr id="324384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190500</xdr:colOff>
      <xdr:row>303</xdr:row>
      <xdr:rowOff>28575</xdr:rowOff>
    </xdr:from>
    <xdr:to>
      <xdr:col>11</xdr:col>
      <xdr:colOff>742950</xdr:colOff>
      <xdr:row>317</xdr:row>
      <xdr:rowOff>28575</xdr:rowOff>
    </xdr:to>
    <xdr:graphicFrame macro="">
      <xdr:nvGraphicFramePr>
        <xdr:cNvPr id="324384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28575</xdr:colOff>
      <xdr:row>316</xdr:row>
      <xdr:rowOff>104775</xdr:rowOff>
    </xdr:from>
    <xdr:to>
      <xdr:col>11</xdr:col>
      <xdr:colOff>742950</xdr:colOff>
      <xdr:row>334</xdr:row>
      <xdr:rowOff>161925</xdr:rowOff>
    </xdr:to>
    <xdr:graphicFrame macro="">
      <xdr:nvGraphicFramePr>
        <xdr:cNvPr id="32438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335</xdr:row>
      <xdr:rowOff>66675</xdr:rowOff>
    </xdr:from>
    <xdr:to>
      <xdr:col>11</xdr:col>
      <xdr:colOff>742950</xdr:colOff>
      <xdr:row>359</xdr:row>
      <xdr:rowOff>152400</xdr:rowOff>
    </xdr:to>
    <xdr:graphicFrame macro="">
      <xdr:nvGraphicFramePr>
        <xdr:cNvPr id="3243845"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190500</xdr:colOff>
      <xdr:row>303</xdr:row>
      <xdr:rowOff>28575</xdr:rowOff>
    </xdr:from>
    <xdr:to>
      <xdr:col>11</xdr:col>
      <xdr:colOff>742950</xdr:colOff>
      <xdr:row>317</xdr:row>
      <xdr:rowOff>28575</xdr:rowOff>
    </xdr:to>
    <xdr:graphicFrame macro="">
      <xdr:nvGraphicFramePr>
        <xdr:cNvPr id="3243846"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28575</xdr:colOff>
      <xdr:row>316</xdr:row>
      <xdr:rowOff>104775</xdr:rowOff>
    </xdr:from>
    <xdr:to>
      <xdr:col>11</xdr:col>
      <xdr:colOff>742950</xdr:colOff>
      <xdr:row>334</xdr:row>
      <xdr:rowOff>161925</xdr:rowOff>
    </xdr:to>
    <xdr:graphicFrame macro="">
      <xdr:nvGraphicFramePr>
        <xdr:cNvPr id="3243847"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335</xdr:row>
      <xdr:rowOff>66675</xdr:rowOff>
    </xdr:from>
    <xdr:to>
      <xdr:col>11</xdr:col>
      <xdr:colOff>742950</xdr:colOff>
      <xdr:row>359</xdr:row>
      <xdr:rowOff>152400</xdr:rowOff>
    </xdr:to>
    <xdr:graphicFrame macro="">
      <xdr:nvGraphicFramePr>
        <xdr:cNvPr id="3243848"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190500</xdr:colOff>
      <xdr:row>363</xdr:row>
      <xdr:rowOff>28575</xdr:rowOff>
    </xdr:from>
    <xdr:to>
      <xdr:col>11</xdr:col>
      <xdr:colOff>742950</xdr:colOff>
      <xdr:row>377</xdr:row>
      <xdr:rowOff>28575</xdr:rowOff>
    </xdr:to>
    <xdr:graphicFrame macro="">
      <xdr:nvGraphicFramePr>
        <xdr:cNvPr id="32438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28575</xdr:colOff>
      <xdr:row>376</xdr:row>
      <xdr:rowOff>104775</xdr:rowOff>
    </xdr:from>
    <xdr:to>
      <xdr:col>11</xdr:col>
      <xdr:colOff>742950</xdr:colOff>
      <xdr:row>394</xdr:row>
      <xdr:rowOff>161925</xdr:rowOff>
    </xdr:to>
    <xdr:graphicFrame macro="">
      <xdr:nvGraphicFramePr>
        <xdr:cNvPr id="3243850"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19050</xdr:colOff>
      <xdr:row>395</xdr:row>
      <xdr:rowOff>66675</xdr:rowOff>
    </xdr:from>
    <xdr:to>
      <xdr:col>11</xdr:col>
      <xdr:colOff>742950</xdr:colOff>
      <xdr:row>419</xdr:row>
      <xdr:rowOff>152400</xdr:rowOff>
    </xdr:to>
    <xdr:graphicFrame macro="">
      <xdr:nvGraphicFramePr>
        <xdr:cNvPr id="3243851"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190500</xdr:colOff>
      <xdr:row>363</xdr:row>
      <xdr:rowOff>28575</xdr:rowOff>
    </xdr:from>
    <xdr:to>
      <xdr:col>11</xdr:col>
      <xdr:colOff>742950</xdr:colOff>
      <xdr:row>377</xdr:row>
      <xdr:rowOff>28575</xdr:rowOff>
    </xdr:to>
    <xdr:graphicFrame macro="">
      <xdr:nvGraphicFramePr>
        <xdr:cNvPr id="324385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28575</xdr:colOff>
      <xdr:row>376</xdr:row>
      <xdr:rowOff>104775</xdr:rowOff>
    </xdr:from>
    <xdr:to>
      <xdr:col>11</xdr:col>
      <xdr:colOff>742950</xdr:colOff>
      <xdr:row>394</xdr:row>
      <xdr:rowOff>161925</xdr:rowOff>
    </xdr:to>
    <xdr:graphicFrame macro="">
      <xdr:nvGraphicFramePr>
        <xdr:cNvPr id="3243853"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19050</xdr:colOff>
      <xdr:row>395</xdr:row>
      <xdr:rowOff>66675</xdr:rowOff>
    </xdr:from>
    <xdr:to>
      <xdr:col>11</xdr:col>
      <xdr:colOff>742950</xdr:colOff>
      <xdr:row>419</xdr:row>
      <xdr:rowOff>152400</xdr:rowOff>
    </xdr:to>
    <xdr:graphicFrame macro="">
      <xdr:nvGraphicFramePr>
        <xdr:cNvPr id="3243854"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190500</xdr:colOff>
      <xdr:row>423</xdr:row>
      <xdr:rowOff>28575</xdr:rowOff>
    </xdr:from>
    <xdr:to>
      <xdr:col>11</xdr:col>
      <xdr:colOff>742950</xdr:colOff>
      <xdr:row>437</xdr:row>
      <xdr:rowOff>28575</xdr:rowOff>
    </xdr:to>
    <xdr:graphicFrame macro="">
      <xdr:nvGraphicFramePr>
        <xdr:cNvPr id="3243855"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28575</xdr:colOff>
      <xdr:row>436</xdr:row>
      <xdr:rowOff>104775</xdr:rowOff>
    </xdr:from>
    <xdr:to>
      <xdr:col>11</xdr:col>
      <xdr:colOff>742950</xdr:colOff>
      <xdr:row>454</xdr:row>
      <xdr:rowOff>161925</xdr:rowOff>
    </xdr:to>
    <xdr:graphicFrame macro="">
      <xdr:nvGraphicFramePr>
        <xdr:cNvPr id="3243856"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19050</xdr:colOff>
      <xdr:row>455</xdr:row>
      <xdr:rowOff>66675</xdr:rowOff>
    </xdr:from>
    <xdr:to>
      <xdr:col>11</xdr:col>
      <xdr:colOff>742950</xdr:colOff>
      <xdr:row>479</xdr:row>
      <xdr:rowOff>152400</xdr:rowOff>
    </xdr:to>
    <xdr:graphicFrame macro="">
      <xdr:nvGraphicFramePr>
        <xdr:cNvPr id="3243857"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190500</xdr:colOff>
      <xdr:row>423</xdr:row>
      <xdr:rowOff>28575</xdr:rowOff>
    </xdr:from>
    <xdr:to>
      <xdr:col>11</xdr:col>
      <xdr:colOff>742950</xdr:colOff>
      <xdr:row>437</xdr:row>
      <xdr:rowOff>28575</xdr:rowOff>
    </xdr:to>
    <xdr:graphicFrame macro="">
      <xdr:nvGraphicFramePr>
        <xdr:cNvPr id="3243858"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28575</xdr:colOff>
      <xdr:row>436</xdr:row>
      <xdr:rowOff>104775</xdr:rowOff>
    </xdr:from>
    <xdr:to>
      <xdr:col>11</xdr:col>
      <xdr:colOff>742950</xdr:colOff>
      <xdr:row>454</xdr:row>
      <xdr:rowOff>161925</xdr:rowOff>
    </xdr:to>
    <xdr:graphicFrame macro="">
      <xdr:nvGraphicFramePr>
        <xdr:cNvPr id="3243859"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19050</xdr:colOff>
      <xdr:row>455</xdr:row>
      <xdr:rowOff>66675</xdr:rowOff>
    </xdr:from>
    <xdr:to>
      <xdr:col>11</xdr:col>
      <xdr:colOff>742950</xdr:colOff>
      <xdr:row>479</xdr:row>
      <xdr:rowOff>152400</xdr:rowOff>
    </xdr:to>
    <xdr:graphicFrame macro="">
      <xdr:nvGraphicFramePr>
        <xdr:cNvPr id="3243860"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190500</xdr:colOff>
      <xdr:row>483</xdr:row>
      <xdr:rowOff>28575</xdr:rowOff>
    </xdr:from>
    <xdr:to>
      <xdr:col>11</xdr:col>
      <xdr:colOff>742950</xdr:colOff>
      <xdr:row>497</xdr:row>
      <xdr:rowOff>28575</xdr:rowOff>
    </xdr:to>
    <xdr:graphicFrame macro="">
      <xdr:nvGraphicFramePr>
        <xdr:cNvPr id="3243861"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28575</xdr:colOff>
      <xdr:row>496</xdr:row>
      <xdr:rowOff>104775</xdr:rowOff>
    </xdr:from>
    <xdr:to>
      <xdr:col>11</xdr:col>
      <xdr:colOff>742950</xdr:colOff>
      <xdr:row>514</xdr:row>
      <xdr:rowOff>161925</xdr:rowOff>
    </xdr:to>
    <xdr:graphicFrame macro="">
      <xdr:nvGraphicFramePr>
        <xdr:cNvPr id="3243862"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19050</xdr:colOff>
      <xdr:row>515</xdr:row>
      <xdr:rowOff>66675</xdr:rowOff>
    </xdr:from>
    <xdr:to>
      <xdr:col>11</xdr:col>
      <xdr:colOff>742950</xdr:colOff>
      <xdr:row>539</xdr:row>
      <xdr:rowOff>152400</xdr:rowOff>
    </xdr:to>
    <xdr:graphicFrame macro="">
      <xdr:nvGraphicFramePr>
        <xdr:cNvPr id="3243863"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190500</xdr:colOff>
      <xdr:row>483</xdr:row>
      <xdr:rowOff>28575</xdr:rowOff>
    </xdr:from>
    <xdr:to>
      <xdr:col>11</xdr:col>
      <xdr:colOff>742950</xdr:colOff>
      <xdr:row>497</xdr:row>
      <xdr:rowOff>28575</xdr:rowOff>
    </xdr:to>
    <xdr:graphicFrame macro="">
      <xdr:nvGraphicFramePr>
        <xdr:cNvPr id="3243864"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28575</xdr:colOff>
      <xdr:row>496</xdr:row>
      <xdr:rowOff>104775</xdr:rowOff>
    </xdr:from>
    <xdr:to>
      <xdr:col>11</xdr:col>
      <xdr:colOff>742950</xdr:colOff>
      <xdr:row>514</xdr:row>
      <xdr:rowOff>161925</xdr:rowOff>
    </xdr:to>
    <xdr:graphicFrame macro="">
      <xdr:nvGraphicFramePr>
        <xdr:cNvPr id="3243865"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19050</xdr:colOff>
      <xdr:row>515</xdr:row>
      <xdr:rowOff>57150</xdr:rowOff>
    </xdr:from>
    <xdr:to>
      <xdr:col>11</xdr:col>
      <xdr:colOff>742950</xdr:colOff>
      <xdr:row>539</xdr:row>
      <xdr:rowOff>142875</xdr:rowOff>
    </xdr:to>
    <xdr:graphicFrame macro="">
      <xdr:nvGraphicFramePr>
        <xdr:cNvPr id="3243866"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190500</xdr:colOff>
      <xdr:row>543</xdr:row>
      <xdr:rowOff>28575</xdr:rowOff>
    </xdr:from>
    <xdr:to>
      <xdr:col>11</xdr:col>
      <xdr:colOff>742950</xdr:colOff>
      <xdr:row>557</xdr:row>
      <xdr:rowOff>28575</xdr:rowOff>
    </xdr:to>
    <xdr:graphicFrame macro="">
      <xdr:nvGraphicFramePr>
        <xdr:cNvPr id="3243867"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28575</xdr:colOff>
      <xdr:row>556</xdr:row>
      <xdr:rowOff>104775</xdr:rowOff>
    </xdr:from>
    <xdr:to>
      <xdr:col>11</xdr:col>
      <xdr:colOff>742950</xdr:colOff>
      <xdr:row>574</xdr:row>
      <xdr:rowOff>161925</xdr:rowOff>
    </xdr:to>
    <xdr:graphicFrame macro="">
      <xdr:nvGraphicFramePr>
        <xdr:cNvPr id="3243868"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19050</xdr:colOff>
      <xdr:row>575</xdr:row>
      <xdr:rowOff>66675</xdr:rowOff>
    </xdr:from>
    <xdr:to>
      <xdr:col>11</xdr:col>
      <xdr:colOff>742950</xdr:colOff>
      <xdr:row>599</xdr:row>
      <xdr:rowOff>152400</xdr:rowOff>
    </xdr:to>
    <xdr:graphicFrame macro="">
      <xdr:nvGraphicFramePr>
        <xdr:cNvPr id="3243869"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190500</xdr:colOff>
      <xdr:row>543</xdr:row>
      <xdr:rowOff>28575</xdr:rowOff>
    </xdr:from>
    <xdr:to>
      <xdr:col>11</xdr:col>
      <xdr:colOff>742950</xdr:colOff>
      <xdr:row>557</xdr:row>
      <xdr:rowOff>28575</xdr:rowOff>
    </xdr:to>
    <xdr:graphicFrame macro="">
      <xdr:nvGraphicFramePr>
        <xdr:cNvPr id="3243870"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28575</xdr:colOff>
      <xdr:row>556</xdr:row>
      <xdr:rowOff>104775</xdr:rowOff>
    </xdr:from>
    <xdr:to>
      <xdr:col>11</xdr:col>
      <xdr:colOff>742950</xdr:colOff>
      <xdr:row>574</xdr:row>
      <xdr:rowOff>161925</xdr:rowOff>
    </xdr:to>
    <xdr:graphicFrame macro="">
      <xdr:nvGraphicFramePr>
        <xdr:cNvPr id="3243871"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19050</xdr:colOff>
      <xdr:row>575</xdr:row>
      <xdr:rowOff>66675</xdr:rowOff>
    </xdr:from>
    <xdr:to>
      <xdr:col>11</xdr:col>
      <xdr:colOff>742950</xdr:colOff>
      <xdr:row>599</xdr:row>
      <xdr:rowOff>152400</xdr:rowOff>
    </xdr:to>
    <xdr:graphicFrame macro="">
      <xdr:nvGraphicFramePr>
        <xdr:cNvPr id="3243872"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190500</xdr:colOff>
      <xdr:row>603</xdr:row>
      <xdr:rowOff>28575</xdr:rowOff>
    </xdr:from>
    <xdr:to>
      <xdr:col>11</xdr:col>
      <xdr:colOff>742950</xdr:colOff>
      <xdr:row>617</xdr:row>
      <xdr:rowOff>28575</xdr:rowOff>
    </xdr:to>
    <xdr:graphicFrame macro="">
      <xdr:nvGraphicFramePr>
        <xdr:cNvPr id="3243873"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28575</xdr:colOff>
      <xdr:row>616</xdr:row>
      <xdr:rowOff>104775</xdr:rowOff>
    </xdr:from>
    <xdr:to>
      <xdr:col>11</xdr:col>
      <xdr:colOff>742950</xdr:colOff>
      <xdr:row>634</xdr:row>
      <xdr:rowOff>161925</xdr:rowOff>
    </xdr:to>
    <xdr:graphicFrame macro="">
      <xdr:nvGraphicFramePr>
        <xdr:cNvPr id="3243874"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19050</xdr:colOff>
      <xdr:row>635</xdr:row>
      <xdr:rowOff>66675</xdr:rowOff>
    </xdr:from>
    <xdr:to>
      <xdr:col>11</xdr:col>
      <xdr:colOff>742950</xdr:colOff>
      <xdr:row>659</xdr:row>
      <xdr:rowOff>152400</xdr:rowOff>
    </xdr:to>
    <xdr:graphicFrame macro="">
      <xdr:nvGraphicFramePr>
        <xdr:cNvPr id="3243875"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190500</xdr:colOff>
      <xdr:row>603</xdr:row>
      <xdr:rowOff>28575</xdr:rowOff>
    </xdr:from>
    <xdr:to>
      <xdr:col>11</xdr:col>
      <xdr:colOff>742950</xdr:colOff>
      <xdr:row>617</xdr:row>
      <xdr:rowOff>28575</xdr:rowOff>
    </xdr:to>
    <xdr:graphicFrame macro="">
      <xdr:nvGraphicFramePr>
        <xdr:cNvPr id="3243876"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28575</xdr:colOff>
      <xdr:row>616</xdr:row>
      <xdr:rowOff>104775</xdr:rowOff>
    </xdr:from>
    <xdr:to>
      <xdr:col>11</xdr:col>
      <xdr:colOff>742950</xdr:colOff>
      <xdr:row>634</xdr:row>
      <xdr:rowOff>161925</xdr:rowOff>
    </xdr:to>
    <xdr:graphicFrame macro="">
      <xdr:nvGraphicFramePr>
        <xdr:cNvPr id="3243877"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19050</xdr:colOff>
      <xdr:row>635</xdr:row>
      <xdr:rowOff>66675</xdr:rowOff>
    </xdr:from>
    <xdr:to>
      <xdr:col>11</xdr:col>
      <xdr:colOff>742950</xdr:colOff>
      <xdr:row>659</xdr:row>
      <xdr:rowOff>152400</xdr:rowOff>
    </xdr:to>
    <xdr:graphicFrame macro="">
      <xdr:nvGraphicFramePr>
        <xdr:cNvPr id="3243878"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190500</xdr:colOff>
      <xdr:row>663</xdr:row>
      <xdr:rowOff>28575</xdr:rowOff>
    </xdr:from>
    <xdr:to>
      <xdr:col>11</xdr:col>
      <xdr:colOff>742950</xdr:colOff>
      <xdr:row>677</xdr:row>
      <xdr:rowOff>28575</xdr:rowOff>
    </xdr:to>
    <xdr:graphicFrame macro="">
      <xdr:nvGraphicFramePr>
        <xdr:cNvPr id="3243879"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28575</xdr:colOff>
      <xdr:row>676</xdr:row>
      <xdr:rowOff>104775</xdr:rowOff>
    </xdr:from>
    <xdr:to>
      <xdr:col>11</xdr:col>
      <xdr:colOff>742950</xdr:colOff>
      <xdr:row>694</xdr:row>
      <xdr:rowOff>161925</xdr:rowOff>
    </xdr:to>
    <xdr:graphicFrame macro="">
      <xdr:nvGraphicFramePr>
        <xdr:cNvPr id="3243880"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19050</xdr:colOff>
      <xdr:row>695</xdr:row>
      <xdr:rowOff>66675</xdr:rowOff>
    </xdr:from>
    <xdr:to>
      <xdr:col>11</xdr:col>
      <xdr:colOff>742950</xdr:colOff>
      <xdr:row>719</xdr:row>
      <xdr:rowOff>152400</xdr:rowOff>
    </xdr:to>
    <xdr:graphicFrame macro="">
      <xdr:nvGraphicFramePr>
        <xdr:cNvPr id="324388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190500</xdr:colOff>
      <xdr:row>663</xdr:row>
      <xdr:rowOff>28575</xdr:rowOff>
    </xdr:from>
    <xdr:to>
      <xdr:col>11</xdr:col>
      <xdr:colOff>742950</xdr:colOff>
      <xdr:row>677</xdr:row>
      <xdr:rowOff>28575</xdr:rowOff>
    </xdr:to>
    <xdr:graphicFrame macro="">
      <xdr:nvGraphicFramePr>
        <xdr:cNvPr id="3243882"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28575</xdr:colOff>
      <xdr:row>676</xdr:row>
      <xdr:rowOff>104775</xdr:rowOff>
    </xdr:from>
    <xdr:to>
      <xdr:col>11</xdr:col>
      <xdr:colOff>742950</xdr:colOff>
      <xdr:row>694</xdr:row>
      <xdr:rowOff>161925</xdr:rowOff>
    </xdr:to>
    <xdr:graphicFrame macro="">
      <xdr:nvGraphicFramePr>
        <xdr:cNvPr id="324388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19050</xdr:colOff>
      <xdr:row>695</xdr:row>
      <xdr:rowOff>66675</xdr:rowOff>
    </xdr:from>
    <xdr:to>
      <xdr:col>11</xdr:col>
      <xdr:colOff>742950</xdr:colOff>
      <xdr:row>719</xdr:row>
      <xdr:rowOff>152400</xdr:rowOff>
    </xdr:to>
    <xdr:graphicFrame macro="">
      <xdr:nvGraphicFramePr>
        <xdr:cNvPr id="3243884"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190500</xdr:colOff>
      <xdr:row>723</xdr:row>
      <xdr:rowOff>28575</xdr:rowOff>
    </xdr:from>
    <xdr:to>
      <xdr:col>11</xdr:col>
      <xdr:colOff>742950</xdr:colOff>
      <xdr:row>737</xdr:row>
      <xdr:rowOff>28575</xdr:rowOff>
    </xdr:to>
    <xdr:graphicFrame macro="">
      <xdr:nvGraphicFramePr>
        <xdr:cNvPr id="3243885"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28575</xdr:colOff>
      <xdr:row>736</xdr:row>
      <xdr:rowOff>104775</xdr:rowOff>
    </xdr:from>
    <xdr:to>
      <xdr:col>11</xdr:col>
      <xdr:colOff>742950</xdr:colOff>
      <xdr:row>754</xdr:row>
      <xdr:rowOff>161925</xdr:rowOff>
    </xdr:to>
    <xdr:graphicFrame macro="">
      <xdr:nvGraphicFramePr>
        <xdr:cNvPr id="3243886"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19050</xdr:colOff>
      <xdr:row>755</xdr:row>
      <xdr:rowOff>66675</xdr:rowOff>
    </xdr:from>
    <xdr:to>
      <xdr:col>11</xdr:col>
      <xdr:colOff>742950</xdr:colOff>
      <xdr:row>779</xdr:row>
      <xdr:rowOff>152400</xdr:rowOff>
    </xdr:to>
    <xdr:graphicFrame macro="">
      <xdr:nvGraphicFramePr>
        <xdr:cNvPr id="324388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xdr:col>
      <xdr:colOff>190500</xdr:colOff>
      <xdr:row>723</xdr:row>
      <xdr:rowOff>28575</xdr:rowOff>
    </xdr:from>
    <xdr:to>
      <xdr:col>11</xdr:col>
      <xdr:colOff>742950</xdr:colOff>
      <xdr:row>737</xdr:row>
      <xdr:rowOff>28575</xdr:rowOff>
    </xdr:to>
    <xdr:graphicFrame macro="">
      <xdr:nvGraphicFramePr>
        <xdr:cNvPr id="3243888"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28575</xdr:colOff>
      <xdr:row>736</xdr:row>
      <xdr:rowOff>104775</xdr:rowOff>
    </xdr:from>
    <xdr:to>
      <xdr:col>11</xdr:col>
      <xdr:colOff>742950</xdr:colOff>
      <xdr:row>754</xdr:row>
      <xdr:rowOff>161925</xdr:rowOff>
    </xdr:to>
    <xdr:graphicFrame macro="">
      <xdr:nvGraphicFramePr>
        <xdr:cNvPr id="3243889"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xdr:col>
      <xdr:colOff>19050</xdr:colOff>
      <xdr:row>755</xdr:row>
      <xdr:rowOff>66675</xdr:rowOff>
    </xdr:from>
    <xdr:to>
      <xdr:col>11</xdr:col>
      <xdr:colOff>742950</xdr:colOff>
      <xdr:row>779</xdr:row>
      <xdr:rowOff>152400</xdr:rowOff>
    </xdr:to>
    <xdr:graphicFrame macro="">
      <xdr:nvGraphicFramePr>
        <xdr:cNvPr id="3243890"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xdr:col>
      <xdr:colOff>190500</xdr:colOff>
      <xdr:row>783</xdr:row>
      <xdr:rowOff>28575</xdr:rowOff>
    </xdr:from>
    <xdr:to>
      <xdr:col>11</xdr:col>
      <xdr:colOff>742950</xdr:colOff>
      <xdr:row>797</xdr:row>
      <xdr:rowOff>28575</xdr:rowOff>
    </xdr:to>
    <xdr:graphicFrame macro="">
      <xdr:nvGraphicFramePr>
        <xdr:cNvPr id="3243891"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xdr:col>
      <xdr:colOff>28575</xdr:colOff>
      <xdr:row>796</xdr:row>
      <xdr:rowOff>104775</xdr:rowOff>
    </xdr:from>
    <xdr:to>
      <xdr:col>11</xdr:col>
      <xdr:colOff>742950</xdr:colOff>
      <xdr:row>814</xdr:row>
      <xdr:rowOff>161925</xdr:rowOff>
    </xdr:to>
    <xdr:graphicFrame macro="">
      <xdr:nvGraphicFramePr>
        <xdr:cNvPr id="3243892"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19050</xdr:colOff>
      <xdr:row>815</xdr:row>
      <xdr:rowOff>66675</xdr:rowOff>
    </xdr:from>
    <xdr:to>
      <xdr:col>11</xdr:col>
      <xdr:colOff>742950</xdr:colOff>
      <xdr:row>839</xdr:row>
      <xdr:rowOff>152400</xdr:rowOff>
    </xdr:to>
    <xdr:graphicFrame macro="">
      <xdr:nvGraphicFramePr>
        <xdr:cNvPr id="3243893"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xdr:col>
      <xdr:colOff>190500</xdr:colOff>
      <xdr:row>783</xdr:row>
      <xdr:rowOff>28575</xdr:rowOff>
    </xdr:from>
    <xdr:to>
      <xdr:col>11</xdr:col>
      <xdr:colOff>742950</xdr:colOff>
      <xdr:row>797</xdr:row>
      <xdr:rowOff>28575</xdr:rowOff>
    </xdr:to>
    <xdr:graphicFrame macro="">
      <xdr:nvGraphicFramePr>
        <xdr:cNvPr id="3243894"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xdr:col>
      <xdr:colOff>28575</xdr:colOff>
      <xdr:row>796</xdr:row>
      <xdr:rowOff>104775</xdr:rowOff>
    </xdr:from>
    <xdr:to>
      <xdr:col>11</xdr:col>
      <xdr:colOff>742950</xdr:colOff>
      <xdr:row>814</xdr:row>
      <xdr:rowOff>161925</xdr:rowOff>
    </xdr:to>
    <xdr:graphicFrame macro="">
      <xdr:nvGraphicFramePr>
        <xdr:cNvPr id="3243895"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xdr:col>
      <xdr:colOff>19050</xdr:colOff>
      <xdr:row>815</xdr:row>
      <xdr:rowOff>66675</xdr:rowOff>
    </xdr:from>
    <xdr:to>
      <xdr:col>11</xdr:col>
      <xdr:colOff>742950</xdr:colOff>
      <xdr:row>839</xdr:row>
      <xdr:rowOff>152400</xdr:rowOff>
    </xdr:to>
    <xdr:graphicFrame macro="">
      <xdr:nvGraphicFramePr>
        <xdr:cNvPr id="3243896"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xdr:col>
      <xdr:colOff>190500</xdr:colOff>
      <xdr:row>843</xdr:row>
      <xdr:rowOff>28575</xdr:rowOff>
    </xdr:from>
    <xdr:to>
      <xdr:col>11</xdr:col>
      <xdr:colOff>742950</xdr:colOff>
      <xdr:row>857</xdr:row>
      <xdr:rowOff>28575</xdr:rowOff>
    </xdr:to>
    <xdr:graphicFrame macro="">
      <xdr:nvGraphicFramePr>
        <xdr:cNvPr id="3243897"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xdr:col>
      <xdr:colOff>28575</xdr:colOff>
      <xdr:row>856</xdr:row>
      <xdr:rowOff>104775</xdr:rowOff>
    </xdr:from>
    <xdr:to>
      <xdr:col>11</xdr:col>
      <xdr:colOff>742950</xdr:colOff>
      <xdr:row>874</xdr:row>
      <xdr:rowOff>161925</xdr:rowOff>
    </xdr:to>
    <xdr:graphicFrame macro="">
      <xdr:nvGraphicFramePr>
        <xdr:cNvPr id="3243898"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xdr:col>
      <xdr:colOff>19050</xdr:colOff>
      <xdr:row>875</xdr:row>
      <xdr:rowOff>66675</xdr:rowOff>
    </xdr:from>
    <xdr:to>
      <xdr:col>11</xdr:col>
      <xdr:colOff>742950</xdr:colOff>
      <xdr:row>899</xdr:row>
      <xdr:rowOff>152400</xdr:rowOff>
    </xdr:to>
    <xdr:graphicFrame macro="">
      <xdr:nvGraphicFramePr>
        <xdr:cNvPr id="3243899"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7</xdr:col>
      <xdr:colOff>190500</xdr:colOff>
      <xdr:row>843</xdr:row>
      <xdr:rowOff>28575</xdr:rowOff>
    </xdr:from>
    <xdr:to>
      <xdr:col>11</xdr:col>
      <xdr:colOff>742950</xdr:colOff>
      <xdr:row>857</xdr:row>
      <xdr:rowOff>28575</xdr:rowOff>
    </xdr:to>
    <xdr:graphicFrame macro="">
      <xdr:nvGraphicFramePr>
        <xdr:cNvPr id="3243900"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28575</xdr:colOff>
      <xdr:row>856</xdr:row>
      <xdr:rowOff>104775</xdr:rowOff>
    </xdr:from>
    <xdr:to>
      <xdr:col>11</xdr:col>
      <xdr:colOff>742950</xdr:colOff>
      <xdr:row>874</xdr:row>
      <xdr:rowOff>161925</xdr:rowOff>
    </xdr:to>
    <xdr:graphicFrame macro="">
      <xdr:nvGraphicFramePr>
        <xdr:cNvPr id="3243901"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19050</xdr:colOff>
      <xdr:row>875</xdr:row>
      <xdr:rowOff>66675</xdr:rowOff>
    </xdr:from>
    <xdr:to>
      <xdr:col>11</xdr:col>
      <xdr:colOff>742950</xdr:colOff>
      <xdr:row>899</xdr:row>
      <xdr:rowOff>152400</xdr:rowOff>
    </xdr:to>
    <xdr:graphicFrame macro="">
      <xdr:nvGraphicFramePr>
        <xdr:cNvPr id="3243902"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7</xdr:col>
      <xdr:colOff>190500</xdr:colOff>
      <xdr:row>903</xdr:row>
      <xdr:rowOff>28575</xdr:rowOff>
    </xdr:from>
    <xdr:to>
      <xdr:col>11</xdr:col>
      <xdr:colOff>742950</xdr:colOff>
      <xdr:row>917</xdr:row>
      <xdr:rowOff>28575</xdr:rowOff>
    </xdr:to>
    <xdr:graphicFrame macro="">
      <xdr:nvGraphicFramePr>
        <xdr:cNvPr id="3243903"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xdr:col>
      <xdr:colOff>28575</xdr:colOff>
      <xdr:row>916</xdr:row>
      <xdr:rowOff>104775</xdr:rowOff>
    </xdr:from>
    <xdr:to>
      <xdr:col>11</xdr:col>
      <xdr:colOff>742950</xdr:colOff>
      <xdr:row>934</xdr:row>
      <xdr:rowOff>161925</xdr:rowOff>
    </xdr:to>
    <xdr:graphicFrame macro="">
      <xdr:nvGraphicFramePr>
        <xdr:cNvPr id="3243904"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xdr:col>
      <xdr:colOff>19050</xdr:colOff>
      <xdr:row>935</xdr:row>
      <xdr:rowOff>66675</xdr:rowOff>
    </xdr:from>
    <xdr:to>
      <xdr:col>11</xdr:col>
      <xdr:colOff>742950</xdr:colOff>
      <xdr:row>959</xdr:row>
      <xdr:rowOff>152400</xdr:rowOff>
    </xdr:to>
    <xdr:graphicFrame macro="">
      <xdr:nvGraphicFramePr>
        <xdr:cNvPr id="3243905"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7</xdr:col>
      <xdr:colOff>190500</xdr:colOff>
      <xdr:row>903</xdr:row>
      <xdr:rowOff>28575</xdr:rowOff>
    </xdr:from>
    <xdr:to>
      <xdr:col>11</xdr:col>
      <xdr:colOff>742950</xdr:colOff>
      <xdr:row>917</xdr:row>
      <xdr:rowOff>28575</xdr:rowOff>
    </xdr:to>
    <xdr:graphicFrame macro="">
      <xdr:nvGraphicFramePr>
        <xdr:cNvPr id="324390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xdr:col>
      <xdr:colOff>28575</xdr:colOff>
      <xdr:row>916</xdr:row>
      <xdr:rowOff>104775</xdr:rowOff>
    </xdr:from>
    <xdr:to>
      <xdr:col>11</xdr:col>
      <xdr:colOff>742950</xdr:colOff>
      <xdr:row>934</xdr:row>
      <xdr:rowOff>161925</xdr:rowOff>
    </xdr:to>
    <xdr:graphicFrame macro="">
      <xdr:nvGraphicFramePr>
        <xdr:cNvPr id="3243907"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xdr:col>
      <xdr:colOff>19050</xdr:colOff>
      <xdr:row>935</xdr:row>
      <xdr:rowOff>66675</xdr:rowOff>
    </xdr:from>
    <xdr:to>
      <xdr:col>11</xdr:col>
      <xdr:colOff>742950</xdr:colOff>
      <xdr:row>959</xdr:row>
      <xdr:rowOff>152400</xdr:rowOff>
    </xdr:to>
    <xdr:graphicFrame macro="">
      <xdr:nvGraphicFramePr>
        <xdr:cNvPr id="3243908"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7</xdr:col>
      <xdr:colOff>190500</xdr:colOff>
      <xdr:row>963</xdr:row>
      <xdr:rowOff>28575</xdr:rowOff>
    </xdr:from>
    <xdr:to>
      <xdr:col>11</xdr:col>
      <xdr:colOff>742950</xdr:colOff>
      <xdr:row>977</xdr:row>
      <xdr:rowOff>28575</xdr:rowOff>
    </xdr:to>
    <xdr:graphicFrame macro="">
      <xdr:nvGraphicFramePr>
        <xdr:cNvPr id="3243909"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xdr:col>
      <xdr:colOff>28575</xdr:colOff>
      <xdr:row>976</xdr:row>
      <xdr:rowOff>104775</xdr:rowOff>
    </xdr:from>
    <xdr:to>
      <xdr:col>11</xdr:col>
      <xdr:colOff>742950</xdr:colOff>
      <xdr:row>994</xdr:row>
      <xdr:rowOff>161925</xdr:rowOff>
    </xdr:to>
    <xdr:graphicFrame macro="">
      <xdr:nvGraphicFramePr>
        <xdr:cNvPr id="3243910"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xdr:col>
      <xdr:colOff>19050</xdr:colOff>
      <xdr:row>995</xdr:row>
      <xdr:rowOff>66675</xdr:rowOff>
    </xdr:from>
    <xdr:to>
      <xdr:col>11</xdr:col>
      <xdr:colOff>742950</xdr:colOff>
      <xdr:row>1019</xdr:row>
      <xdr:rowOff>152400</xdr:rowOff>
    </xdr:to>
    <xdr:graphicFrame macro="">
      <xdr:nvGraphicFramePr>
        <xdr:cNvPr id="3243911"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7</xdr:col>
      <xdr:colOff>190500</xdr:colOff>
      <xdr:row>963</xdr:row>
      <xdr:rowOff>28575</xdr:rowOff>
    </xdr:from>
    <xdr:to>
      <xdr:col>11</xdr:col>
      <xdr:colOff>742950</xdr:colOff>
      <xdr:row>977</xdr:row>
      <xdr:rowOff>28575</xdr:rowOff>
    </xdr:to>
    <xdr:graphicFrame macro="">
      <xdr:nvGraphicFramePr>
        <xdr:cNvPr id="3243912"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xdr:col>
      <xdr:colOff>28575</xdr:colOff>
      <xdr:row>976</xdr:row>
      <xdr:rowOff>104775</xdr:rowOff>
    </xdr:from>
    <xdr:to>
      <xdr:col>11</xdr:col>
      <xdr:colOff>742950</xdr:colOff>
      <xdr:row>994</xdr:row>
      <xdr:rowOff>161925</xdr:rowOff>
    </xdr:to>
    <xdr:graphicFrame macro="">
      <xdr:nvGraphicFramePr>
        <xdr:cNvPr id="3243913"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19050</xdr:colOff>
      <xdr:row>995</xdr:row>
      <xdr:rowOff>66675</xdr:rowOff>
    </xdr:from>
    <xdr:to>
      <xdr:col>11</xdr:col>
      <xdr:colOff>742950</xdr:colOff>
      <xdr:row>1019</xdr:row>
      <xdr:rowOff>152400</xdr:rowOff>
    </xdr:to>
    <xdr:graphicFrame macro="">
      <xdr:nvGraphicFramePr>
        <xdr:cNvPr id="3243914"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7</xdr:col>
      <xdr:colOff>190500</xdr:colOff>
      <xdr:row>1023</xdr:row>
      <xdr:rowOff>28575</xdr:rowOff>
    </xdr:from>
    <xdr:to>
      <xdr:col>11</xdr:col>
      <xdr:colOff>742950</xdr:colOff>
      <xdr:row>1037</xdr:row>
      <xdr:rowOff>28575</xdr:rowOff>
    </xdr:to>
    <xdr:graphicFrame macro="">
      <xdr:nvGraphicFramePr>
        <xdr:cNvPr id="3243915"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xdr:col>
      <xdr:colOff>28575</xdr:colOff>
      <xdr:row>1036</xdr:row>
      <xdr:rowOff>104775</xdr:rowOff>
    </xdr:from>
    <xdr:to>
      <xdr:col>11</xdr:col>
      <xdr:colOff>742950</xdr:colOff>
      <xdr:row>1054</xdr:row>
      <xdr:rowOff>161925</xdr:rowOff>
    </xdr:to>
    <xdr:graphicFrame macro="">
      <xdr:nvGraphicFramePr>
        <xdr:cNvPr id="3243916"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xdr:col>
      <xdr:colOff>19050</xdr:colOff>
      <xdr:row>1055</xdr:row>
      <xdr:rowOff>66675</xdr:rowOff>
    </xdr:from>
    <xdr:to>
      <xdr:col>11</xdr:col>
      <xdr:colOff>742950</xdr:colOff>
      <xdr:row>1079</xdr:row>
      <xdr:rowOff>152400</xdr:rowOff>
    </xdr:to>
    <xdr:graphicFrame macro="">
      <xdr:nvGraphicFramePr>
        <xdr:cNvPr id="3243917"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7</xdr:col>
      <xdr:colOff>190500</xdr:colOff>
      <xdr:row>1023</xdr:row>
      <xdr:rowOff>28575</xdr:rowOff>
    </xdr:from>
    <xdr:to>
      <xdr:col>11</xdr:col>
      <xdr:colOff>742950</xdr:colOff>
      <xdr:row>1037</xdr:row>
      <xdr:rowOff>28575</xdr:rowOff>
    </xdr:to>
    <xdr:graphicFrame macro="">
      <xdr:nvGraphicFramePr>
        <xdr:cNvPr id="3243918"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xdr:col>
      <xdr:colOff>28575</xdr:colOff>
      <xdr:row>1036</xdr:row>
      <xdr:rowOff>104775</xdr:rowOff>
    </xdr:from>
    <xdr:to>
      <xdr:col>11</xdr:col>
      <xdr:colOff>742950</xdr:colOff>
      <xdr:row>1054</xdr:row>
      <xdr:rowOff>161925</xdr:rowOff>
    </xdr:to>
    <xdr:graphicFrame macro="">
      <xdr:nvGraphicFramePr>
        <xdr:cNvPr id="3243919"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xdr:col>
      <xdr:colOff>19050</xdr:colOff>
      <xdr:row>1055</xdr:row>
      <xdr:rowOff>66675</xdr:rowOff>
    </xdr:from>
    <xdr:to>
      <xdr:col>11</xdr:col>
      <xdr:colOff>742950</xdr:colOff>
      <xdr:row>1079</xdr:row>
      <xdr:rowOff>152400</xdr:rowOff>
    </xdr:to>
    <xdr:graphicFrame macro="">
      <xdr:nvGraphicFramePr>
        <xdr:cNvPr id="3243920" name="Chart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7</xdr:col>
      <xdr:colOff>190500</xdr:colOff>
      <xdr:row>1083</xdr:row>
      <xdr:rowOff>28575</xdr:rowOff>
    </xdr:from>
    <xdr:to>
      <xdr:col>11</xdr:col>
      <xdr:colOff>742950</xdr:colOff>
      <xdr:row>1097</xdr:row>
      <xdr:rowOff>28575</xdr:rowOff>
    </xdr:to>
    <xdr:graphicFrame macro="">
      <xdr:nvGraphicFramePr>
        <xdr:cNvPr id="3243921"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xdr:col>
      <xdr:colOff>28575</xdr:colOff>
      <xdr:row>1096</xdr:row>
      <xdr:rowOff>104775</xdr:rowOff>
    </xdr:from>
    <xdr:to>
      <xdr:col>11</xdr:col>
      <xdr:colOff>742950</xdr:colOff>
      <xdr:row>1114</xdr:row>
      <xdr:rowOff>161925</xdr:rowOff>
    </xdr:to>
    <xdr:graphicFrame macro="">
      <xdr:nvGraphicFramePr>
        <xdr:cNvPr id="3243922"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xdr:col>
      <xdr:colOff>19050</xdr:colOff>
      <xdr:row>1115</xdr:row>
      <xdr:rowOff>66675</xdr:rowOff>
    </xdr:from>
    <xdr:to>
      <xdr:col>11</xdr:col>
      <xdr:colOff>742950</xdr:colOff>
      <xdr:row>1139</xdr:row>
      <xdr:rowOff>152400</xdr:rowOff>
    </xdr:to>
    <xdr:graphicFrame macro="">
      <xdr:nvGraphicFramePr>
        <xdr:cNvPr id="3243923"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7</xdr:col>
      <xdr:colOff>190500</xdr:colOff>
      <xdr:row>1083</xdr:row>
      <xdr:rowOff>28575</xdr:rowOff>
    </xdr:from>
    <xdr:to>
      <xdr:col>11</xdr:col>
      <xdr:colOff>742950</xdr:colOff>
      <xdr:row>1097</xdr:row>
      <xdr:rowOff>28575</xdr:rowOff>
    </xdr:to>
    <xdr:graphicFrame macro="">
      <xdr:nvGraphicFramePr>
        <xdr:cNvPr id="3243924"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xdr:col>
      <xdr:colOff>28575</xdr:colOff>
      <xdr:row>1096</xdr:row>
      <xdr:rowOff>104775</xdr:rowOff>
    </xdr:from>
    <xdr:to>
      <xdr:col>11</xdr:col>
      <xdr:colOff>742950</xdr:colOff>
      <xdr:row>1114</xdr:row>
      <xdr:rowOff>161925</xdr:rowOff>
    </xdr:to>
    <xdr:graphicFrame macro="">
      <xdr:nvGraphicFramePr>
        <xdr:cNvPr id="3243925"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xdr:col>
      <xdr:colOff>19050</xdr:colOff>
      <xdr:row>1115</xdr:row>
      <xdr:rowOff>66675</xdr:rowOff>
    </xdr:from>
    <xdr:to>
      <xdr:col>11</xdr:col>
      <xdr:colOff>742950</xdr:colOff>
      <xdr:row>1139</xdr:row>
      <xdr:rowOff>152400</xdr:rowOff>
    </xdr:to>
    <xdr:graphicFrame macro="">
      <xdr:nvGraphicFramePr>
        <xdr:cNvPr id="3243926"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7</xdr:col>
      <xdr:colOff>190500</xdr:colOff>
      <xdr:row>1143</xdr:row>
      <xdr:rowOff>28575</xdr:rowOff>
    </xdr:from>
    <xdr:to>
      <xdr:col>11</xdr:col>
      <xdr:colOff>742950</xdr:colOff>
      <xdr:row>1157</xdr:row>
      <xdr:rowOff>28575</xdr:rowOff>
    </xdr:to>
    <xdr:graphicFrame macro="">
      <xdr:nvGraphicFramePr>
        <xdr:cNvPr id="3243927"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xdr:col>
      <xdr:colOff>28575</xdr:colOff>
      <xdr:row>1156</xdr:row>
      <xdr:rowOff>104775</xdr:rowOff>
    </xdr:from>
    <xdr:to>
      <xdr:col>11</xdr:col>
      <xdr:colOff>742950</xdr:colOff>
      <xdr:row>1174</xdr:row>
      <xdr:rowOff>161925</xdr:rowOff>
    </xdr:to>
    <xdr:graphicFrame macro="">
      <xdr:nvGraphicFramePr>
        <xdr:cNvPr id="3243928"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19050</xdr:colOff>
      <xdr:row>1175</xdr:row>
      <xdr:rowOff>66675</xdr:rowOff>
    </xdr:from>
    <xdr:to>
      <xdr:col>11</xdr:col>
      <xdr:colOff>742950</xdr:colOff>
      <xdr:row>1199</xdr:row>
      <xdr:rowOff>152400</xdr:rowOff>
    </xdr:to>
    <xdr:graphicFrame macro="">
      <xdr:nvGraphicFramePr>
        <xdr:cNvPr id="3243929"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7</xdr:col>
      <xdr:colOff>190500</xdr:colOff>
      <xdr:row>1143</xdr:row>
      <xdr:rowOff>28575</xdr:rowOff>
    </xdr:from>
    <xdr:to>
      <xdr:col>11</xdr:col>
      <xdr:colOff>742950</xdr:colOff>
      <xdr:row>1157</xdr:row>
      <xdr:rowOff>28575</xdr:rowOff>
    </xdr:to>
    <xdr:graphicFrame macro="">
      <xdr:nvGraphicFramePr>
        <xdr:cNvPr id="3243930"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xdr:col>
      <xdr:colOff>28575</xdr:colOff>
      <xdr:row>1156</xdr:row>
      <xdr:rowOff>104775</xdr:rowOff>
    </xdr:from>
    <xdr:to>
      <xdr:col>11</xdr:col>
      <xdr:colOff>742950</xdr:colOff>
      <xdr:row>1174</xdr:row>
      <xdr:rowOff>161925</xdr:rowOff>
    </xdr:to>
    <xdr:graphicFrame macro="">
      <xdr:nvGraphicFramePr>
        <xdr:cNvPr id="3243931" name="Chart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xdr:col>
      <xdr:colOff>19050</xdr:colOff>
      <xdr:row>1175</xdr:row>
      <xdr:rowOff>66675</xdr:rowOff>
    </xdr:from>
    <xdr:to>
      <xdr:col>11</xdr:col>
      <xdr:colOff>742950</xdr:colOff>
      <xdr:row>1199</xdr:row>
      <xdr:rowOff>152400</xdr:rowOff>
    </xdr:to>
    <xdr:graphicFrame macro="">
      <xdr:nvGraphicFramePr>
        <xdr:cNvPr id="3243932"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7</xdr:col>
      <xdr:colOff>190500</xdr:colOff>
      <xdr:row>1203</xdr:row>
      <xdr:rowOff>28575</xdr:rowOff>
    </xdr:from>
    <xdr:to>
      <xdr:col>11</xdr:col>
      <xdr:colOff>742950</xdr:colOff>
      <xdr:row>1217</xdr:row>
      <xdr:rowOff>28575</xdr:rowOff>
    </xdr:to>
    <xdr:graphicFrame macro="">
      <xdr:nvGraphicFramePr>
        <xdr:cNvPr id="3243933" name="Chart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xdr:col>
      <xdr:colOff>28575</xdr:colOff>
      <xdr:row>1216</xdr:row>
      <xdr:rowOff>104775</xdr:rowOff>
    </xdr:from>
    <xdr:to>
      <xdr:col>11</xdr:col>
      <xdr:colOff>742950</xdr:colOff>
      <xdr:row>1234</xdr:row>
      <xdr:rowOff>161925</xdr:rowOff>
    </xdr:to>
    <xdr:graphicFrame macro="">
      <xdr:nvGraphicFramePr>
        <xdr:cNvPr id="3243934" name="Chart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xdr:col>
      <xdr:colOff>19050</xdr:colOff>
      <xdr:row>1235</xdr:row>
      <xdr:rowOff>66675</xdr:rowOff>
    </xdr:from>
    <xdr:to>
      <xdr:col>11</xdr:col>
      <xdr:colOff>742950</xdr:colOff>
      <xdr:row>1259</xdr:row>
      <xdr:rowOff>152400</xdr:rowOff>
    </xdr:to>
    <xdr:graphicFrame macro="">
      <xdr:nvGraphicFramePr>
        <xdr:cNvPr id="3243935" name="Chart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7</xdr:col>
      <xdr:colOff>190500</xdr:colOff>
      <xdr:row>1203</xdr:row>
      <xdr:rowOff>28575</xdr:rowOff>
    </xdr:from>
    <xdr:to>
      <xdr:col>11</xdr:col>
      <xdr:colOff>742950</xdr:colOff>
      <xdr:row>1217</xdr:row>
      <xdr:rowOff>28575</xdr:rowOff>
    </xdr:to>
    <xdr:graphicFrame macro="">
      <xdr:nvGraphicFramePr>
        <xdr:cNvPr id="3243936" name="Chart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xdr:col>
      <xdr:colOff>28575</xdr:colOff>
      <xdr:row>1216</xdr:row>
      <xdr:rowOff>104775</xdr:rowOff>
    </xdr:from>
    <xdr:to>
      <xdr:col>11</xdr:col>
      <xdr:colOff>742950</xdr:colOff>
      <xdr:row>1234</xdr:row>
      <xdr:rowOff>161925</xdr:rowOff>
    </xdr:to>
    <xdr:graphicFrame macro="">
      <xdr:nvGraphicFramePr>
        <xdr:cNvPr id="3243937" name="Chart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xdr:col>
      <xdr:colOff>19050</xdr:colOff>
      <xdr:row>1235</xdr:row>
      <xdr:rowOff>66675</xdr:rowOff>
    </xdr:from>
    <xdr:to>
      <xdr:col>11</xdr:col>
      <xdr:colOff>742950</xdr:colOff>
      <xdr:row>1259</xdr:row>
      <xdr:rowOff>152400</xdr:rowOff>
    </xdr:to>
    <xdr:graphicFrame macro="">
      <xdr:nvGraphicFramePr>
        <xdr:cNvPr id="3243938" name="Chart 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7</xdr:col>
      <xdr:colOff>190500</xdr:colOff>
      <xdr:row>1263</xdr:row>
      <xdr:rowOff>28575</xdr:rowOff>
    </xdr:from>
    <xdr:to>
      <xdr:col>11</xdr:col>
      <xdr:colOff>742950</xdr:colOff>
      <xdr:row>1277</xdr:row>
      <xdr:rowOff>28575</xdr:rowOff>
    </xdr:to>
    <xdr:graphicFrame macro="">
      <xdr:nvGraphicFramePr>
        <xdr:cNvPr id="3243939"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xdr:col>
      <xdr:colOff>28575</xdr:colOff>
      <xdr:row>1276</xdr:row>
      <xdr:rowOff>104775</xdr:rowOff>
    </xdr:from>
    <xdr:to>
      <xdr:col>11</xdr:col>
      <xdr:colOff>742950</xdr:colOff>
      <xdr:row>1294</xdr:row>
      <xdr:rowOff>161925</xdr:rowOff>
    </xdr:to>
    <xdr:graphicFrame macro="">
      <xdr:nvGraphicFramePr>
        <xdr:cNvPr id="3243940" name="Chart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xdr:col>
      <xdr:colOff>19050</xdr:colOff>
      <xdr:row>1295</xdr:row>
      <xdr:rowOff>66675</xdr:rowOff>
    </xdr:from>
    <xdr:to>
      <xdr:col>11</xdr:col>
      <xdr:colOff>742950</xdr:colOff>
      <xdr:row>1319</xdr:row>
      <xdr:rowOff>152400</xdr:rowOff>
    </xdr:to>
    <xdr:graphicFrame macro="">
      <xdr:nvGraphicFramePr>
        <xdr:cNvPr id="3243941"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7</xdr:col>
      <xdr:colOff>190500</xdr:colOff>
      <xdr:row>1263</xdr:row>
      <xdr:rowOff>28575</xdr:rowOff>
    </xdr:from>
    <xdr:to>
      <xdr:col>11</xdr:col>
      <xdr:colOff>742950</xdr:colOff>
      <xdr:row>1277</xdr:row>
      <xdr:rowOff>28575</xdr:rowOff>
    </xdr:to>
    <xdr:graphicFrame macro="">
      <xdr:nvGraphicFramePr>
        <xdr:cNvPr id="3243942"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xdr:col>
      <xdr:colOff>28575</xdr:colOff>
      <xdr:row>1276</xdr:row>
      <xdr:rowOff>104775</xdr:rowOff>
    </xdr:from>
    <xdr:to>
      <xdr:col>11</xdr:col>
      <xdr:colOff>742950</xdr:colOff>
      <xdr:row>1294</xdr:row>
      <xdr:rowOff>161925</xdr:rowOff>
    </xdr:to>
    <xdr:graphicFrame macro="">
      <xdr:nvGraphicFramePr>
        <xdr:cNvPr id="3243943" name="Chart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xdr:col>
      <xdr:colOff>19050</xdr:colOff>
      <xdr:row>1295</xdr:row>
      <xdr:rowOff>66675</xdr:rowOff>
    </xdr:from>
    <xdr:to>
      <xdr:col>11</xdr:col>
      <xdr:colOff>742950</xdr:colOff>
      <xdr:row>1319</xdr:row>
      <xdr:rowOff>152400</xdr:rowOff>
    </xdr:to>
    <xdr:graphicFrame macro="">
      <xdr:nvGraphicFramePr>
        <xdr:cNvPr id="3243944"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7</xdr:col>
      <xdr:colOff>190500</xdr:colOff>
      <xdr:row>1323</xdr:row>
      <xdr:rowOff>28575</xdr:rowOff>
    </xdr:from>
    <xdr:to>
      <xdr:col>11</xdr:col>
      <xdr:colOff>742950</xdr:colOff>
      <xdr:row>1337</xdr:row>
      <xdr:rowOff>28575</xdr:rowOff>
    </xdr:to>
    <xdr:graphicFrame macro="">
      <xdr:nvGraphicFramePr>
        <xdr:cNvPr id="3243945" name="Chart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xdr:col>
      <xdr:colOff>28575</xdr:colOff>
      <xdr:row>1336</xdr:row>
      <xdr:rowOff>104775</xdr:rowOff>
    </xdr:from>
    <xdr:to>
      <xdr:col>11</xdr:col>
      <xdr:colOff>742950</xdr:colOff>
      <xdr:row>1354</xdr:row>
      <xdr:rowOff>161925</xdr:rowOff>
    </xdr:to>
    <xdr:graphicFrame macro="">
      <xdr:nvGraphicFramePr>
        <xdr:cNvPr id="3243946"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xdr:col>
      <xdr:colOff>19050</xdr:colOff>
      <xdr:row>1355</xdr:row>
      <xdr:rowOff>66675</xdr:rowOff>
    </xdr:from>
    <xdr:to>
      <xdr:col>11</xdr:col>
      <xdr:colOff>742950</xdr:colOff>
      <xdr:row>1379</xdr:row>
      <xdr:rowOff>152400</xdr:rowOff>
    </xdr:to>
    <xdr:graphicFrame macro="">
      <xdr:nvGraphicFramePr>
        <xdr:cNvPr id="3243947"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7</xdr:col>
      <xdr:colOff>190500</xdr:colOff>
      <xdr:row>1323</xdr:row>
      <xdr:rowOff>28575</xdr:rowOff>
    </xdr:from>
    <xdr:to>
      <xdr:col>11</xdr:col>
      <xdr:colOff>742950</xdr:colOff>
      <xdr:row>1337</xdr:row>
      <xdr:rowOff>28575</xdr:rowOff>
    </xdr:to>
    <xdr:graphicFrame macro="">
      <xdr:nvGraphicFramePr>
        <xdr:cNvPr id="3243948"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xdr:col>
      <xdr:colOff>28575</xdr:colOff>
      <xdr:row>1336</xdr:row>
      <xdr:rowOff>104775</xdr:rowOff>
    </xdr:from>
    <xdr:to>
      <xdr:col>11</xdr:col>
      <xdr:colOff>742950</xdr:colOff>
      <xdr:row>1354</xdr:row>
      <xdr:rowOff>161925</xdr:rowOff>
    </xdr:to>
    <xdr:graphicFrame macro="">
      <xdr:nvGraphicFramePr>
        <xdr:cNvPr id="3243949"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19050</xdr:colOff>
      <xdr:row>1355</xdr:row>
      <xdr:rowOff>66675</xdr:rowOff>
    </xdr:from>
    <xdr:to>
      <xdr:col>11</xdr:col>
      <xdr:colOff>742950</xdr:colOff>
      <xdr:row>1379</xdr:row>
      <xdr:rowOff>152400</xdr:rowOff>
    </xdr:to>
    <xdr:graphicFrame macro="">
      <xdr:nvGraphicFramePr>
        <xdr:cNvPr id="3243950"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7</xdr:col>
      <xdr:colOff>190500</xdr:colOff>
      <xdr:row>1383</xdr:row>
      <xdr:rowOff>28575</xdr:rowOff>
    </xdr:from>
    <xdr:to>
      <xdr:col>11</xdr:col>
      <xdr:colOff>742950</xdr:colOff>
      <xdr:row>1397</xdr:row>
      <xdr:rowOff>28575</xdr:rowOff>
    </xdr:to>
    <xdr:graphicFrame macro="">
      <xdr:nvGraphicFramePr>
        <xdr:cNvPr id="3243951"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xdr:col>
      <xdr:colOff>28575</xdr:colOff>
      <xdr:row>1396</xdr:row>
      <xdr:rowOff>104775</xdr:rowOff>
    </xdr:from>
    <xdr:to>
      <xdr:col>11</xdr:col>
      <xdr:colOff>742950</xdr:colOff>
      <xdr:row>1414</xdr:row>
      <xdr:rowOff>161925</xdr:rowOff>
    </xdr:to>
    <xdr:graphicFrame macro="">
      <xdr:nvGraphicFramePr>
        <xdr:cNvPr id="3243952"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xdr:col>
      <xdr:colOff>19050</xdr:colOff>
      <xdr:row>1415</xdr:row>
      <xdr:rowOff>66675</xdr:rowOff>
    </xdr:from>
    <xdr:to>
      <xdr:col>11</xdr:col>
      <xdr:colOff>742950</xdr:colOff>
      <xdr:row>1439</xdr:row>
      <xdr:rowOff>152400</xdr:rowOff>
    </xdr:to>
    <xdr:graphicFrame macro="">
      <xdr:nvGraphicFramePr>
        <xdr:cNvPr id="3243953"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7</xdr:col>
      <xdr:colOff>190500</xdr:colOff>
      <xdr:row>1383</xdr:row>
      <xdr:rowOff>28575</xdr:rowOff>
    </xdr:from>
    <xdr:to>
      <xdr:col>11</xdr:col>
      <xdr:colOff>742950</xdr:colOff>
      <xdr:row>1397</xdr:row>
      <xdr:rowOff>28575</xdr:rowOff>
    </xdr:to>
    <xdr:graphicFrame macro="">
      <xdr:nvGraphicFramePr>
        <xdr:cNvPr id="3243954"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xdr:col>
      <xdr:colOff>28575</xdr:colOff>
      <xdr:row>1396</xdr:row>
      <xdr:rowOff>104775</xdr:rowOff>
    </xdr:from>
    <xdr:to>
      <xdr:col>11</xdr:col>
      <xdr:colOff>742950</xdr:colOff>
      <xdr:row>1414</xdr:row>
      <xdr:rowOff>161925</xdr:rowOff>
    </xdr:to>
    <xdr:graphicFrame macro="">
      <xdr:nvGraphicFramePr>
        <xdr:cNvPr id="3243955"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xdr:col>
      <xdr:colOff>19050</xdr:colOff>
      <xdr:row>1415</xdr:row>
      <xdr:rowOff>66675</xdr:rowOff>
    </xdr:from>
    <xdr:to>
      <xdr:col>11</xdr:col>
      <xdr:colOff>742950</xdr:colOff>
      <xdr:row>1439</xdr:row>
      <xdr:rowOff>152400</xdr:rowOff>
    </xdr:to>
    <xdr:graphicFrame macro="">
      <xdr:nvGraphicFramePr>
        <xdr:cNvPr id="3243956"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7</xdr:col>
      <xdr:colOff>190500</xdr:colOff>
      <xdr:row>1443</xdr:row>
      <xdr:rowOff>28575</xdr:rowOff>
    </xdr:from>
    <xdr:to>
      <xdr:col>11</xdr:col>
      <xdr:colOff>742950</xdr:colOff>
      <xdr:row>1457</xdr:row>
      <xdr:rowOff>28575</xdr:rowOff>
    </xdr:to>
    <xdr:graphicFrame macro="">
      <xdr:nvGraphicFramePr>
        <xdr:cNvPr id="3243957"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xdr:col>
      <xdr:colOff>28575</xdr:colOff>
      <xdr:row>1456</xdr:row>
      <xdr:rowOff>104775</xdr:rowOff>
    </xdr:from>
    <xdr:to>
      <xdr:col>11</xdr:col>
      <xdr:colOff>742950</xdr:colOff>
      <xdr:row>1474</xdr:row>
      <xdr:rowOff>161925</xdr:rowOff>
    </xdr:to>
    <xdr:graphicFrame macro="">
      <xdr:nvGraphicFramePr>
        <xdr:cNvPr id="3243958"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xdr:col>
      <xdr:colOff>19050</xdr:colOff>
      <xdr:row>1475</xdr:row>
      <xdr:rowOff>66675</xdr:rowOff>
    </xdr:from>
    <xdr:to>
      <xdr:col>11</xdr:col>
      <xdr:colOff>742950</xdr:colOff>
      <xdr:row>1499</xdr:row>
      <xdr:rowOff>152400</xdr:rowOff>
    </xdr:to>
    <xdr:graphicFrame macro="">
      <xdr:nvGraphicFramePr>
        <xdr:cNvPr id="3243959"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7</xdr:col>
      <xdr:colOff>190500</xdr:colOff>
      <xdr:row>1443</xdr:row>
      <xdr:rowOff>28575</xdr:rowOff>
    </xdr:from>
    <xdr:to>
      <xdr:col>11</xdr:col>
      <xdr:colOff>742950</xdr:colOff>
      <xdr:row>1457</xdr:row>
      <xdr:rowOff>28575</xdr:rowOff>
    </xdr:to>
    <xdr:graphicFrame macro="">
      <xdr:nvGraphicFramePr>
        <xdr:cNvPr id="3243960"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xdr:col>
      <xdr:colOff>28575</xdr:colOff>
      <xdr:row>1456</xdr:row>
      <xdr:rowOff>104775</xdr:rowOff>
    </xdr:from>
    <xdr:to>
      <xdr:col>11</xdr:col>
      <xdr:colOff>742950</xdr:colOff>
      <xdr:row>1474</xdr:row>
      <xdr:rowOff>161925</xdr:rowOff>
    </xdr:to>
    <xdr:graphicFrame macro="">
      <xdr:nvGraphicFramePr>
        <xdr:cNvPr id="3243961"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xdr:col>
      <xdr:colOff>19050</xdr:colOff>
      <xdr:row>1475</xdr:row>
      <xdr:rowOff>66675</xdr:rowOff>
    </xdr:from>
    <xdr:to>
      <xdr:col>11</xdr:col>
      <xdr:colOff>742950</xdr:colOff>
      <xdr:row>1499</xdr:row>
      <xdr:rowOff>152400</xdr:rowOff>
    </xdr:to>
    <xdr:graphicFrame macro="">
      <xdr:nvGraphicFramePr>
        <xdr:cNvPr id="3243962"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7</xdr:col>
      <xdr:colOff>190500</xdr:colOff>
      <xdr:row>1503</xdr:row>
      <xdr:rowOff>28575</xdr:rowOff>
    </xdr:from>
    <xdr:to>
      <xdr:col>11</xdr:col>
      <xdr:colOff>742950</xdr:colOff>
      <xdr:row>1517</xdr:row>
      <xdr:rowOff>28575</xdr:rowOff>
    </xdr:to>
    <xdr:graphicFrame macro="">
      <xdr:nvGraphicFramePr>
        <xdr:cNvPr id="3243963"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xdr:col>
      <xdr:colOff>28575</xdr:colOff>
      <xdr:row>1516</xdr:row>
      <xdr:rowOff>104775</xdr:rowOff>
    </xdr:from>
    <xdr:to>
      <xdr:col>11</xdr:col>
      <xdr:colOff>742950</xdr:colOff>
      <xdr:row>1534</xdr:row>
      <xdr:rowOff>161925</xdr:rowOff>
    </xdr:to>
    <xdr:graphicFrame macro="">
      <xdr:nvGraphicFramePr>
        <xdr:cNvPr id="3243964"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xdr:col>
      <xdr:colOff>19050</xdr:colOff>
      <xdr:row>1535</xdr:row>
      <xdr:rowOff>66675</xdr:rowOff>
    </xdr:from>
    <xdr:to>
      <xdr:col>11</xdr:col>
      <xdr:colOff>742950</xdr:colOff>
      <xdr:row>1559</xdr:row>
      <xdr:rowOff>152400</xdr:rowOff>
    </xdr:to>
    <xdr:graphicFrame macro="">
      <xdr:nvGraphicFramePr>
        <xdr:cNvPr id="3243965"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7</xdr:col>
      <xdr:colOff>190500</xdr:colOff>
      <xdr:row>1503</xdr:row>
      <xdr:rowOff>28575</xdr:rowOff>
    </xdr:from>
    <xdr:to>
      <xdr:col>11</xdr:col>
      <xdr:colOff>742950</xdr:colOff>
      <xdr:row>1517</xdr:row>
      <xdr:rowOff>28575</xdr:rowOff>
    </xdr:to>
    <xdr:graphicFrame macro="">
      <xdr:nvGraphicFramePr>
        <xdr:cNvPr id="3243966"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xdr:col>
      <xdr:colOff>28575</xdr:colOff>
      <xdr:row>1516</xdr:row>
      <xdr:rowOff>104775</xdr:rowOff>
    </xdr:from>
    <xdr:to>
      <xdr:col>11</xdr:col>
      <xdr:colOff>742950</xdr:colOff>
      <xdr:row>1534</xdr:row>
      <xdr:rowOff>161925</xdr:rowOff>
    </xdr:to>
    <xdr:graphicFrame macro="">
      <xdr:nvGraphicFramePr>
        <xdr:cNvPr id="3243967"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xdr:col>
      <xdr:colOff>19050</xdr:colOff>
      <xdr:row>1535</xdr:row>
      <xdr:rowOff>66675</xdr:rowOff>
    </xdr:from>
    <xdr:to>
      <xdr:col>11</xdr:col>
      <xdr:colOff>742950</xdr:colOff>
      <xdr:row>1559</xdr:row>
      <xdr:rowOff>152400</xdr:rowOff>
    </xdr:to>
    <xdr:graphicFrame macro="">
      <xdr:nvGraphicFramePr>
        <xdr:cNvPr id="3243968"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wsDr>
</file>

<file path=xl/drawings/drawing150.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51.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54.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55.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58.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59.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0</xdr:colOff>
      <xdr:row>13</xdr:row>
      <xdr:rowOff>1409700</xdr:rowOff>
    </xdr:from>
    <xdr:to>
      <xdr:col>8</xdr:col>
      <xdr:colOff>0</xdr:colOff>
      <xdr:row>13</xdr:row>
      <xdr:rowOff>647700</xdr:rowOff>
    </xdr:to>
    <xdr:sp macro="" textlink="">
      <xdr:nvSpPr>
        <xdr:cNvPr id="2737003" name="Line 1"/>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0</xdr:col>
      <xdr:colOff>0</xdr:colOff>
      <xdr:row>13</xdr:row>
      <xdr:rowOff>1409700</xdr:rowOff>
    </xdr:from>
    <xdr:to>
      <xdr:col>0</xdr:col>
      <xdr:colOff>0</xdr:colOff>
      <xdr:row>13</xdr:row>
      <xdr:rowOff>647700</xdr:rowOff>
    </xdr:to>
    <xdr:sp macro="" textlink="">
      <xdr:nvSpPr>
        <xdr:cNvPr id="2737004" name="Line 2"/>
        <xdr:cNvSpPr>
          <a:spLocks noChangeShapeType="1"/>
        </xdr:cNvSpPr>
      </xdr:nvSpPr>
      <xdr:spPr bwMode="auto">
        <a:xfrm>
          <a:off x="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05" name="Line 3"/>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06" name="Line 4"/>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07" name="Line 5"/>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08" name="Line 6"/>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09" name="Line 7"/>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10" name="Line 8"/>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11" name="Line 9"/>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12" name="Line 10"/>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13" name="Line 11"/>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14" name="Line 12"/>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15" name="Line 13"/>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16" name="Line 14"/>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17" name="Line 15"/>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18" name="Line 16"/>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19" name="Line 17"/>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20" name="Line 18"/>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21" name="Line 19"/>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22" name="Line 20"/>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23" name="Line 21"/>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24" name="Line 22"/>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25" name="Line 23"/>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26" name="Line 24"/>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27" name="Line 25"/>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28" name="Line 26"/>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29" name="Line 27"/>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30" name="Line 28"/>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31" name="Line 29"/>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32" name="Line 30"/>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33" name="Line 31"/>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34" name="Line 32"/>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35" name="Line 33"/>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36" name="Line 34"/>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37" name="Line 35"/>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38" name="Line 36"/>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39" name="Line 37"/>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40" name="Line 38"/>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41" name="Line 39"/>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42" name="Line 40"/>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43" name="Line 41"/>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44" name="Line 42"/>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45" name="Line 43"/>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46" name="Line 44"/>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47" name="Line 45"/>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48" name="Line 46"/>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49" name="Line 47"/>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0" name="Line 48"/>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1" name="Line 49"/>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2" name="Line 50"/>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3" name="Line 51"/>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4" name="Line 52"/>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5" name="Line 53"/>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6" name="Line 54"/>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7" name="Line 55"/>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8" name="Line 56"/>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59" name="Line 57"/>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60" name="Line 58"/>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61" name="Line 59"/>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62" name="Line 60"/>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2737063" name="Line 61"/>
        <xdr:cNvSpPr>
          <a:spLocks noChangeShapeType="1"/>
        </xdr:cNvSpPr>
      </xdr:nvSpPr>
      <xdr:spPr bwMode="auto">
        <a:xfrm flipH="1">
          <a:off x="6648450" y="15706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64" name="Line 62"/>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65" name="Line 63"/>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66" name="Line 64"/>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67" name="Line 65"/>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68" name="Line 66"/>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69" name="Line 67"/>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70" name="Line 68"/>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71" name="Line 69"/>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72" name="Line 70"/>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73" name="Line 71"/>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74" name="Line 72"/>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75" name="Line 73"/>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76" name="Line 74"/>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2737077" name="Line 75"/>
        <xdr:cNvSpPr>
          <a:spLocks noChangeShapeType="1"/>
        </xdr:cNvSpPr>
      </xdr:nvSpPr>
      <xdr:spPr bwMode="auto">
        <a:xfrm flipH="1">
          <a:off x="6648450" y="206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78" name="Line 76"/>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79" name="Line 77"/>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0" name="Line 78"/>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1" name="Line 79"/>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2" name="Line 80"/>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3" name="Line 81"/>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4" name="Line 82"/>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5" name="Line 83"/>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6" name="Line 84"/>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7" name="Line 85"/>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8" name="Line 86"/>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89" name="Line 87"/>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0" name="Line 88"/>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1" name="Line 89"/>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2" name="Line 90"/>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3" name="Line 91"/>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4" name="Line 92"/>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5" name="Line 93"/>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6" name="Line 1"/>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7" name="Line 3"/>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8" name="Line 32"/>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099" name="Line 33"/>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0" name="Line 34"/>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1" name="Line 35"/>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2" name="Line 36"/>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3" name="Line 37"/>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4" name="Line 62"/>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5" name="Line 63"/>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6" name="Line 68"/>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7" name="Line 69"/>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8" name="Line 74"/>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2737109" name="Line 75"/>
        <xdr:cNvSpPr>
          <a:spLocks noChangeShapeType="1"/>
        </xdr:cNvSpPr>
      </xdr:nvSpPr>
      <xdr:spPr bwMode="auto">
        <a:xfrm flipH="1">
          <a:off x="6648450" y="9782175"/>
          <a:ext cx="0" cy="0"/>
        </a:xfrm>
        <a:prstGeom prst="line">
          <a:avLst/>
        </a:prstGeom>
        <a:noFill/>
        <a:ln w="9525">
          <a:solidFill>
            <a:srgbClr val="000000"/>
          </a:solidFill>
          <a:round/>
          <a:headEnd/>
          <a:tailEnd type="triangle" w="med" len="med"/>
        </a:ln>
      </xdr:spPr>
    </xdr:sp>
    <xdr:clientData/>
  </xdr:twoCellAnchor>
  <xdr:twoCellAnchor>
    <xdr:from>
      <xdr:col>11</xdr:col>
      <xdr:colOff>277814</xdr:colOff>
      <xdr:row>2</xdr:row>
      <xdr:rowOff>83343</xdr:rowOff>
    </xdr:from>
    <xdr:to>
      <xdr:col>11</xdr:col>
      <xdr:colOff>457730</xdr:colOff>
      <xdr:row>2</xdr:row>
      <xdr:rowOff>242096</xdr:rowOff>
    </xdr:to>
    <xdr:sp macro="" textlink="">
      <xdr:nvSpPr>
        <xdr:cNvPr id="109" name="Left Arrow 108"/>
        <xdr:cNvSpPr/>
      </xdr:nvSpPr>
      <xdr:spPr>
        <a:xfrm>
          <a:off x="7731127" y="321468"/>
          <a:ext cx="179916" cy="15875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8</xdr:col>
      <xdr:colOff>50791</xdr:colOff>
      <xdr:row>3</xdr:row>
      <xdr:rowOff>75141</xdr:rowOff>
    </xdr:from>
    <xdr:to>
      <xdr:col>9</xdr:col>
      <xdr:colOff>210599</xdr:colOff>
      <xdr:row>4</xdr:row>
      <xdr:rowOff>28575</xdr:rowOff>
    </xdr:to>
    <xdr:sp macro="" textlink="">
      <xdr:nvSpPr>
        <xdr:cNvPr id="204" name="Left Arrow 203"/>
        <xdr:cNvSpPr/>
      </xdr:nvSpPr>
      <xdr:spPr>
        <a:xfrm>
          <a:off x="6756391" y="646641"/>
          <a:ext cx="216958" cy="140759"/>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11</xdr:col>
      <xdr:colOff>47625</xdr:colOff>
      <xdr:row>2</xdr:row>
      <xdr:rowOff>0</xdr:rowOff>
    </xdr:from>
    <xdr:to>
      <xdr:col>11</xdr:col>
      <xdr:colOff>227541</xdr:colOff>
      <xdr:row>2</xdr:row>
      <xdr:rowOff>158753</xdr:rowOff>
    </xdr:to>
    <xdr:sp macro="" textlink="">
      <xdr:nvSpPr>
        <xdr:cNvPr id="205" name="Left Arrow 204"/>
        <xdr:cNvSpPr/>
      </xdr:nvSpPr>
      <xdr:spPr>
        <a:xfrm>
          <a:off x="7505700" y="228600"/>
          <a:ext cx="179916" cy="15875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283" name="Line 1"/>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0</xdr:col>
      <xdr:colOff>0</xdr:colOff>
      <xdr:row>13</xdr:row>
      <xdr:rowOff>1409700</xdr:rowOff>
    </xdr:from>
    <xdr:to>
      <xdr:col>0</xdr:col>
      <xdr:colOff>0</xdr:colOff>
      <xdr:row>13</xdr:row>
      <xdr:rowOff>647700</xdr:rowOff>
    </xdr:to>
    <xdr:sp macro="" textlink="">
      <xdr:nvSpPr>
        <xdr:cNvPr id="3796284" name="Line 2"/>
        <xdr:cNvSpPr>
          <a:spLocks noChangeShapeType="1"/>
        </xdr:cNvSpPr>
      </xdr:nvSpPr>
      <xdr:spPr bwMode="auto">
        <a:xfrm>
          <a:off x="0"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285" name="Line 3"/>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286" name="Line 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287" name="Line 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288" name="Line 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289" name="Line 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290" name="Line 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291" name="Line 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292" name="Line 1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293" name="Line 1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294" name="Line 1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295" name="Line 1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296" name="Line 1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297" name="Line 1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298" name="Line 1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299" name="Line 1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00" name="Line 1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01" name="Line 1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02" name="Line 2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03" name="Line 2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04" name="Line 2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05" name="Line 2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06" name="Line 2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07" name="Line 2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08" name="Line 2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09" name="Line 2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10" name="Line 2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11" name="Line 2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12" name="Line 3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13" name="Line 3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14" name="Line 32"/>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15" name="Line 33"/>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16" name="Line 34"/>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17" name="Line 35"/>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18" name="Line 36"/>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19" name="Line 37"/>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20" name="Line 3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21" name="Line 3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22" name="Line 4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23" name="Line 4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24" name="Line 4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25" name="Line 4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26" name="Line 4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27" name="Line 4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28" name="Line 4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29" name="Line 4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0" name="Line 4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1" name="Line 4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2" name="Line 5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3" name="Line 5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4" name="Line 5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5" name="Line 5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6" name="Line 5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7" name="Line 5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8" name="Line 5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39" name="Line 5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40" name="Line 5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41" name="Line 5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42" name="Line 6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71</xdr:row>
      <xdr:rowOff>0</xdr:rowOff>
    </xdr:from>
    <xdr:to>
      <xdr:col>12</xdr:col>
      <xdr:colOff>0</xdr:colOff>
      <xdr:row>71</xdr:row>
      <xdr:rowOff>0</xdr:rowOff>
    </xdr:to>
    <xdr:sp macro="" textlink="">
      <xdr:nvSpPr>
        <xdr:cNvPr id="3796343" name="Line 6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44" name="Line 62"/>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45" name="Line 63"/>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46" name="Line 6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47" name="Line 6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48" name="Line 6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49" name="Line 6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50" name="Line 68"/>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51" name="Line 69"/>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52" name="Line 7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53" name="Line 7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54" name="Line 7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55" name="Line 7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56" name="Line 74"/>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6357" name="Line 75"/>
        <xdr:cNvSpPr>
          <a:spLocks noChangeShapeType="1"/>
        </xdr:cNvSpPr>
      </xdr:nvSpPr>
      <xdr:spPr bwMode="auto">
        <a:xfrm flipH="1">
          <a:off x="9877425" y="202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58" name="Line 7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59" name="Line 7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0" name="Line 7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1" name="Line 7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2" name="Line 8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3" name="Line 8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4" name="Line 8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5" name="Line 8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6" name="Line 8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7" name="Line 8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8" name="Line 8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69" name="Line 8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70" name="Line 8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71" name="Line 8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72" name="Line 9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73" name="Line 9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74" name="Line 9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6375" name="Line 9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376" name="Line 1"/>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377" name="Line 3"/>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378" name="Line 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379" name="Line 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380" name="Line 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381" name="Line 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82" name="Line 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83" name="Line 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84" name="Line 1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85" name="Line 1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86" name="Line 12"/>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87" name="Line 13"/>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88" name="Line 14"/>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89" name="Line 15"/>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390" name="Line 1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391" name="Line 1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392" name="Line 1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393" name="Line 1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94" name="Line 2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95" name="Line 2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96" name="Line 22"/>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97" name="Line 23"/>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98" name="Line 24"/>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399" name="Line 25"/>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00" name="Line 26"/>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01" name="Line 27"/>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02" name="Line 2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03" name="Line 2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04" name="Line 3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05" name="Line 3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06" name="Line 32"/>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07" name="Line 33"/>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08" name="Line 34"/>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09" name="Line 35"/>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10" name="Line 36"/>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11" name="Line 37"/>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12" name="Line 3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13" name="Line 3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14" name="Line 4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15" name="Line 4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16" name="Line 4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17" name="Line 4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18" name="Line 4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19" name="Line 4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0" name="Line 46"/>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1" name="Line 47"/>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2" name="Line 4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3" name="Line 4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4" name="Line 5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5" name="Line 5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6" name="Line 52"/>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7" name="Line 53"/>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8" name="Line 54"/>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29" name="Line 55"/>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30" name="Line 56"/>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31" name="Line 57"/>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32" name="Line 5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33" name="Line 5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34" name="Line 6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71</xdr:row>
      <xdr:rowOff>0</xdr:rowOff>
    </xdr:from>
    <xdr:to>
      <xdr:col>8</xdr:col>
      <xdr:colOff>0</xdr:colOff>
      <xdr:row>71</xdr:row>
      <xdr:rowOff>0</xdr:rowOff>
    </xdr:to>
    <xdr:sp macro="" textlink="">
      <xdr:nvSpPr>
        <xdr:cNvPr id="3796435" name="Line 6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36" name="Line 62"/>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37" name="Line 63"/>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38" name="Line 6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39" name="Line 6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40" name="Line 6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41" name="Line 6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42" name="Line 68"/>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43" name="Line 69"/>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44" name="Line 7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45" name="Line 7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46" name="Line 7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47" name="Line 7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48" name="Line 74"/>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6449" name="Line 75"/>
        <xdr:cNvSpPr>
          <a:spLocks noChangeShapeType="1"/>
        </xdr:cNvSpPr>
      </xdr:nvSpPr>
      <xdr:spPr bwMode="auto">
        <a:xfrm flipH="1">
          <a:off x="6648450" y="202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0" name="Line 7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1" name="Line 7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2" name="Line 7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3" name="Line 7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4" name="Line 8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5" name="Line 8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6" name="Line 8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7" name="Line 8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8" name="Line 8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59" name="Line 8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0" name="Line 8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1" name="Line 8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2" name="Line 8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3" name="Line 8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4" name="Line 9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5" name="Line 9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6" name="Line 9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7" name="Line 9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8" name="Line 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69" name="Line 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0" name="Line 3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1" name="Line 3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2" name="Line 3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3" name="Line 3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4" name="Line 3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5" name="Line 3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6" name="Line 6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7" name="Line 6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8" name="Line 6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79" name="Line 6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80" name="Line 7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6481" name="Line 7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editAs="oneCell">
    <xdr:from>
      <xdr:col>14</xdr:col>
      <xdr:colOff>9525</xdr:colOff>
      <xdr:row>4</xdr:row>
      <xdr:rowOff>0</xdr:rowOff>
    </xdr:from>
    <xdr:to>
      <xdr:col>17</xdr:col>
      <xdr:colOff>9525</xdr:colOff>
      <xdr:row>49</xdr:row>
      <xdr:rowOff>68580</xdr:rowOff>
    </xdr:to>
    <xdr:pic>
      <xdr:nvPicPr>
        <xdr:cNvPr id="217" name="Picture 2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752475"/>
          <a:ext cx="3267075" cy="9231630"/>
        </a:xfrm>
        <a:prstGeom prst="rect">
          <a:avLst/>
        </a:prstGeom>
        <a:solidFill>
          <a:schemeClr val="bg1"/>
        </a:solidFill>
      </xdr:spPr>
    </xdr:pic>
    <xdr:clientData/>
  </xdr:twoCellAnchor>
</xdr:wsDr>
</file>

<file path=xl/drawings/drawing30.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0</xdr:colOff>
      <xdr:row>13</xdr:row>
      <xdr:rowOff>1409700</xdr:rowOff>
    </xdr:from>
    <xdr:to>
      <xdr:col>12</xdr:col>
      <xdr:colOff>0</xdr:colOff>
      <xdr:row>13</xdr:row>
      <xdr:rowOff>647700</xdr:rowOff>
    </xdr:to>
    <xdr:sp macro="" textlink="">
      <xdr:nvSpPr>
        <xdr:cNvPr id="3947801" name="Line 1"/>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0</xdr:col>
      <xdr:colOff>0</xdr:colOff>
      <xdr:row>13</xdr:row>
      <xdr:rowOff>1409700</xdr:rowOff>
    </xdr:from>
    <xdr:to>
      <xdr:col>0</xdr:col>
      <xdr:colOff>0</xdr:colOff>
      <xdr:row>13</xdr:row>
      <xdr:rowOff>647700</xdr:rowOff>
    </xdr:to>
    <xdr:sp macro="" textlink="">
      <xdr:nvSpPr>
        <xdr:cNvPr id="3947802" name="Line 2"/>
        <xdr:cNvSpPr>
          <a:spLocks noChangeShapeType="1"/>
        </xdr:cNvSpPr>
      </xdr:nvSpPr>
      <xdr:spPr bwMode="auto">
        <a:xfrm>
          <a:off x="0"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03" name="Line 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04" name="Line 4"/>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05" name="Line 5"/>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06" name="Line 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07" name="Line 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08" name="Line 8"/>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09" name="Line 9"/>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10" name="Line 1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11" name="Line 1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12" name="Line 12"/>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13" name="Line 13"/>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14" name="Line 14"/>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15" name="Line 15"/>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16" name="Line 1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17" name="Line 1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18" name="Line 18"/>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19" name="Line 19"/>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0" name="Line 2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1" name="Line 2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2" name="Line 22"/>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3" name="Line 23"/>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4" name="Line 24"/>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5" name="Line 25"/>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6" name="Line 26"/>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7" name="Line 27"/>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8" name="Line 28"/>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29" name="Line 29"/>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30" name="Line 3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31" name="Line 3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32" name="Line 3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33" name="Line 3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34" name="Line 3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35" name="Line 3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36" name="Line 36"/>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37" name="Line 37"/>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38" name="Line 38"/>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39" name="Line 39"/>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40" name="Line 40"/>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41" name="Line 41"/>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42" name="Line 42"/>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43" name="Line 43"/>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44" name="Line 44"/>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45" name="Line 45"/>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46" name="Line 46"/>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47" name="Line 47"/>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48" name="Line 48"/>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49" name="Line 49"/>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0" name="Line 5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1" name="Line 5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2" name="Line 52"/>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3" name="Line 53"/>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4" name="Line 54"/>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5" name="Line 55"/>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6" name="Line 56"/>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7" name="Line 57"/>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8" name="Line 58"/>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59" name="Line 59"/>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60" name="Line 6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7861" name="Line 6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62" name="Line 6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63" name="Line 6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64" name="Line 64"/>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65" name="Line 65"/>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66" name="Line 6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67" name="Line 6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68" name="Line 68"/>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69" name="Line 69"/>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70" name="Line 70"/>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71" name="Line 71"/>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72" name="Line 72"/>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73" name="Line 73"/>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74" name="Line 7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7875" name="Line 7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76" name="Line 7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77" name="Line 7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78" name="Line 78"/>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79" name="Line 79"/>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0" name="Line 80"/>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1" name="Line 81"/>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2" name="Line 82"/>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3" name="Line 83"/>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4" name="Line 84"/>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5" name="Line 85"/>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6" name="Line 8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7" name="Line 8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8" name="Line 88"/>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89" name="Line 89"/>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90" name="Line 90"/>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91" name="Line 91"/>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92" name="Line 92"/>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7893" name="Line 93"/>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894" name="Line 1"/>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895" name="Line 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896" name="Line 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897" name="Line 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898" name="Line 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899" name="Line 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00" name="Line 8"/>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01" name="Line 9"/>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02" name="Line 1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03" name="Line 1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04" name="Line 12"/>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05" name="Line 13"/>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06" name="Line 14"/>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07" name="Line 15"/>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08" name="Line 1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09" name="Line 1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10" name="Line 1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11" name="Line 1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12" name="Line 2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13" name="Line 2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14" name="Line 22"/>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15" name="Line 23"/>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16" name="Line 24"/>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17" name="Line 25"/>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18" name="Line 26"/>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19" name="Line 27"/>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20" name="Line 28"/>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21" name="Line 29"/>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22" name="Line 3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23" name="Line 3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24" name="Line 3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25" name="Line 3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26" name="Line 3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27" name="Line 3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28" name="Line 36"/>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29" name="Line 37"/>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30" name="Line 3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31" name="Line 3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32" name="Line 40"/>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33" name="Line 4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34" name="Line 4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35" name="Line 4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36" name="Line 4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37" name="Line 4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38" name="Line 46"/>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39" name="Line 47"/>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0" name="Line 48"/>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1" name="Line 49"/>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2" name="Line 5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3" name="Line 5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4" name="Line 52"/>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5" name="Line 53"/>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6" name="Line 54"/>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7" name="Line 55"/>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8" name="Line 56"/>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49" name="Line 57"/>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50" name="Line 58"/>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51" name="Line 59"/>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52" name="Line 6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7953" name="Line 6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54" name="Line 6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55" name="Line 6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56" name="Line 6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57" name="Line 6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58" name="Line 6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59" name="Line 6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60" name="Line 68"/>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61" name="Line 69"/>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62" name="Line 70"/>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63" name="Line 7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64" name="Line 7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65" name="Line 7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66" name="Line 7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7967" name="Line 7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68" name="Line 7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69" name="Line 7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0" name="Line 7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1" name="Line 7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2" name="Line 80"/>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3" name="Line 8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4" name="Line 8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5" name="Line 8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6" name="Line 8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7" name="Line 8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8" name="Line 8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79" name="Line 8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0" name="Line 8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1" name="Line 8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2" name="Line 90"/>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3" name="Line 9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4" name="Line 9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5" name="Line 9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6" name="Line 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7" name="Line 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8" name="Line 3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89" name="Line 3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0" name="Line 3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1" name="Line 3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2" name="Line 3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3" name="Line 3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4" name="Line 6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5" name="Line 6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6" name="Line 6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7" name="Line 6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8" name="Line 7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7999" name="Line 7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00" name="Line 1"/>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01" name="Line 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02" name="Line 4"/>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03" name="Line 5"/>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04" name="Line 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05" name="Line 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06" name="Line 8"/>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07" name="Line 9"/>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08" name="Line 1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09" name="Line 1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10" name="Line 12"/>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11" name="Line 13"/>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12" name="Line 14"/>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13" name="Line 15"/>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14" name="Line 1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15" name="Line 1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16" name="Line 18"/>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17" name="Line 19"/>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18" name="Line 2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19" name="Line 2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0" name="Line 22"/>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1" name="Line 23"/>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2" name="Line 24"/>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3" name="Line 25"/>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4" name="Line 26"/>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5" name="Line 27"/>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6" name="Line 28"/>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7" name="Line 29"/>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8" name="Line 3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29" name="Line 3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30" name="Line 3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31" name="Line 3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32" name="Line 3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33" name="Line 3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34" name="Line 36"/>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35" name="Line 37"/>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36" name="Line 38"/>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37" name="Line 39"/>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38" name="Line 40"/>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39" name="Line 41"/>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40" name="Line 42"/>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41" name="Line 43"/>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42" name="Line 44"/>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43" name="Line 45"/>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44" name="Line 46"/>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45" name="Line 47"/>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46" name="Line 48"/>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47" name="Line 49"/>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48" name="Line 5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49" name="Line 5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0" name="Line 52"/>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1" name="Line 53"/>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2" name="Line 54"/>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3" name="Line 55"/>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4" name="Line 56"/>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5" name="Line 57"/>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6" name="Line 58"/>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7" name="Line 59"/>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8" name="Line 60"/>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059" name="Line 61"/>
        <xdr:cNvSpPr>
          <a:spLocks noChangeShapeType="1"/>
        </xdr:cNvSpPr>
      </xdr:nvSpPr>
      <xdr:spPr bwMode="auto">
        <a:xfrm flipH="1">
          <a:off x="9877425" y="156114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60" name="Line 6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61" name="Line 6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62" name="Line 64"/>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63" name="Line 65"/>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64" name="Line 6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65" name="Line 6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66" name="Line 68"/>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67" name="Line 69"/>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68" name="Line 70"/>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69" name="Line 71"/>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70" name="Line 72"/>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71" name="Line 73"/>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72" name="Line 7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073" name="Line 7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74" name="Line 7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75" name="Line 7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76" name="Line 78"/>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77" name="Line 79"/>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78" name="Line 80"/>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79" name="Line 81"/>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0" name="Line 82"/>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1" name="Line 83"/>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2" name="Line 84"/>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3" name="Line 85"/>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4" name="Line 86"/>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5" name="Line 87"/>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6" name="Line 88"/>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7" name="Line 89"/>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8" name="Line 90"/>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89" name="Line 91"/>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90" name="Line 92"/>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091" name="Line 93"/>
        <xdr:cNvSpPr>
          <a:spLocks noChangeShapeType="1"/>
        </xdr:cNvSpPr>
      </xdr:nvSpPr>
      <xdr:spPr bwMode="auto">
        <a:xfrm flipH="1">
          <a:off x="9877425"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092" name="Line 1"/>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093" name="Line 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094" name="Line 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095" name="Line 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096" name="Line 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097" name="Line 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098" name="Line 8"/>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099" name="Line 9"/>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00" name="Line 1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01" name="Line 1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02" name="Line 12"/>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03" name="Line 13"/>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04" name="Line 14"/>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05" name="Line 15"/>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06" name="Line 1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07" name="Line 1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08" name="Line 1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09" name="Line 1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0" name="Line 2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1" name="Line 2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2" name="Line 22"/>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3" name="Line 23"/>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4" name="Line 24"/>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5" name="Line 25"/>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6" name="Line 26"/>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7" name="Line 27"/>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8" name="Line 28"/>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19" name="Line 29"/>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20" name="Line 3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21" name="Line 3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22" name="Line 3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23" name="Line 3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24" name="Line 3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25" name="Line 3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26" name="Line 36"/>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27" name="Line 37"/>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28" name="Line 3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29" name="Line 3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30" name="Line 40"/>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31" name="Line 4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32" name="Line 4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33" name="Line 4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34" name="Line 4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35" name="Line 4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36" name="Line 46"/>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37" name="Line 47"/>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38" name="Line 48"/>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39" name="Line 49"/>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0" name="Line 5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1" name="Line 5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2" name="Line 52"/>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3" name="Line 53"/>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4" name="Line 54"/>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5" name="Line 55"/>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6" name="Line 56"/>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7" name="Line 57"/>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8" name="Line 58"/>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49" name="Line 59"/>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50" name="Line 60"/>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151" name="Line 61"/>
        <xdr:cNvSpPr>
          <a:spLocks noChangeShapeType="1"/>
        </xdr:cNvSpPr>
      </xdr:nvSpPr>
      <xdr:spPr bwMode="auto">
        <a:xfrm flipH="1">
          <a:off x="6648450" y="156114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52" name="Line 6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53" name="Line 6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54" name="Line 6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55" name="Line 6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56" name="Line 6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57" name="Line 6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58" name="Line 68"/>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59" name="Line 69"/>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60" name="Line 70"/>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61" name="Line 7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62" name="Line 7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63" name="Line 7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64" name="Line 7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165" name="Line 7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66" name="Line 7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67" name="Line 7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68" name="Line 7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69" name="Line 7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0" name="Line 80"/>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1" name="Line 8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2" name="Line 8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3" name="Line 8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4" name="Line 8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5" name="Line 8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6" name="Line 8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7" name="Line 8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8" name="Line 8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79" name="Line 8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0" name="Line 90"/>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1" name="Line 9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2" name="Line 9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3" name="Line 9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4" name="Line 1"/>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5" name="Line 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6" name="Line 3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7" name="Line 3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8" name="Line 3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89" name="Line 3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90" name="Line 36"/>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91" name="Line 37"/>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92" name="Line 62"/>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93" name="Line 63"/>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94" name="Line 68"/>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95" name="Line 69"/>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96" name="Line 74"/>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197" name="Line 75"/>
        <xdr:cNvSpPr>
          <a:spLocks noChangeShapeType="1"/>
        </xdr:cNvSpPr>
      </xdr:nvSpPr>
      <xdr:spPr bwMode="auto">
        <a:xfrm flipH="1">
          <a:off x="6648450" y="96869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198" name="Line 1"/>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199" name="Line 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0" name="Line 3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1" name="Line 3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2" name="Line 3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3" name="Line 3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4" name="Line 36"/>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5" name="Line 37"/>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6" name="Line 6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7" name="Line 6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8" name="Line 68"/>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09" name="Line 69"/>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10" name="Line 7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211" name="Line 7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12" name="Line 1"/>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13" name="Line 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14" name="Line 3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15" name="Line 3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16" name="Line 3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17" name="Line 3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18" name="Line 36"/>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19" name="Line 37"/>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20" name="Line 6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21" name="Line 6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22" name="Line 68"/>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23" name="Line 69"/>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24" name="Line 7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225" name="Line 7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9</xdr:col>
      <xdr:colOff>0</xdr:colOff>
      <xdr:row>3</xdr:row>
      <xdr:rowOff>116413</xdr:rowOff>
    </xdr:from>
    <xdr:to>
      <xdr:col>9</xdr:col>
      <xdr:colOff>212725</xdr:colOff>
      <xdr:row>4</xdr:row>
      <xdr:rowOff>95247</xdr:rowOff>
    </xdr:to>
    <xdr:sp macro="" textlink="">
      <xdr:nvSpPr>
        <xdr:cNvPr id="429" name="Left Arrow 428"/>
        <xdr:cNvSpPr/>
      </xdr:nvSpPr>
      <xdr:spPr>
        <a:xfrm>
          <a:off x="6720417" y="666746"/>
          <a:ext cx="212725" cy="13758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endParaRPr lang="en-US"/>
        </a:p>
      </xdr:txBody>
    </xdr:sp>
    <xdr:clientData/>
  </xdr:twoCellAnchor>
  <xdr:twoCellAnchor>
    <xdr:from>
      <xdr:col>11</xdr:col>
      <xdr:colOff>84664</xdr:colOff>
      <xdr:row>2</xdr:row>
      <xdr:rowOff>0</xdr:rowOff>
    </xdr:from>
    <xdr:to>
      <xdr:col>11</xdr:col>
      <xdr:colOff>264580</xdr:colOff>
      <xdr:row>2</xdr:row>
      <xdr:rowOff>158753</xdr:rowOff>
    </xdr:to>
    <xdr:sp macro="" textlink="">
      <xdr:nvSpPr>
        <xdr:cNvPr id="430" name="Left Arrow 429"/>
        <xdr:cNvSpPr/>
      </xdr:nvSpPr>
      <xdr:spPr>
        <a:xfrm>
          <a:off x="7567081" y="211667"/>
          <a:ext cx="179916" cy="15875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14</xdr:col>
      <xdr:colOff>0</xdr:colOff>
      <xdr:row>4</xdr:row>
      <xdr:rowOff>0</xdr:rowOff>
    </xdr:from>
    <xdr:to>
      <xdr:col>17</xdr:col>
      <xdr:colOff>664</xdr:colOff>
      <xdr:row>48</xdr:row>
      <xdr:rowOff>206541</xdr:rowOff>
    </xdr:to>
    <xdr:pic>
      <xdr:nvPicPr>
        <xdr:cNvPr id="4" name="Picture 3"/>
        <xdr:cNvPicPr>
          <a:picLocks noChangeAspect="1"/>
        </xdr:cNvPicPr>
      </xdr:nvPicPr>
      <xdr:blipFill>
        <a:blip xmlns:r="http://schemas.openxmlformats.org/officeDocument/2006/relationships" r:embed="rId1"/>
        <a:stretch>
          <a:fillRect/>
        </a:stretch>
      </xdr:blipFill>
      <xdr:spPr>
        <a:xfrm>
          <a:off x="10506075" y="752475"/>
          <a:ext cx="3267739" cy="9236241"/>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12</xdr:col>
      <xdr:colOff>0</xdr:colOff>
      <xdr:row>13</xdr:row>
      <xdr:rowOff>1409700</xdr:rowOff>
    </xdr:from>
    <xdr:to>
      <xdr:col>12</xdr:col>
      <xdr:colOff>0</xdr:colOff>
      <xdr:row>13</xdr:row>
      <xdr:rowOff>647700</xdr:rowOff>
    </xdr:to>
    <xdr:sp macro="" textlink="">
      <xdr:nvSpPr>
        <xdr:cNvPr id="3797471"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0</xdr:col>
      <xdr:colOff>0</xdr:colOff>
      <xdr:row>13</xdr:row>
      <xdr:rowOff>1409700</xdr:rowOff>
    </xdr:from>
    <xdr:to>
      <xdr:col>0</xdr:col>
      <xdr:colOff>0</xdr:colOff>
      <xdr:row>13</xdr:row>
      <xdr:rowOff>647700</xdr:rowOff>
    </xdr:to>
    <xdr:sp macro="" textlink="">
      <xdr:nvSpPr>
        <xdr:cNvPr id="3797472" name="Line 2"/>
        <xdr:cNvSpPr>
          <a:spLocks noChangeShapeType="1"/>
        </xdr:cNvSpPr>
      </xdr:nvSpPr>
      <xdr:spPr bwMode="auto">
        <a:xfrm>
          <a:off x="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473"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474" name="Line 4"/>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475" name="Line 5"/>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476" name="Line 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477" name="Line 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78" name="Line 8"/>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79" name="Line 9"/>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80" name="Line 1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81" name="Line 1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82" name="Line 12"/>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83" name="Line 13"/>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84" name="Line 14"/>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85" name="Line 15"/>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486" name="Line 1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487" name="Line 1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488" name="Line 18"/>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489" name="Line 19"/>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0" name="Line 2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1" name="Line 2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2" name="Line 22"/>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3" name="Line 23"/>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4" name="Line 24"/>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5" name="Line 25"/>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6" name="Line 26"/>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7" name="Line 27"/>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8" name="Line 28"/>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499" name="Line 29"/>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00" name="Line 3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01" name="Line 3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02"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03"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04"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05"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06"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07"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08" name="Line 38"/>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09" name="Line 39"/>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10" name="Line 40"/>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11" name="Line 41"/>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12" name="Line 42"/>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13" name="Line 43"/>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14" name="Line 44"/>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15" name="Line 45"/>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16" name="Line 46"/>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17" name="Line 47"/>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18" name="Line 48"/>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19" name="Line 49"/>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0" name="Line 5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1" name="Line 5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2" name="Line 52"/>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3" name="Line 53"/>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4" name="Line 54"/>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5" name="Line 55"/>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6" name="Line 56"/>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7" name="Line 57"/>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8" name="Line 58"/>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29" name="Line 59"/>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30" name="Line 6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31" name="Line 6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32"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33"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34" name="Line 64"/>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35" name="Line 65"/>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36" name="Line 6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37" name="Line 6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38"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39"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40" name="Line 70"/>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41" name="Line 71"/>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42" name="Line 72"/>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43" name="Line 73"/>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44"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45"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46" name="Line 7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47" name="Line 7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48" name="Line 78"/>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49" name="Line 79"/>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0" name="Line 80"/>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1" name="Line 81"/>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2" name="Line 82"/>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3" name="Line 83"/>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4" name="Line 84"/>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5" name="Line 85"/>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6" name="Line 8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7" name="Line 8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8" name="Line 88"/>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59" name="Line 89"/>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60" name="Line 90"/>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61" name="Line 91"/>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62" name="Line 92"/>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63" name="Line 93"/>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64"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65"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66" name="Line 4"/>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67" name="Line 5"/>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68" name="Line 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69" name="Line 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70" name="Line 8"/>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71" name="Line 9"/>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72" name="Line 1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73" name="Line 1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74" name="Line 12"/>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75" name="Line 13"/>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76" name="Line 14"/>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77" name="Line 15"/>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78" name="Line 1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79" name="Line 1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80" name="Line 18"/>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581" name="Line 19"/>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82" name="Line 2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83" name="Line 2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84" name="Line 22"/>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85" name="Line 23"/>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86" name="Line 24"/>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87" name="Line 25"/>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88" name="Line 26"/>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89" name="Line 27"/>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90" name="Line 28"/>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91" name="Line 29"/>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92" name="Line 3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593" name="Line 3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94"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95"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96"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97"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98"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599"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00" name="Line 38"/>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01" name="Line 39"/>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02" name="Line 40"/>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03" name="Line 41"/>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04" name="Line 42"/>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05" name="Line 43"/>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06" name="Line 44"/>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07" name="Line 45"/>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08" name="Line 46"/>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09" name="Line 47"/>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0" name="Line 48"/>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1" name="Line 49"/>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2" name="Line 5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3" name="Line 5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4" name="Line 52"/>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5" name="Line 53"/>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6" name="Line 54"/>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7" name="Line 55"/>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8" name="Line 56"/>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19" name="Line 57"/>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20" name="Line 58"/>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21" name="Line 59"/>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22" name="Line 60"/>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7623" name="Line 61"/>
        <xdr:cNvSpPr>
          <a:spLocks noChangeShapeType="1"/>
        </xdr:cNvSpPr>
      </xdr:nvSpPr>
      <xdr:spPr bwMode="auto">
        <a:xfrm flipH="1">
          <a:off x="9877425" y="155733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624"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625"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26" name="Line 64"/>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27" name="Line 65"/>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28" name="Line 6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29" name="Line 6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630"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631"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32" name="Line 70"/>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33" name="Line 71"/>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34" name="Line 72"/>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35" name="Line 73"/>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636"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637"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38" name="Line 7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39" name="Line 7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0" name="Line 78"/>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1" name="Line 79"/>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2" name="Line 80"/>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3" name="Line 81"/>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4" name="Line 82"/>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5" name="Line 83"/>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6" name="Line 84"/>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7" name="Line 85"/>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8" name="Line 86"/>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49" name="Line 87"/>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50" name="Line 88"/>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51" name="Line 89"/>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52" name="Line 90"/>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53" name="Line 91"/>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54" name="Line 92"/>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7655" name="Line 93"/>
        <xdr:cNvSpPr>
          <a:spLocks noChangeShapeType="1"/>
        </xdr:cNvSpPr>
      </xdr:nvSpPr>
      <xdr:spPr bwMode="auto">
        <a:xfrm flipH="1">
          <a:off x="9877425"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656" name="Line 1"/>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657" name="Line 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58" name="Line 4"/>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59" name="Line 5"/>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60" name="Line 6"/>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61" name="Line 7"/>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62" name="Line 8"/>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63" name="Line 9"/>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64" name="Line 10"/>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65" name="Line 11"/>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66" name="Line 12"/>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67" name="Line 13"/>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68" name="Line 14"/>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69" name="Line 15"/>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70" name="Line 16"/>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71" name="Line 17"/>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72" name="Line 18"/>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73" name="Line 19"/>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74" name="Line 20"/>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75" name="Line 21"/>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76" name="Line 22"/>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77" name="Line 23"/>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78" name="Line 24"/>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79" name="Line 25"/>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80" name="Line 26"/>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81" name="Line 27"/>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82" name="Line 28"/>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83" name="Line 29"/>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84" name="Line 30"/>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685" name="Line 31"/>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686" name="Line 3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687" name="Line 3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688" name="Line 3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689" name="Line 3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690" name="Line 36"/>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691" name="Line 37"/>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92" name="Line 38"/>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93" name="Line 39"/>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94" name="Line 40"/>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95" name="Line 41"/>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96" name="Line 42"/>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97" name="Line 43"/>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98" name="Line 44"/>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699" name="Line 45"/>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0" name="Line 46"/>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1" name="Line 47"/>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2" name="Line 48"/>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3" name="Line 49"/>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4" name="Line 50"/>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5" name="Line 51"/>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6" name="Line 52"/>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7" name="Line 53"/>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8" name="Line 54"/>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09" name="Line 55"/>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10" name="Line 56"/>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11" name="Line 57"/>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12" name="Line 58"/>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13" name="Line 59"/>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14" name="Line 60"/>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7715" name="Line 61"/>
        <xdr:cNvSpPr>
          <a:spLocks noChangeShapeType="1"/>
        </xdr:cNvSpPr>
      </xdr:nvSpPr>
      <xdr:spPr bwMode="auto">
        <a:xfrm flipH="1">
          <a:off x="6648450" y="155733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16" name="Line 6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17" name="Line 6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18" name="Line 64"/>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19" name="Line 65"/>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20" name="Line 66"/>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21" name="Line 67"/>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22" name="Line 68"/>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23" name="Line 69"/>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24" name="Line 70"/>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25" name="Line 71"/>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26" name="Line 72"/>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27" name="Line 73"/>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28" name="Line 7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29" name="Line 7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0" name="Line 76"/>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1" name="Line 77"/>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2" name="Line 78"/>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3" name="Line 79"/>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4" name="Line 80"/>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5" name="Line 81"/>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6" name="Line 82"/>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7" name="Line 83"/>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8" name="Line 84"/>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39" name="Line 85"/>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0" name="Line 86"/>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1" name="Line 87"/>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2" name="Line 88"/>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3" name="Line 89"/>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4" name="Line 90"/>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5" name="Line 91"/>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6" name="Line 92"/>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7" name="Line 93"/>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8" name="Line 1"/>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49" name="Line 3"/>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0" name="Line 32"/>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1" name="Line 33"/>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2" name="Line 34"/>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3" name="Line 35"/>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4" name="Line 36"/>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5" name="Line 37"/>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6" name="Line 62"/>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7" name="Line 63"/>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8" name="Line 68"/>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59" name="Line 69"/>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60" name="Line 74"/>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7761" name="Line 75"/>
        <xdr:cNvSpPr>
          <a:spLocks noChangeShapeType="1"/>
        </xdr:cNvSpPr>
      </xdr:nvSpPr>
      <xdr:spPr bwMode="auto">
        <a:xfrm flipH="1">
          <a:off x="6648450" y="96488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62"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63"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64"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65"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66"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67"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68"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69"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70"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71"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72"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73"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74"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7775"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76" name="Line 1"/>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77" name="Line 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78" name="Line 3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79" name="Line 3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0" name="Line 3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1" name="Line 3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2" name="Line 36"/>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3" name="Line 37"/>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4" name="Line 6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5" name="Line 6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6" name="Line 68"/>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7" name="Line 69"/>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8" name="Line 7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7789" name="Line 7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10</xdr:col>
      <xdr:colOff>499526</xdr:colOff>
      <xdr:row>2</xdr:row>
      <xdr:rowOff>0</xdr:rowOff>
    </xdr:from>
    <xdr:to>
      <xdr:col>11</xdr:col>
      <xdr:colOff>154508</xdr:colOff>
      <xdr:row>2</xdr:row>
      <xdr:rowOff>158753</xdr:rowOff>
    </xdr:to>
    <xdr:sp macro="" textlink="">
      <xdr:nvSpPr>
        <xdr:cNvPr id="323" name="Left Arrow 322"/>
        <xdr:cNvSpPr/>
      </xdr:nvSpPr>
      <xdr:spPr>
        <a:xfrm>
          <a:off x="7636926" y="228600"/>
          <a:ext cx="179915" cy="15875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0</xdr:colOff>
      <xdr:row>3</xdr:row>
      <xdr:rowOff>126996</xdr:rowOff>
    </xdr:from>
    <xdr:to>
      <xdr:col>9</xdr:col>
      <xdr:colOff>212725</xdr:colOff>
      <xdr:row>4</xdr:row>
      <xdr:rowOff>105830</xdr:rowOff>
    </xdr:to>
    <xdr:sp macro="" textlink="">
      <xdr:nvSpPr>
        <xdr:cNvPr id="326" name="Left Arrow 325"/>
        <xdr:cNvSpPr/>
      </xdr:nvSpPr>
      <xdr:spPr>
        <a:xfrm>
          <a:off x="6720417" y="687913"/>
          <a:ext cx="212725" cy="13758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14</xdr:col>
      <xdr:colOff>0</xdr:colOff>
      <xdr:row>4</xdr:row>
      <xdr:rowOff>0</xdr:rowOff>
    </xdr:from>
    <xdr:to>
      <xdr:col>17</xdr:col>
      <xdr:colOff>664</xdr:colOff>
      <xdr:row>49</xdr:row>
      <xdr:rowOff>35091</xdr:rowOff>
    </xdr:to>
    <xdr:pic>
      <xdr:nvPicPr>
        <xdr:cNvPr id="3" name="Picture 2"/>
        <xdr:cNvPicPr>
          <a:picLocks noChangeAspect="1"/>
        </xdr:cNvPicPr>
      </xdr:nvPicPr>
      <xdr:blipFill>
        <a:blip xmlns:r="http://schemas.openxmlformats.org/officeDocument/2006/relationships" r:embed="rId1"/>
        <a:stretch>
          <a:fillRect/>
        </a:stretch>
      </xdr:blipFill>
      <xdr:spPr>
        <a:xfrm>
          <a:off x="10487025" y="733425"/>
          <a:ext cx="3267739" cy="9236241"/>
        </a:xfrm>
        <a:prstGeom prst="rect">
          <a:avLst/>
        </a:prstGeom>
      </xdr:spPr>
    </xdr:pic>
    <xdr:clientData/>
  </xdr:twoCellAnchor>
</xdr:wsDr>
</file>

<file path=xl/drawings/drawing50.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12</xdr:col>
      <xdr:colOff>0</xdr:colOff>
      <xdr:row>13</xdr:row>
      <xdr:rowOff>1409700</xdr:rowOff>
    </xdr:from>
    <xdr:to>
      <xdr:col>12</xdr:col>
      <xdr:colOff>0</xdr:colOff>
      <xdr:row>13</xdr:row>
      <xdr:rowOff>647700</xdr:rowOff>
    </xdr:to>
    <xdr:sp macro="" textlink="">
      <xdr:nvSpPr>
        <xdr:cNvPr id="3798720" name="Line 1"/>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0</xdr:col>
      <xdr:colOff>0</xdr:colOff>
      <xdr:row>13</xdr:row>
      <xdr:rowOff>1409700</xdr:rowOff>
    </xdr:from>
    <xdr:to>
      <xdr:col>0</xdr:col>
      <xdr:colOff>0</xdr:colOff>
      <xdr:row>13</xdr:row>
      <xdr:rowOff>647700</xdr:rowOff>
    </xdr:to>
    <xdr:sp macro="" textlink="">
      <xdr:nvSpPr>
        <xdr:cNvPr id="3798721" name="Line 2"/>
        <xdr:cNvSpPr>
          <a:spLocks noChangeShapeType="1"/>
        </xdr:cNvSpPr>
      </xdr:nvSpPr>
      <xdr:spPr bwMode="auto">
        <a:xfrm>
          <a:off x="0"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22" name="Line 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23" name="Line 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24" name="Line 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25" name="Line 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26" name="Line 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27" name="Line 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28" name="Line 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29" name="Line 1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30" name="Line 1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31" name="Line 12"/>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32" name="Line 13"/>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33" name="Line 14"/>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34" name="Line 15"/>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35" name="Line 1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36" name="Line 1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37" name="Line 1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38" name="Line 1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39" name="Line 2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0" name="Line 2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1" name="Line 22"/>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2" name="Line 23"/>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3" name="Line 24"/>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4" name="Line 25"/>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5" name="Line 26"/>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6" name="Line 27"/>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7" name="Line 2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8" name="Line 2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49" name="Line 3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50" name="Line 3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51" name="Line 3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52" name="Line 3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53" name="Line 3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54" name="Line 3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55" name="Line 36"/>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56" name="Line 37"/>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57" name="Line 3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58" name="Line 3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59" name="Line 4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60" name="Line 4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61" name="Line 4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62" name="Line 4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63" name="Line 4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64" name="Line 4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65" name="Line 46"/>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66" name="Line 47"/>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67" name="Line 4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68" name="Line 4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69" name="Line 5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0" name="Line 5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1" name="Line 52"/>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2" name="Line 53"/>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3" name="Line 54"/>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4" name="Line 55"/>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5" name="Line 56"/>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6" name="Line 57"/>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7" name="Line 5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8" name="Line 5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79" name="Line 6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780" name="Line 6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81" name="Line 6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82" name="Line 6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83" name="Line 6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84" name="Line 6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85" name="Line 6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86" name="Line 6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87" name="Line 68"/>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88" name="Line 69"/>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89" name="Line 7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90" name="Line 7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91" name="Line 7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92" name="Line 7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93" name="Line 7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794" name="Line 7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95" name="Line 7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96" name="Line 7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97" name="Line 7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98" name="Line 7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799" name="Line 8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0" name="Line 8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1" name="Line 8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2" name="Line 8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3" name="Line 8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4" name="Line 8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5" name="Line 8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6" name="Line 8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7" name="Line 8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8" name="Line 8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09" name="Line 9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10" name="Line 9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11" name="Line 9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12" name="Line 9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13" name="Line 1"/>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14" name="Line 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15" name="Line 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16" name="Line 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17" name="Line 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18" name="Line 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19" name="Line 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20" name="Line 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21" name="Line 1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22" name="Line 1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23" name="Line 12"/>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24" name="Line 13"/>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25" name="Line 14"/>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26" name="Line 15"/>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27" name="Line 1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28" name="Line 1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29" name="Line 1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30" name="Line 1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31" name="Line 2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32" name="Line 2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33" name="Line 22"/>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34" name="Line 23"/>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35" name="Line 24"/>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36" name="Line 25"/>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37" name="Line 26"/>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38" name="Line 27"/>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39" name="Line 2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40" name="Line 2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41" name="Line 3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42" name="Line 3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43" name="Line 3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44" name="Line 3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45" name="Line 3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46" name="Line 3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47" name="Line 36"/>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48" name="Line 37"/>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49" name="Line 3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50" name="Line 3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51" name="Line 4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52" name="Line 4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53" name="Line 4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54" name="Line 4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55" name="Line 4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56" name="Line 4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57" name="Line 46"/>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58" name="Line 47"/>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59" name="Line 4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0" name="Line 4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1" name="Line 5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2" name="Line 5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3" name="Line 52"/>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4" name="Line 53"/>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5" name="Line 54"/>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6" name="Line 55"/>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7" name="Line 56"/>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8" name="Line 57"/>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69" name="Line 5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70" name="Line 5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71" name="Line 6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8872" name="Line 6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73" name="Line 6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74" name="Line 6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75" name="Line 6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76" name="Line 6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77" name="Line 6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78" name="Line 6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79" name="Line 68"/>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80" name="Line 69"/>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81" name="Line 7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82" name="Line 7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83" name="Line 7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84" name="Line 7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85" name="Line 7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8886" name="Line 7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87" name="Line 7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88" name="Line 7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89" name="Line 7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0" name="Line 7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1" name="Line 8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2" name="Line 8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3" name="Line 8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4" name="Line 8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5" name="Line 8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6" name="Line 8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7" name="Line 8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8" name="Line 8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899" name="Line 8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900" name="Line 8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901" name="Line 9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902" name="Line 9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903" name="Line 9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8904" name="Line 9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05" name="Line 1"/>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06" name="Line 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07" name="Line 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08" name="Line 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09" name="Line 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10" name="Line 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11" name="Line 8"/>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12" name="Line 9"/>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13" name="Line 1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14" name="Line 1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15" name="Line 12"/>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16" name="Line 13"/>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17" name="Line 14"/>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18" name="Line 15"/>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19" name="Line 1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20" name="Line 1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21" name="Line 1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22" name="Line 1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23" name="Line 2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24" name="Line 2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25" name="Line 22"/>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26" name="Line 23"/>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27" name="Line 24"/>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28" name="Line 25"/>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29" name="Line 26"/>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30" name="Line 27"/>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31" name="Line 28"/>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32" name="Line 29"/>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33" name="Line 3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34" name="Line 3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35" name="Line 3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36" name="Line 3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37" name="Line 3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38" name="Line 3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39" name="Line 36"/>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40" name="Line 37"/>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41" name="Line 3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42" name="Line 3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43" name="Line 40"/>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44" name="Line 4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45" name="Line 4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46" name="Line 4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47" name="Line 4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48" name="Line 4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49" name="Line 46"/>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0" name="Line 47"/>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1" name="Line 48"/>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2" name="Line 49"/>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3" name="Line 5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4" name="Line 5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5" name="Line 52"/>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6" name="Line 53"/>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7" name="Line 54"/>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8" name="Line 55"/>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59" name="Line 56"/>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60" name="Line 57"/>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61" name="Line 58"/>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62" name="Line 59"/>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63" name="Line 6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798964" name="Line 6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65" name="Line 6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66" name="Line 6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67" name="Line 6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68" name="Line 6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69" name="Line 6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70" name="Line 6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71" name="Line 68"/>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72" name="Line 69"/>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73" name="Line 70"/>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74" name="Line 7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75" name="Line 7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76" name="Line 7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77" name="Line 7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798978" name="Line 7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79" name="Line 7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0" name="Line 7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1" name="Line 7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2" name="Line 7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3" name="Line 80"/>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4" name="Line 8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5" name="Line 8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6" name="Line 8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7" name="Line 8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8" name="Line 8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89" name="Line 8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0" name="Line 8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1" name="Line 8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2" name="Line 8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3" name="Line 90"/>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4" name="Line 9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5" name="Line 9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6" name="Line 9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7" name="Line 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8" name="Line 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8999" name="Line 3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0" name="Line 3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1" name="Line 3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2" name="Line 3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3" name="Line 3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4" name="Line 3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5" name="Line 6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6" name="Line 6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7" name="Line 6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8" name="Line 6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09" name="Line 7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799010" name="Line 7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9011" name="Line 1"/>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799012" name="Line 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9013" name="Line 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9014" name="Line 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9015" name="Line 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9016" name="Line 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17" name="Line 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18" name="Line 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19" name="Line 1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20" name="Line 1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21" name="Line 12"/>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22" name="Line 13"/>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23" name="Line 14"/>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24" name="Line 15"/>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9025" name="Line 1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9026" name="Line 1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9027" name="Line 1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799028" name="Line 1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29" name="Line 2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0" name="Line 2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1" name="Line 22"/>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2" name="Line 23"/>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3" name="Line 24"/>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4" name="Line 25"/>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5" name="Line 26"/>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6" name="Line 27"/>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7" name="Line 2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8" name="Line 2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799039" name="Line 3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72" name="Line 3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073" name="Line 3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074" name="Line 3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075" name="Line 3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076" name="Line 3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077" name="Line 36"/>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078" name="Line 37"/>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079" name="Line 3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080" name="Line 3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081" name="Line 4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082" name="Line 4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083" name="Line 4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084" name="Line 4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085" name="Line 4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086" name="Line 4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87" name="Line 46"/>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88" name="Line 47"/>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89" name="Line 4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0" name="Line 4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1" name="Line 5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2" name="Line 5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3" name="Line 52"/>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4" name="Line 53"/>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5" name="Line 54"/>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6" name="Line 55"/>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7" name="Line 56"/>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8" name="Line 57"/>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099" name="Line 58"/>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100" name="Line 59"/>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101" name="Line 60"/>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099102" name="Line 61"/>
        <xdr:cNvSpPr>
          <a:spLocks noChangeShapeType="1"/>
        </xdr:cNvSpPr>
      </xdr:nvSpPr>
      <xdr:spPr bwMode="auto">
        <a:xfrm flipH="1">
          <a:off x="9877425" y="1555432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103" name="Line 6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104" name="Line 6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05" name="Line 6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06" name="Line 6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07" name="Line 6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08" name="Line 6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109" name="Line 68"/>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110" name="Line 69"/>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11" name="Line 7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12" name="Line 7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13" name="Line 7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14" name="Line 7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115" name="Line 7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116" name="Line 7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17" name="Line 7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18" name="Line 7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19" name="Line 7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0" name="Line 7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1" name="Line 8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2" name="Line 8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3" name="Line 8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4" name="Line 8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5" name="Line 84"/>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6" name="Line 85"/>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7" name="Line 86"/>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8" name="Line 87"/>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29" name="Line 88"/>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30" name="Line 89"/>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31" name="Line 90"/>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32" name="Line 91"/>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33" name="Line 92"/>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099134" name="Line 93"/>
        <xdr:cNvSpPr>
          <a:spLocks noChangeShapeType="1"/>
        </xdr:cNvSpPr>
      </xdr:nvSpPr>
      <xdr:spPr bwMode="auto">
        <a:xfrm flipH="1">
          <a:off x="9877425"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35" name="Line 1"/>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36" name="Line 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37" name="Line 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38" name="Line 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39" name="Line 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40" name="Line 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41" name="Line 8"/>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42" name="Line 9"/>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43" name="Line 1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44" name="Line 1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45" name="Line 12"/>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46" name="Line 13"/>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47" name="Line 14"/>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48" name="Line 15"/>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49" name="Line 1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50" name="Line 1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51" name="Line 1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52" name="Line 1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53" name="Line 2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54" name="Line 2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55" name="Line 22"/>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56" name="Line 23"/>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57" name="Line 24"/>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58" name="Line 25"/>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59" name="Line 26"/>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60" name="Line 27"/>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61" name="Line 28"/>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62" name="Line 29"/>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63" name="Line 3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64" name="Line 3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65" name="Line 3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66" name="Line 3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67" name="Line 3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68" name="Line 3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69" name="Line 36"/>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70" name="Line 37"/>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71" name="Line 3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72" name="Line 3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73" name="Line 40"/>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74" name="Line 4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75" name="Line 4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76" name="Line 4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77" name="Line 4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78" name="Line 4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79" name="Line 46"/>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0" name="Line 47"/>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1" name="Line 48"/>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2" name="Line 49"/>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3" name="Line 5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4" name="Line 5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5" name="Line 52"/>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6" name="Line 53"/>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7" name="Line 54"/>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8" name="Line 55"/>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89" name="Line 56"/>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90" name="Line 57"/>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91" name="Line 58"/>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92" name="Line 59"/>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93" name="Line 60"/>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099194" name="Line 61"/>
        <xdr:cNvSpPr>
          <a:spLocks noChangeShapeType="1"/>
        </xdr:cNvSpPr>
      </xdr:nvSpPr>
      <xdr:spPr bwMode="auto">
        <a:xfrm flipH="1">
          <a:off x="6648450" y="155543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95" name="Line 6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196" name="Line 6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97" name="Line 6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98" name="Line 6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199" name="Line 6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00" name="Line 6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01" name="Line 68"/>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02" name="Line 69"/>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03" name="Line 70"/>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04" name="Line 7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05" name="Line 7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06" name="Line 7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07" name="Line 7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08" name="Line 7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09" name="Line 7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0" name="Line 7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1" name="Line 7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2" name="Line 7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3" name="Line 80"/>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4" name="Line 8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5" name="Line 8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6" name="Line 8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7" name="Line 8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8" name="Line 8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19" name="Line 8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0" name="Line 8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1" name="Line 8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2" name="Line 8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3" name="Line 90"/>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4" name="Line 9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5" name="Line 9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6" name="Line 9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7" name="Line 1"/>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8" name="Line 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29" name="Line 3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0" name="Line 3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1" name="Line 3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2" name="Line 3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3" name="Line 36"/>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4" name="Line 37"/>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5" name="Line 62"/>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6" name="Line 63"/>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7" name="Line 68"/>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8" name="Line 69"/>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39" name="Line 74"/>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099240" name="Line 75"/>
        <xdr:cNvSpPr>
          <a:spLocks noChangeShapeType="1"/>
        </xdr:cNvSpPr>
      </xdr:nvSpPr>
      <xdr:spPr bwMode="auto">
        <a:xfrm flipH="1">
          <a:off x="6648450" y="962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41" name="Line 1"/>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42" name="Line 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43" name="Line 3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44" name="Line 3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45" name="Line 3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46" name="Line 3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47" name="Line 36"/>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48" name="Line 37"/>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49" name="Line 62"/>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50" name="Line 63"/>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51" name="Line 68"/>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52" name="Line 69"/>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53" name="Line 74"/>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099254" name="Line 75"/>
        <xdr:cNvSpPr>
          <a:spLocks noChangeShapeType="1"/>
        </xdr:cNvSpPr>
      </xdr:nvSpPr>
      <xdr:spPr bwMode="auto">
        <a:xfrm flipH="1">
          <a:off x="9877425"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55" name="Line 1"/>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56" name="Line 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57" name="Line 3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58" name="Line 3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59" name="Line 3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60" name="Line 3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61" name="Line 36"/>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62" name="Line 37"/>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63" name="Line 62"/>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64" name="Line 63"/>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65" name="Line 68"/>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66" name="Line 69"/>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67" name="Line 74"/>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099268" name="Line 75"/>
        <xdr:cNvSpPr>
          <a:spLocks noChangeShapeType="1"/>
        </xdr:cNvSpPr>
      </xdr:nvSpPr>
      <xdr:spPr bwMode="auto">
        <a:xfrm flipH="1">
          <a:off x="6648450" y="2009775"/>
          <a:ext cx="0" cy="0"/>
        </a:xfrm>
        <a:prstGeom prst="line">
          <a:avLst/>
        </a:prstGeom>
        <a:noFill/>
        <a:ln w="9525">
          <a:solidFill>
            <a:srgbClr val="000000"/>
          </a:solidFill>
          <a:round/>
          <a:headEnd/>
          <a:tailEnd type="triangle" w="med" len="med"/>
        </a:ln>
      </xdr:spPr>
    </xdr:sp>
    <xdr:clientData/>
  </xdr:twoCellAnchor>
  <xdr:twoCellAnchor>
    <xdr:from>
      <xdr:col>11</xdr:col>
      <xdr:colOff>84664</xdr:colOff>
      <xdr:row>2</xdr:row>
      <xdr:rowOff>0</xdr:rowOff>
    </xdr:from>
    <xdr:to>
      <xdr:col>11</xdr:col>
      <xdr:colOff>264580</xdr:colOff>
      <xdr:row>2</xdr:row>
      <xdr:rowOff>158753</xdr:rowOff>
    </xdr:to>
    <xdr:sp macro="" textlink="">
      <xdr:nvSpPr>
        <xdr:cNvPr id="521" name="Left Arrow 520"/>
        <xdr:cNvSpPr/>
      </xdr:nvSpPr>
      <xdr:spPr>
        <a:xfrm>
          <a:off x="7567081" y="211667"/>
          <a:ext cx="179916" cy="15875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0</xdr:colOff>
      <xdr:row>3</xdr:row>
      <xdr:rowOff>116413</xdr:rowOff>
    </xdr:from>
    <xdr:to>
      <xdr:col>9</xdr:col>
      <xdr:colOff>212725</xdr:colOff>
      <xdr:row>4</xdr:row>
      <xdr:rowOff>95247</xdr:rowOff>
    </xdr:to>
    <xdr:sp macro="" textlink="">
      <xdr:nvSpPr>
        <xdr:cNvPr id="522" name="Left Arrow 521"/>
        <xdr:cNvSpPr/>
      </xdr:nvSpPr>
      <xdr:spPr>
        <a:xfrm>
          <a:off x="6720417" y="666746"/>
          <a:ext cx="212725" cy="13758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14</xdr:col>
      <xdr:colOff>0</xdr:colOff>
      <xdr:row>4</xdr:row>
      <xdr:rowOff>0</xdr:rowOff>
    </xdr:from>
    <xdr:to>
      <xdr:col>17</xdr:col>
      <xdr:colOff>664</xdr:colOff>
      <xdr:row>49</xdr:row>
      <xdr:rowOff>35091</xdr:rowOff>
    </xdr:to>
    <xdr:pic>
      <xdr:nvPicPr>
        <xdr:cNvPr id="3" name="Picture 2"/>
        <xdr:cNvPicPr>
          <a:picLocks noChangeAspect="1"/>
        </xdr:cNvPicPr>
      </xdr:nvPicPr>
      <xdr:blipFill>
        <a:blip xmlns:r="http://schemas.openxmlformats.org/officeDocument/2006/relationships" r:embed="rId1"/>
        <a:stretch>
          <a:fillRect/>
        </a:stretch>
      </xdr:blipFill>
      <xdr:spPr>
        <a:xfrm>
          <a:off x="10506075" y="723900"/>
          <a:ext cx="3267739" cy="9236241"/>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11</xdr:col>
      <xdr:colOff>84664</xdr:colOff>
      <xdr:row>2</xdr:row>
      <xdr:rowOff>0</xdr:rowOff>
    </xdr:from>
    <xdr:to>
      <xdr:col>11</xdr:col>
      <xdr:colOff>264580</xdr:colOff>
      <xdr:row>2</xdr:row>
      <xdr:rowOff>158753</xdr:rowOff>
    </xdr:to>
    <xdr:sp macro="" textlink="">
      <xdr:nvSpPr>
        <xdr:cNvPr id="416" name="Left Arrow 415"/>
        <xdr:cNvSpPr/>
      </xdr:nvSpPr>
      <xdr:spPr>
        <a:xfrm>
          <a:off x="7567081" y="222250"/>
          <a:ext cx="179916" cy="15875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9</xdr:col>
      <xdr:colOff>0</xdr:colOff>
      <xdr:row>3</xdr:row>
      <xdr:rowOff>105830</xdr:rowOff>
    </xdr:from>
    <xdr:to>
      <xdr:col>9</xdr:col>
      <xdr:colOff>212725</xdr:colOff>
      <xdr:row>4</xdr:row>
      <xdr:rowOff>84664</xdr:rowOff>
    </xdr:to>
    <xdr:sp macro="" textlink="">
      <xdr:nvSpPr>
        <xdr:cNvPr id="415" name="Left Arrow 414"/>
        <xdr:cNvSpPr/>
      </xdr:nvSpPr>
      <xdr:spPr>
        <a:xfrm>
          <a:off x="6720417" y="666747"/>
          <a:ext cx="212725" cy="13758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354"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0</xdr:col>
      <xdr:colOff>0</xdr:colOff>
      <xdr:row>13</xdr:row>
      <xdr:rowOff>1409700</xdr:rowOff>
    </xdr:from>
    <xdr:to>
      <xdr:col>0</xdr:col>
      <xdr:colOff>0</xdr:colOff>
      <xdr:row>13</xdr:row>
      <xdr:rowOff>647700</xdr:rowOff>
    </xdr:to>
    <xdr:sp macro="" textlink="">
      <xdr:nvSpPr>
        <xdr:cNvPr id="3646355" name="Line 2"/>
        <xdr:cNvSpPr>
          <a:spLocks noChangeShapeType="1"/>
        </xdr:cNvSpPr>
      </xdr:nvSpPr>
      <xdr:spPr bwMode="auto">
        <a:xfrm>
          <a:off x="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356"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57" name="Line 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58" name="Line 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59" name="Line 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60" name="Line 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61" name="Line 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62" name="Line 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63" name="Line 1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64" name="Line 1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65" name="Line 12"/>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66" name="Line 13"/>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67" name="Line 14"/>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68" name="Line 15"/>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69" name="Line 1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70" name="Line 1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71" name="Line 1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72" name="Line 1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73" name="Line 2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74" name="Line 2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75" name="Line 22"/>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76" name="Line 23"/>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77" name="Line 24"/>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78" name="Line 25"/>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79" name="Line 26"/>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80" name="Line 27"/>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81" name="Line 2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82" name="Line 2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83" name="Line 3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84" name="Line 3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385"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386"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387"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388"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389"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390"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91" name="Line 3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92" name="Line 3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93" name="Line 4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94" name="Line 4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95" name="Line 4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96" name="Line 4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97" name="Line 4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398" name="Line 4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399" name="Line 46"/>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0" name="Line 47"/>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1" name="Line 4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2" name="Line 4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3" name="Line 5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4" name="Line 5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5" name="Line 52"/>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6" name="Line 53"/>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7" name="Line 54"/>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8" name="Line 55"/>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09" name="Line 56"/>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10" name="Line 57"/>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11" name="Line 5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12" name="Line 5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13" name="Line 6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14" name="Line 6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415"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416"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17" name="Line 6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18" name="Line 6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19" name="Line 6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20" name="Line 6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421"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422"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23" name="Line 7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24" name="Line 7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25" name="Line 7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26" name="Line 7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427"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428"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29" name="Line 7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0" name="Line 7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1" name="Line 7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2" name="Line 7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3" name="Line 8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4" name="Line 8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5" name="Line 8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6" name="Line 8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7" name="Line 8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8" name="Line 8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39" name="Line 8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40" name="Line 8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41" name="Line 8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42" name="Line 8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43" name="Line 9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44" name="Line 9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45" name="Line 9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46" name="Line 9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447"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646448"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49" name="Line 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50" name="Line 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51" name="Line 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52" name="Line 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53" name="Line 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54" name="Line 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55" name="Line 1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56" name="Line 1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57" name="Line 12"/>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58" name="Line 13"/>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59" name="Line 14"/>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646460" name="Line 15"/>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61" name="Line 1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62" name="Line 1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646463" name="Line 1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096" name="Line 1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097" name="Line 2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098" name="Line 2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099" name="Line 22"/>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00" name="Line 23"/>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01" name="Line 24"/>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02" name="Line 25"/>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03" name="Line 26"/>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04" name="Line 27"/>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05" name="Line 2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06" name="Line 2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07" name="Line 3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08" name="Line 3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09"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10"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11"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12"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13"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14"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15" name="Line 3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16" name="Line 3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17" name="Line 4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18" name="Line 4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19" name="Line 4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20" name="Line 4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21" name="Line 4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22" name="Line 4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23" name="Line 46"/>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24" name="Line 47"/>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25" name="Line 4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26" name="Line 4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27" name="Line 5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28" name="Line 5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29" name="Line 52"/>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30" name="Line 53"/>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31" name="Line 54"/>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32" name="Line 55"/>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33" name="Line 56"/>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34" name="Line 57"/>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35" name="Line 5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36" name="Line 5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37" name="Line 6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38" name="Line 6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39"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40"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41" name="Line 6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42" name="Line 6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43" name="Line 6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44" name="Line 6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45"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46"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47" name="Line 7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48" name="Line 7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49" name="Line 7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50" name="Line 7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51"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52"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53" name="Line 7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54" name="Line 7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55" name="Line 7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56" name="Line 7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57" name="Line 8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58" name="Line 8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59" name="Line 8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0" name="Line 8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1" name="Line 8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2" name="Line 8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3" name="Line 8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4" name="Line 8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5" name="Line 8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6" name="Line 8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7" name="Line 9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8" name="Line 9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69" name="Line 9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70" name="Line 9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71"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172"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73" name="Line 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74" name="Line 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75" name="Line 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76" name="Line 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77" name="Line 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78" name="Line 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79" name="Line 1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80" name="Line 1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81" name="Line 12"/>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82" name="Line 13"/>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83" name="Line 14"/>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84" name="Line 15"/>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85" name="Line 1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86" name="Line 1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87" name="Line 1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188" name="Line 1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89" name="Line 2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0" name="Line 2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1" name="Line 22"/>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2" name="Line 23"/>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3" name="Line 24"/>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4" name="Line 25"/>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5" name="Line 26"/>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6" name="Line 27"/>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7" name="Line 2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8" name="Line 2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199" name="Line 3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00" name="Line 3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01"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02"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03"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04"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05"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06"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07" name="Line 3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08" name="Line 3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09" name="Line 4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10" name="Line 4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11" name="Line 4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12" name="Line 4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13" name="Line 4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14" name="Line 4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15" name="Line 46"/>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16" name="Line 47"/>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17" name="Line 4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18" name="Line 4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19" name="Line 5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0" name="Line 5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1" name="Line 52"/>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2" name="Line 53"/>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3" name="Line 54"/>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4" name="Line 55"/>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5" name="Line 56"/>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6" name="Line 57"/>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7" name="Line 58"/>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8" name="Line 59"/>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29" name="Line 60"/>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4100230" name="Line 61"/>
        <xdr:cNvSpPr>
          <a:spLocks noChangeShapeType="1"/>
        </xdr:cNvSpPr>
      </xdr:nvSpPr>
      <xdr:spPr bwMode="auto">
        <a:xfrm flipH="1">
          <a:off x="9877425" y="155257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31"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32"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33" name="Line 6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34" name="Line 6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35" name="Line 6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36" name="Line 6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37"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38"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39" name="Line 7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40" name="Line 7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41" name="Line 7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42" name="Line 7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43"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244"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45" name="Line 7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46" name="Line 7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47" name="Line 7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48" name="Line 7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49" name="Line 8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0" name="Line 8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1" name="Line 8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2" name="Line 8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3" name="Line 84"/>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4" name="Line 85"/>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5" name="Line 86"/>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6" name="Line 87"/>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7" name="Line 88"/>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8" name="Line 89"/>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59" name="Line 90"/>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60" name="Line 91"/>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61" name="Line 92"/>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4100262" name="Line 93"/>
        <xdr:cNvSpPr>
          <a:spLocks noChangeShapeType="1"/>
        </xdr:cNvSpPr>
      </xdr:nvSpPr>
      <xdr:spPr bwMode="auto">
        <a:xfrm flipH="1">
          <a:off x="9877425"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263" name="Line 1"/>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264" name="Line 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265" name="Line 4"/>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266" name="Line 5"/>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267" name="Line 6"/>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268" name="Line 7"/>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69" name="Line 8"/>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70" name="Line 9"/>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71" name="Line 10"/>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72" name="Line 11"/>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73" name="Line 12"/>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74" name="Line 13"/>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75" name="Line 14"/>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76" name="Line 15"/>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277" name="Line 16"/>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278" name="Line 17"/>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279" name="Line 18"/>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280" name="Line 19"/>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81" name="Line 20"/>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82" name="Line 21"/>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83" name="Line 22"/>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84" name="Line 23"/>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85" name="Line 24"/>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86" name="Line 25"/>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87" name="Line 26"/>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88" name="Line 27"/>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89" name="Line 28"/>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90" name="Line 29"/>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91" name="Line 30"/>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292" name="Line 31"/>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293" name="Line 3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294" name="Line 3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295" name="Line 3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296" name="Line 3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297" name="Line 36"/>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298" name="Line 37"/>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299" name="Line 38"/>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00" name="Line 39"/>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01" name="Line 40"/>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02" name="Line 41"/>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03" name="Line 42"/>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04" name="Line 43"/>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05" name="Line 44"/>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06" name="Line 45"/>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07" name="Line 46"/>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08" name="Line 47"/>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09" name="Line 48"/>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0" name="Line 49"/>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1" name="Line 50"/>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2" name="Line 51"/>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3" name="Line 52"/>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4" name="Line 53"/>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5" name="Line 54"/>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6" name="Line 55"/>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7" name="Line 56"/>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8" name="Line 57"/>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19" name="Line 58"/>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20" name="Line 59"/>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21" name="Line 60"/>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4100322" name="Line 61"/>
        <xdr:cNvSpPr>
          <a:spLocks noChangeShapeType="1"/>
        </xdr:cNvSpPr>
      </xdr:nvSpPr>
      <xdr:spPr bwMode="auto">
        <a:xfrm flipH="1">
          <a:off x="6648450" y="155257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23" name="Line 6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24" name="Line 6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25" name="Line 64"/>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26" name="Line 65"/>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27" name="Line 66"/>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28" name="Line 67"/>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29" name="Line 68"/>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30" name="Line 69"/>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31" name="Line 70"/>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32" name="Line 71"/>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33" name="Line 72"/>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34" name="Line 73"/>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35" name="Line 7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36" name="Line 7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37" name="Line 76"/>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38" name="Line 77"/>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39" name="Line 78"/>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0" name="Line 79"/>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1" name="Line 80"/>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2" name="Line 81"/>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3" name="Line 82"/>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4" name="Line 83"/>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5" name="Line 84"/>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6" name="Line 85"/>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7" name="Line 86"/>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8" name="Line 87"/>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49" name="Line 88"/>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0" name="Line 89"/>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1" name="Line 90"/>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2" name="Line 91"/>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3" name="Line 92"/>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4" name="Line 93"/>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5" name="Line 1"/>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6" name="Line 3"/>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7" name="Line 32"/>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8" name="Line 33"/>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59" name="Line 34"/>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60" name="Line 35"/>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61" name="Line 36"/>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62" name="Line 37"/>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63" name="Line 62"/>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64" name="Line 63"/>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65" name="Line 68"/>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66" name="Line 69"/>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67" name="Line 74"/>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4100368" name="Line 75"/>
        <xdr:cNvSpPr>
          <a:spLocks noChangeShapeType="1"/>
        </xdr:cNvSpPr>
      </xdr:nvSpPr>
      <xdr:spPr bwMode="auto">
        <a:xfrm flipH="1">
          <a:off x="6648450" y="96012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69"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0"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1"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2"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3"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4"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5"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6"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7"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8"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79"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80"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81"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4100382"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83" name="Line 1"/>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84" name="Line 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85" name="Line 3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86" name="Line 3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87" name="Line 3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88" name="Line 3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89" name="Line 36"/>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90" name="Line 37"/>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91" name="Line 6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92" name="Line 6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93" name="Line 68"/>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94" name="Line 69"/>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95" name="Line 7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4100396" name="Line 7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editAs="oneCell">
    <xdr:from>
      <xdr:col>14</xdr:col>
      <xdr:colOff>0</xdr:colOff>
      <xdr:row>4</xdr:row>
      <xdr:rowOff>0</xdr:rowOff>
    </xdr:from>
    <xdr:to>
      <xdr:col>17</xdr:col>
      <xdr:colOff>19714</xdr:colOff>
      <xdr:row>49</xdr:row>
      <xdr:rowOff>82716</xdr:rowOff>
    </xdr:to>
    <xdr:pic>
      <xdr:nvPicPr>
        <xdr:cNvPr id="3" name="Picture 2"/>
        <xdr:cNvPicPr>
          <a:picLocks noChangeAspect="1"/>
        </xdr:cNvPicPr>
      </xdr:nvPicPr>
      <xdr:blipFill>
        <a:blip xmlns:r="http://schemas.openxmlformats.org/officeDocument/2006/relationships" r:embed="rId1"/>
        <a:stretch>
          <a:fillRect/>
        </a:stretch>
      </xdr:blipFill>
      <xdr:spPr>
        <a:xfrm>
          <a:off x="10506075" y="733425"/>
          <a:ext cx="3267739" cy="9236241"/>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79.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0</xdr:colOff>
      <xdr:row>13</xdr:row>
      <xdr:rowOff>1409700</xdr:rowOff>
    </xdr:from>
    <xdr:to>
      <xdr:col>12</xdr:col>
      <xdr:colOff>0</xdr:colOff>
      <xdr:row>13</xdr:row>
      <xdr:rowOff>647700</xdr:rowOff>
    </xdr:to>
    <xdr:sp macro="" textlink="">
      <xdr:nvSpPr>
        <xdr:cNvPr id="3948660"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0</xdr:col>
      <xdr:colOff>0</xdr:colOff>
      <xdr:row>13</xdr:row>
      <xdr:rowOff>1409700</xdr:rowOff>
    </xdr:from>
    <xdr:to>
      <xdr:col>0</xdr:col>
      <xdr:colOff>0</xdr:colOff>
      <xdr:row>13</xdr:row>
      <xdr:rowOff>647700</xdr:rowOff>
    </xdr:to>
    <xdr:sp macro="" textlink="">
      <xdr:nvSpPr>
        <xdr:cNvPr id="3948661" name="Line 2"/>
        <xdr:cNvSpPr>
          <a:spLocks noChangeShapeType="1"/>
        </xdr:cNvSpPr>
      </xdr:nvSpPr>
      <xdr:spPr bwMode="auto">
        <a:xfrm>
          <a:off x="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662"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63" name="Line 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64" name="Line 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65" name="Line 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66" name="Line 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67" name="Line 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68" name="Line 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69" name="Line 1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70" name="Line 1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71" name="Line 1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72" name="Line 1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73" name="Line 1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74" name="Line 1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75" name="Line 1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76" name="Line 1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77" name="Line 1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78" name="Line 1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79" name="Line 2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0" name="Line 2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1" name="Line 2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2" name="Line 2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3" name="Line 2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4" name="Line 2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5" name="Line 2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6" name="Line 2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7" name="Line 2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8" name="Line 2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89" name="Line 3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690" name="Line 3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691"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692"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693"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694"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695"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696"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97" name="Line 3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98" name="Line 3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699" name="Line 4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00" name="Line 4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01" name="Line 4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02" name="Line 4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03" name="Line 4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04" name="Line 4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05" name="Line 4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06" name="Line 4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07" name="Line 4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08" name="Line 4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09" name="Line 5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0" name="Line 5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1" name="Line 5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2" name="Line 5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3" name="Line 5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4" name="Line 5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5" name="Line 5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6" name="Line 5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7" name="Line 5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8" name="Line 5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19" name="Line 6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20" name="Line 6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21"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22"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23" name="Line 6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24" name="Line 6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25" name="Line 6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26" name="Line 6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27"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28"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29" name="Line 7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30" name="Line 7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31" name="Line 7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32" name="Line 7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33"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34"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35" name="Line 7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36" name="Line 7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37" name="Line 7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38" name="Line 7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39" name="Line 8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0" name="Line 8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1" name="Line 8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2" name="Line 8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3" name="Line 8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4" name="Line 8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5" name="Line 8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6" name="Line 8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7" name="Line 8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8" name="Line 8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49" name="Line 9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50" name="Line 9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51" name="Line 9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52" name="Line 9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53"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54"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55" name="Line 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56" name="Line 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57" name="Line 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58" name="Line 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59" name="Line 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60" name="Line 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61" name="Line 1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62" name="Line 1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63" name="Line 1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64" name="Line 1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65" name="Line 1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66" name="Line 1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67" name="Line 1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68" name="Line 1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69" name="Line 1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70" name="Line 1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71" name="Line 2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72" name="Line 2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73" name="Line 2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74" name="Line 2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75" name="Line 2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76" name="Line 2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77" name="Line 2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78" name="Line 2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79" name="Line 2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80" name="Line 2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81" name="Line 3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82" name="Line 3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83"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84"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85"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86"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87"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788"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89" name="Line 3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90" name="Line 3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91" name="Line 4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92" name="Line 4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93" name="Line 4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94" name="Line 4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95" name="Line 4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796" name="Line 4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97" name="Line 4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98" name="Line 4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799" name="Line 4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0" name="Line 4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1" name="Line 5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2" name="Line 5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3" name="Line 5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4" name="Line 5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5" name="Line 5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6" name="Line 5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7" name="Line 5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8" name="Line 5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09" name="Line 5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10" name="Line 5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11" name="Line 6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12" name="Line 6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13"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14"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15" name="Line 6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16" name="Line 6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17" name="Line 6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18" name="Line 6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19"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20"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21" name="Line 7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22" name="Line 7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23" name="Line 7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24" name="Line 7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25"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26"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27" name="Line 7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28" name="Line 7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29" name="Line 7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0" name="Line 7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1" name="Line 8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2" name="Line 8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3" name="Line 8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4" name="Line 8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5" name="Line 8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6" name="Line 8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7" name="Line 8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8" name="Line 8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39" name="Line 8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40" name="Line 8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41" name="Line 9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42" name="Line 9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43" name="Line 9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44" name="Line 9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45"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46"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47" name="Line 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48" name="Line 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49" name="Line 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50" name="Line 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51" name="Line 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52" name="Line 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53" name="Line 1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54" name="Line 1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55" name="Line 1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56" name="Line 1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57" name="Line 1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58" name="Line 1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59" name="Line 1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60" name="Line 1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61" name="Line 1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62" name="Line 1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63" name="Line 2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64" name="Line 2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65" name="Line 2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66" name="Line 2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67" name="Line 2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68" name="Line 2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69" name="Line 2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70" name="Line 2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71" name="Line 2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72" name="Line 2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73" name="Line 3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74" name="Line 3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75"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76"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77"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78"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79"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880"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81" name="Line 3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82" name="Line 3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83" name="Line 4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84" name="Line 4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85" name="Line 4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86" name="Line 4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87" name="Line 4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888" name="Line 4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89" name="Line 4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0" name="Line 4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1" name="Line 4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2" name="Line 4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3" name="Line 5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4" name="Line 5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5" name="Line 5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6" name="Line 5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7" name="Line 5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8" name="Line 5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899" name="Line 5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900" name="Line 5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901" name="Line 5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902" name="Line 5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903" name="Line 6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8904" name="Line 6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905"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906"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07" name="Line 6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08" name="Line 6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09" name="Line 6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10" name="Line 6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911"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912"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13" name="Line 7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14" name="Line 7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15" name="Line 7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16" name="Line 7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917"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8918"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19" name="Line 7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0" name="Line 7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1" name="Line 7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2" name="Line 7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3" name="Line 8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4" name="Line 8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5" name="Line 8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6" name="Line 8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7" name="Line 8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8" name="Line 8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29" name="Line 8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30" name="Line 8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31" name="Line 8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32" name="Line 8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33" name="Line 9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34" name="Line 9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35" name="Line 9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8936" name="Line 9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37" name="Line 1"/>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38" name="Line 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39" name="Line 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40" name="Line 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41" name="Line 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42" name="Line 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43" name="Line 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44" name="Line 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45" name="Line 1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46" name="Line 1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47" name="Line 12"/>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48" name="Line 13"/>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49" name="Line 14"/>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50" name="Line 15"/>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51" name="Line 1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52" name="Line 1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53" name="Line 1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54" name="Line 1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55" name="Line 2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56" name="Line 2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57" name="Line 22"/>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58" name="Line 23"/>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59" name="Line 24"/>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60" name="Line 25"/>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61" name="Line 26"/>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62" name="Line 27"/>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63" name="Line 2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64" name="Line 2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65" name="Line 3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66" name="Line 3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67" name="Line 3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68" name="Line 3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69" name="Line 3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70" name="Line 3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71" name="Line 36"/>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72" name="Line 37"/>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73" name="Line 3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74" name="Line 3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75" name="Line 4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76" name="Line 4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77" name="Line 4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78" name="Line 4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79" name="Line 4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80" name="Line 4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81" name="Line 46"/>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82" name="Line 47"/>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83" name="Line 4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84" name="Line 4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85" name="Line 5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86" name="Line 5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87" name="Line 52"/>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88" name="Line 53"/>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89" name="Line 54"/>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90" name="Line 55"/>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91" name="Line 56"/>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92" name="Line 57"/>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93" name="Line 5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94" name="Line 5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95" name="Line 6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8996" name="Line 6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97" name="Line 6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8998" name="Line 6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8999" name="Line 6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00" name="Line 6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01" name="Line 6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02" name="Line 6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003" name="Line 68"/>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004" name="Line 69"/>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05" name="Line 7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06" name="Line 7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07" name="Line 7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08" name="Line 7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009" name="Line 7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010" name="Line 7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11" name="Line 7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12" name="Line 7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13" name="Line 7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14" name="Line 7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15" name="Line 8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16" name="Line 8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17" name="Line 8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18" name="Line 8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19" name="Line 8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0" name="Line 8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1" name="Line 8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2" name="Line 8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3" name="Line 8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4" name="Line 8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5" name="Line 9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6" name="Line 9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7" name="Line 9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8" name="Line 9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29" name="Line 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0" name="Line 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1" name="Line 3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2" name="Line 3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3" name="Line 3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4" name="Line 3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5" name="Line 3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6" name="Line 3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7" name="Line 6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8" name="Line 6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39" name="Line 6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40" name="Line 6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41" name="Line 7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042" name="Line 7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043"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044"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45" name="Line 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46" name="Line 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47" name="Line 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48" name="Line 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49" name="Line 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50" name="Line 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51" name="Line 1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52" name="Line 1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53" name="Line 1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54" name="Line 1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55" name="Line 1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56" name="Line 1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57" name="Line 1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58" name="Line 1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59" name="Line 1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60" name="Line 1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61" name="Line 2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62" name="Line 2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63" name="Line 2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64" name="Line 2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65" name="Line 2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66" name="Line 2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67" name="Line 2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68" name="Line 2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69" name="Line 2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70" name="Line 2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71" name="Line 3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72" name="Line 3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073"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074"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075"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076"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077"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078"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79" name="Line 3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80" name="Line 3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81" name="Line 4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82" name="Line 4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83" name="Line 4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84" name="Line 4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85" name="Line 4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086" name="Line 4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87" name="Line 4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88" name="Line 4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89" name="Line 4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0" name="Line 4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1" name="Line 5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2" name="Line 5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3" name="Line 52"/>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4" name="Line 53"/>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5" name="Line 54"/>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6" name="Line 55"/>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7" name="Line 56"/>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8" name="Line 57"/>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099" name="Line 58"/>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100" name="Line 59"/>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101" name="Line 60"/>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102" name="Line 61"/>
        <xdr:cNvSpPr>
          <a:spLocks noChangeShapeType="1"/>
        </xdr:cNvSpPr>
      </xdr:nvSpPr>
      <xdr:spPr bwMode="auto">
        <a:xfrm flipH="1">
          <a:off x="9877425" y="155448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103"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104"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05" name="Line 6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06" name="Line 6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07" name="Line 6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08" name="Line 6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109"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110"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11" name="Line 7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12" name="Line 7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13" name="Line 7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14" name="Line 7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115"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116"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17" name="Line 7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18" name="Line 7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19" name="Line 7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0" name="Line 7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1" name="Line 8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2" name="Line 8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3" name="Line 8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4" name="Line 8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5" name="Line 84"/>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6" name="Line 85"/>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7" name="Line 86"/>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8" name="Line 87"/>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29" name="Line 88"/>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30" name="Line 89"/>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31" name="Line 90"/>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32" name="Line 91"/>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33" name="Line 92"/>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134" name="Line 93"/>
        <xdr:cNvSpPr>
          <a:spLocks noChangeShapeType="1"/>
        </xdr:cNvSpPr>
      </xdr:nvSpPr>
      <xdr:spPr bwMode="auto">
        <a:xfrm flipH="1">
          <a:off x="9877425"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35" name="Line 1"/>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36" name="Line 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37" name="Line 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38" name="Line 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39" name="Line 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40" name="Line 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41" name="Line 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42" name="Line 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43" name="Line 1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44" name="Line 1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45" name="Line 12"/>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46" name="Line 13"/>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47" name="Line 14"/>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48" name="Line 15"/>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49" name="Line 1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50" name="Line 1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51" name="Line 1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52" name="Line 1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53" name="Line 2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54" name="Line 2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55" name="Line 22"/>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56" name="Line 23"/>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57" name="Line 24"/>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58" name="Line 25"/>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59" name="Line 26"/>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60" name="Line 27"/>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61" name="Line 2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62" name="Line 2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63" name="Line 3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64" name="Line 3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65" name="Line 3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66" name="Line 3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67" name="Line 3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68" name="Line 3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69" name="Line 36"/>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70" name="Line 37"/>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71" name="Line 3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72" name="Line 3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73" name="Line 4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74" name="Line 4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75" name="Line 4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76" name="Line 4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77" name="Line 4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78" name="Line 4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79" name="Line 46"/>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0" name="Line 47"/>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1" name="Line 4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2" name="Line 4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3" name="Line 5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4" name="Line 5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5" name="Line 52"/>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6" name="Line 53"/>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7" name="Line 54"/>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8" name="Line 55"/>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89" name="Line 56"/>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90" name="Line 57"/>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91" name="Line 58"/>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92" name="Line 59"/>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93" name="Line 60"/>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49194" name="Line 61"/>
        <xdr:cNvSpPr>
          <a:spLocks noChangeShapeType="1"/>
        </xdr:cNvSpPr>
      </xdr:nvSpPr>
      <xdr:spPr bwMode="auto">
        <a:xfrm flipH="1">
          <a:off x="6648450" y="155448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95" name="Line 6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196" name="Line 6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97" name="Line 6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98" name="Line 6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199" name="Line 6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00" name="Line 6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01" name="Line 68"/>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02" name="Line 69"/>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03" name="Line 7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04" name="Line 7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05" name="Line 7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06" name="Line 7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07" name="Line 7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08" name="Line 7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09" name="Line 7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0" name="Line 7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1" name="Line 7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2" name="Line 7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3" name="Line 8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4" name="Line 8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5" name="Line 8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6" name="Line 8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7" name="Line 8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8" name="Line 8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19" name="Line 8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0" name="Line 8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1" name="Line 8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2" name="Line 8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3" name="Line 90"/>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4" name="Line 9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5" name="Line 9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6" name="Line 9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7" name="Line 1"/>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8" name="Line 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29" name="Line 3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0" name="Line 3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1" name="Line 3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2" name="Line 3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3" name="Line 36"/>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4" name="Line 37"/>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5" name="Line 62"/>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6" name="Line 63"/>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7" name="Line 68"/>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8" name="Line 69"/>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39" name="Line 74"/>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49240" name="Line 75"/>
        <xdr:cNvSpPr>
          <a:spLocks noChangeShapeType="1"/>
        </xdr:cNvSpPr>
      </xdr:nvSpPr>
      <xdr:spPr bwMode="auto">
        <a:xfrm flipH="1">
          <a:off x="6648450" y="96202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41" name="Line 1"/>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42" name="Line 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43" name="Line 3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44" name="Line 3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45" name="Line 3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46" name="Line 3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47" name="Line 36"/>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48" name="Line 37"/>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49" name="Line 62"/>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50" name="Line 63"/>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51" name="Line 68"/>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52" name="Line 69"/>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53" name="Line 74"/>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254" name="Line 75"/>
        <xdr:cNvSpPr>
          <a:spLocks noChangeShapeType="1"/>
        </xdr:cNvSpPr>
      </xdr:nvSpPr>
      <xdr:spPr bwMode="auto">
        <a:xfrm flipH="1">
          <a:off x="98774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55" name="Line 1"/>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56" name="Line 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57" name="Line 3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58" name="Line 3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59" name="Line 3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60" name="Line 3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61" name="Line 36"/>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62" name="Line 37"/>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63" name="Line 62"/>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64" name="Line 63"/>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65" name="Line 68"/>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66" name="Line 69"/>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67" name="Line 74"/>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49268" name="Line 75"/>
        <xdr:cNvSpPr>
          <a:spLocks noChangeShapeType="1"/>
        </xdr:cNvSpPr>
      </xdr:nvSpPr>
      <xdr:spPr bwMode="auto">
        <a:xfrm flipH="1">
          <a:off x="6648450" y="2114550"/>
          <a:ext cx="0" cy="0"/>
        </a:xfrm>
        <a:prstGeom prst="line">
          <a:avLst/>
        </a:prstGeom>
        <a:noFill/>
        <a:ln w="9525">
          <a:solidFill>
            <a:srgbClr val="000000"/>
          </a:solidFill>
          <a:round/>
          <a:headEnd/>
          <a:tailEnd type="triangle" w="med" len="med"/>
        </a:ln>
      </xdr:spPr>
    </xdr:sp>
    <xdr:clientData/>
  </xdr:twoCellAnchor>
  <xdr:twoCellAnchor>
    <xdr:from>
      <xdr:col>11</xdr:col>
      <xdr:colOff>84664</xdr:colOff>
      <xdr:row>2</xdr:row>
      <xdr:rowOff>0</xdr:rowOff>
    </xdr:from>
    <xdr:to>
      <xdr:col>11</xdr:col>
      <xdr:colOff>264580</xdr:colOff>
      <xdr:row>2</xdr:row>
      <xdr:rowOff>158753</xdr:rowOff>
    </xdr:to>
    <xdr:sp macro="" textlink="">
      <xdr:nvSpPr>
        <xdr:cNvPr id="613" name="Left Arrow 612"/>
        <xdr:cNvSpPr/>
      </xdr:nvSpPr>
      <xdr:spPr>
        <a:xfrm>
          <a:off x="7567081" y="222250"/>
          <a:ext cx="179916" cy="15875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0</xdr:colOff>
      <xdr:row>3</xdr:row>
      <xdr:rowOff>95247</xdr:rowOff>
    </xdr:from>
    <xdr:to>
      <xdr:col>9</xdr:col>
      <xdr:colOff>212725</xdr:colOff>
      <xdr:row>4</xdr:row>
      <xdr:rowOff>74081</xdr:rowOff>
    </xdr:to>
    <xdr:sp macro="" textlink="">
      <xdr:nvSpPr>
        <xdr:cNvPr id="614" name="Left Arrow 613"/>
        <xdr:cNvSpPr/>
      </xdr:nvSpPr>
      <xdr:spPr>
        <a:xfrm>
          <a:off x="6720417" y="656164"/>
          <a:ext cx="212725" cy="13758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14</xdr:col>
      <xdr:colOff>0</xdr:colOff>
      <xdr:row>4</xdr:row>
      <xdr:rowOff>0</xdr:rowOff>
    </xdr:from>
    <xdr:to>
      <xdr:col>17</xdr:col>
      <xdr:colOff>664</xdr:colOff>
      <xdr:row>49</xdr:row>
      <xdr:rowOff>63666</xdr:rowOff>
    </xdr:to>
    <xdr:pic>
      <xdr:nvPicPr>
        <xdr:cNvPr id="3" name="Picture 2"/>
        <xdr:cNvPicPr>
          <a:picLocks noChangeAspect="1"/>
        </xdr:cNvPicPr>
      </xdr:nvPicPr>
      <xdr:blipFill>
        <a:blip xmlns:r="http://schemas.openxmlformats.org/officeDocument/2006/relationships" r:embed="rId1"/>
        <a:stretch>
          <a:fillRect/>
        </a:stretch>
      </xdr:blipFill>
      <xdr:spPr>
        <a:xfrm>
          <a:off x="10506075" y="733425"/>
          <a:ext cx="3267739" cy="9236241"/>
        </a:xfrm>
        <a:prstGeom prst="rect">
          <a:avLst/>
        </a:prstGeom>
      </xdr:spPr>
    </xdr:pic>
    <xdr:clientData/>
  </xdr:twoCellAnchor>
</xdr:wsDr>
</file>

<file path=xl/drawings/drawing80.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11</xdr:col>
      <xdr:colOff>74081</xdr:colOff>
      <xdr:row>2</xdr:row>
      <xdr:rowOff>0</xdr:rowOff>
    </xdr:from>
    <xdr:to>
      <xdr:col>11</xdr:col>
      <xdr:colOff>253997</xdr:colOff>
      <xdr:row>2</xdr:row>
      <xdr:rowOff>158753</xdr:rowOff>
    </xdr:to>
    <xdr:sp macro="" textlink="">
      <xdr:nvSpPr>
        <xdr:cNvPr id="507" name="Left Arrow 506"/>
        <xdr:cNvSpPr/>
      </xdr:nvSpPr>
      <xdr:spPr>
        <a:xfrm>
          <a:off x="7556498" y="222250"/>
          <a:ext cx="179916" cy="158753"/>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9</xdr:col>
      <xdr:colOff>0</xdr:colOff>
      <xdr:row>3</xdr:row>
      <xdr:rowOff>116413</xdr:rowOff>
    </xdr:from>
    <xdr:to>
      <xdr:col>9</xdr:col>
      <xdr:colOff>212725</xdr:colOff>
      <xdr:row>4</xdr:row>
      <xdr:rowOff>95247</xdr:rowOff>
    </xdr:to>
    <xdr:sp macro="" textlink="">
      <xdr:nvSpPr>
        <xdr:cNvPr id="508" name="Left Arrow 507"/>
        <xdr:cNvSpPr/>
      </xdr:nvSpPr>
      <xdr:spPr>
        <a:xfrm>
          <a:off x="6720417" y="677330"/>
          <a:ext cx="212725" cy="13758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894" name="Line 1"/>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0</xdr:col>
      <xdr:colOff>0</xdr:colOff>
      <xdr:row>13</xdr:row>
      <xdr:rowOff>1409700</xdr:rowOff>
    </xdr:from>
    <xdr:to>
      <xdr:col>0</xdr:col>
      <xdr:colOff>0</xdr:colOff>
      <xdr:row>13</xdr:row>
      <xdr:rowOff>647700</xdr:rowOff>
    </xdr:to>
    <xdr:sp macro="" textlink="">
      <xdr:nvSpPr>
        <xdr:cNvPr id="3949895" name="Line 2"/>
        <xdr:cNvSpPr>
          <a:spLocks noChangeShapeType="1"/>
        </xdr:cNvSpPr>
      </xdr:nvSpPr>
      <xdr:spPr bwMode="auto">
        <a:xfrm>
          <a:off x="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896" name="Line 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897" name="Line 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898" name="Line 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899" name="Line 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00" name="Line 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01" name="Line 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02" name="Line 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03" name="Line 1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04" name="Line 1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05" name="Line 1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06" name="Line 1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07" name="Line 1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08" name="Line 1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09" name="Line 1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10" name="Line 1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11" name="Line 1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12" name="Line 1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13" name="Line 2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14" name="Line 2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15" name="Line 2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16" name="Line 2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17" name="Line 2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18" name="Line 2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19" name="Line 2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20" name="Line 2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21" name="Line 2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22" name="Line 2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23" name="Line 3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24" name="Line 3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25" name="Line 3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26" name="Line 3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27" name="Line 3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28" name="Line 3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29" name="Line 36"/>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30" name="Line 37"/>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31" name="Line 3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32" name="Line 3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33" name="Line 4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34" name="Line 4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35" name="Line 4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36" name="Line 4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37" name="Line 4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38" name="Line 4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39" name="Line 4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0" name="Line 4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1" name="Line 4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2" name="Line 4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3" name="Line 5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4" name="Line 5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5" name="Line 5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6" name="Line 5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7" name="Line 5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8" name="Line 5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49" name="Line 5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50" name="Line 5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51" name="Line 5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52" name="Line 5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53" name="Line 6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54" name="Line 6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55" name="Line 6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56" name="Line 6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57" name="Line 6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58" name="Line 6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59" name="Line 6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60" name="Line 6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61" name="Line 68"/>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62" name="Line 69"/>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63" name="Line 7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64" name="Line 7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65" name="Line 7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66" name="Line 7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67" name="Line 7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68" name="Line 7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69" name="Line 7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0" name="Line 7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1" name="Line 7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2" name="Line 7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3" name="Line 8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4" name="Line 8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5" name="Line 8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6" name="Line 8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7" name="Line 8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8" name="Line 8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79" name="Line 8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80" name="Line 8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81" name="Line 8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82" name="Line 8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83" name="Line 9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84" name="Line 9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85" name="Line 9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86" name="Line 9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87" name="Line 1"/>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49988" name="Line 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89" name="Line 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90" name="Line 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91" name="Line 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49992" name="Line 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93" name="Line 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94" name="Line 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95" name="Line 1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96" name="Line 1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97" name="Line 1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98" name="Line 1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49999" name="Line 1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00" name="Line 1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01" name="Line 1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02" name="Line 1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03" name="Line 1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04" name="Line 1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05" name="Line 2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06" name="Line 2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07" name="Line 2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08" name="Line 2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09" name="Line 2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10" name="Line 2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11" name="Line 2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12" name="Line 2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13" name="Line 2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14" name="Line 2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15" name="Line 3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16" name="Line 3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17" name="Line 3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18" name="Line 3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19" name="Line 3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20" name="Line 3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21" name="Line 36"/>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22" name="Line 37"/>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23" name="Line 3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24" name="Line 3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25" name="Line 4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26" name="Line 4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27" name="Line 4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28" name="Line 4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29" name="Line 4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30" name="Line 4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31" name="Line 4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32" name="Line 4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33" name="Line 4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34" name="Line 4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35" name="Line 5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36" name="Line 5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37" name="Line 5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38" name="Line 5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39" name="Line 5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40" name="Line 5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41" name="Line 5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42" name="Line 5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43" name="Line 5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44" name="Line 5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45" name="Line 6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46" name="Line 6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47" name="Line 6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48" name="Line 6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49" name="Line 6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50" name="Line 6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51" name="Line 6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52" name="Line 6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53" name="Line 68"/>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54" name="Line 69"/>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55" name="Line 7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56" name="Line 7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57" name="Line 7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58" name="Line 7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59" name="Line 7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60" name="Line 7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61" name="Line 7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62" name="Line 7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63" name="Line 7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64" name="Line 7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65" name="Line 8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66" name="Line 8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67" name="Line 8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68" name="Line 8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69" name="Line 8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70" name="Line 8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71" name="Line 8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72" name="Line 8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73" name="Line 8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74" name="Line 8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75" name="Line 9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76" name="Line 9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77" name="Line 9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78" name="Line 9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79" name="Line 1"/>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080" name="Line 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81" name="Line 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82" name="Line 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83" name="Line 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84" name="Line 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85" name="Line 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86" name="Line 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87" name="Line 1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88" name="Line 1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89" name="Line 1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90" name="Line 1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91" name="Line 1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92" name="Line 1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93" name="Line 1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94" name="Line 1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95" name="Line 1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096" name="Line 1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97" name="Line 2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98" name="Line 2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099" name="Line 2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00" name="Line 2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01" name="Line 2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02" name="Line 2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03" name="Line 2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04" name="Line 2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05" name="Line 2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06" name="Line 2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07" name="Line 3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08" name="Line 3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09" name="Line 3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10" name="Line 3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11" name="Line 3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12" name="Line 3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13" name="Line 36"/>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14" name="Line 37"/>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15" name="Line 3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16" name="Line 3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17" name="Line 4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18" name="Line 4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19" name="Line 4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20" name="Line 4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21" name="Line 4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22" name="Line 4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23" name="Line 4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24" name="Line 4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25" name="Line 4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26" name="Line 4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27" name="Line 5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28" name="Line 5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29" name="Line 5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30" name="Line 5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31" name="Line 5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32" name="Line 5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33" name="Line 5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34" name="Line 5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35" name="Line 5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36" name="Line 5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37" name="Line 6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38" name="Line 6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39" name="Line 6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40" name="Line 6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41" name="Line 6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42" name="Line 6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43" name="Line 6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44" name="Line 6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45" name="Line 68"/>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46" name="Line 69"/>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47" name="Line 7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48" name="Line 7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49" name="Line 7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50" name="Line 7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51" name="Line 7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52" name="Line 7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53" name="Line 7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54" name="Line 7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55" name="Line 7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56" name="Line 7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57" name="Line 8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58" name="Line 8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59" name="Line 8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0" name="Line 8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1" name="Line 8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2" name="Line 8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3" name="Line 8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4" name="Line 8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5" name="Line 8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6" name="Line 8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7" name="Line 9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8" name="Line 9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69" name="Line 9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70" name="Line 9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71" name="Line 1"/>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172" name="Line 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73" name="Line 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74" name="Line 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75" name="Line 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76" name="Line 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77" name="Line 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78" name="Line 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79" name="Line 1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80" name="Line 1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81" name="Line 1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82" name="Line 1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83" name="Line 1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84" name="Line 1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85" name="Line 1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86" name="Line 1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87" name="Line 1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188" name="Line 1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89" name="Line 2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0" name="Line 2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1" name="Line 2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2" name="Line 2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3" name="Line 2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4" name="Line 2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5" name="Line 2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6" name="Line 2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7" name="Line 2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8" name="Line 2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199" name="Line 3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00" name="Line 3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01" name="Line 3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02" name="Line 3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03" name="Line 3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04" name="Line 3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05" name="Line 36"/>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06" name="Line 37"/>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07" name="Line 3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08" name="Line 3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09" name="Line 4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10" name="Line 4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11" name="Line 4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12" name="Line 4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13" name="Line 4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14" name="Line 4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15" name="Line 4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16" name="Line 4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17" name="Line 4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18" name="Line 4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19" name="Line 5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0" name="Line 5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1" name="Line 52"/>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2" name="Line 53"/>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3" name="Line 54"/>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4" name="Line 55"/>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5" name="Line 56"/>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6" name="Line 57"/>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7" name="Line 58"/>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8" name="Line 59"/>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29" name="Line 60"/>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72</xdr:row>
      <xdr:rowOff>0</xdr:rowOff>
    </xdr:from>
    <xdr:to>
      <xdr:col>12</xdr:col>
      <xdr:colOff>0</xdr:colOff>
      <xdr:row>72</xdr:row>
      <xdr:rowOff>0</xdr:rowOff>
    </xdr:to>
    <xdr:sp macro="" textlink="">
      <xdr:nvSpPr>
        <xdr:cNvPr id="3950230" name="Line 61"/>
        <xdr:cNvSpPr>
          <a:spLocks noChangeShapeType="1"/>
        </xdr:cNvSpPr>
      </xdr:nvSpPr>
      <xdr:spPr bwMode="auto">
        <a:xfrm flipH="1">
          <a:off x="9867900" y="1562100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31" name="Line 6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32" name="Line 6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33" name="Line 6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34" name="Line 6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35" name="Line 6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36" name="Line 6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37" name="Line 68"/>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38" name="Line 69"/>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39" name="Line 7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40" name="Line 7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41" name="Line 7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42" name="Line 7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43" name="Line 7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244" name="Line 7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45" name="Line 7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46" name="Line 7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47" name="Line 7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48" name="Line 7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49" name="Line 8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0" name="Line 8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1" name="Line 8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2" name="Line 8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3" name="Line 84"/>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4" name="Line 85"/>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5" name="Line 86"/>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6" name="Line 87"/>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7" name="Line 88"/>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8" name="Line 89"/>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59" name="Line 90"/>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60" name="Line 91"/>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61" name="Line 92"/>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49</xdr:row>
      <xdr:rowOff>1409700</xdr:rowOff>
    </xdr:from>
    <xdr:to>
      <xdr:col>12</xdr:col>
      <xdr:colOff>0</xdr:colOff>
      <xdr:row>49</xdr:row>
      <xdr:rowOff>647700</xdr:rowOff>
    </xdr:to>
    <xdr:sp macro="" textlink="">
      <xdr:nvSpPr>
        <xdr:cNvPr id="3950262" name="Line 93"/>
        <xdr:cNvSpPr>
          <a:spLocks noChangeShapeType="1"/>
        </xdr:cNvSpPr>
      </xdr:nvSpPr>
      <xdr:spPr bwMode="auto">
        <a:xfrm flipH="1">
          <a:off x="9867900"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263" name="Line 1"/>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264" name="Line 3"/>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265" name="Line 4"/>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266" name="Line 5"/>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267" name="Line 6"/>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268" name="Line 7"/>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69" name="Line 8"/>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70" name="Line 9"/>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71" name="Line 10"/>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72" name="Line 11"/>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73" name="Line 12"/>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74" name="Line 13"/>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75" name="Line 14"/>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76" name="Line 15"/>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277" name="Line 16"/>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278" name="Line 17"/>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279" name="Line 18"/>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280" name="Line 19"/>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81" name="Line 20"/>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82" name="Line 21"/>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83" name="Line 22"/>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84" name="Line 23"/>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85" name="Line 24"/>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86" name="Line 25"/>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87" name="Line 26"/>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88" name="Line 27"/>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89" name="Line 28"/>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90" name="Line 29"/>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91" name="Line 30"/>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292" name="Line 31"/>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293" name="Line 32"/>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294" name="Line 33"/>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295" name="Line 34"/>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296" name="Line 35"/>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297" name="Line 36"/>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298" name="Line 37"/>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299" name="Line 38"/>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00" name="Line 39"/>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01" name="Line 40"/>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02" name="Line 41"/>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03" name="Line 42"/>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04" name="Line 43"/>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05" name="Line 44"/>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06" name="Line 45"/>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07" name="Line 46"/>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08" name="Line 47"/>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09" name="Line 48"/>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0" name="Line 49"/>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1" name="Line 50"/>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2" name="Line 51"/>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3" name="Line 52"/>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4" name="Line 53"/>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5" name="Line 54"/>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6" name="Line 55"/>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7" name="Line 56"/>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8" name="Line 57"/>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19" name="Line 58"/>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20" name="Line 59"/>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21" name="Line 60"/>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72</xdr:row>
      <xdr:rowOff>0</xdr:rowOff>
    </xdr:from>
    <xdr:to>
      <xdr:col>8</xdr:col>
      <xdr:colOff>0</xdr:colOff>
      <xdr:row>72</xdr:row>
      <xdr:rowOff>0</xdr:rowOff>
    </xdr:to>
    <xdr:sp macro="" textlink="">
      <xdr:nvSpPr>
        <xdr:cNvPr id="3950322" name="Line 61"/>
        <xdr:cNvSpPr>
          <a:spLocks noChangeShapeType="1"/>
        </xdr:cNvSpPr>
      </xdr:nvSpPr>
      <xdr:spPr bwMode="auto">
        <a:xfrm flipH="1">
          <a:off x="6638925" y="156210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23" name="Line 62"/>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24" name="Line 63"/>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25" name="Line 64"/>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26" name="Line 65"/>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27" name="Line 66"/>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28" name="Line 67"/>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29" name="Line 68"/>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30" name="Line 69"/>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31" name="Line 70"/>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32" name="Line 71"/>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33" name="Line 72"/>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34" name="Line 73"/>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35" name="Line 74"/>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36" name="Line 75"/>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37" name="Line 76"/>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38" name="Line 77"/>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39" name="Line 78"/>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0" name="Line 79"/>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1" name="Line 80"/>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2" name="Line 81"/>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3" name="Line 82"/>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4" name="Line 83"/>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5" name="Line 84"/>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6" name="Line 85"/>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7" name="Line 86"/>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8" name="Line 87"/>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49" name="Line 88"/>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0" name="Line 89"/>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1" name="Line 90"/>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2" name="Line 91"/>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3" name="Line 92"/>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4" name="Line 93"/>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5" name="Line 1"/>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6" name="Line 3"/>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7" name="Line 32"/>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8" name="Line 33"/>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59" name="Line 34"/>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60" name="Line 35"/>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61" name="Line 36"/>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62" name="Line 37"/>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63" name="Line 62"/>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64" name="Line 63"/>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65" name="Line 68"/>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66" name="Line 69"/>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67" name="Line 74"/>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49</xdr:row>
      <xdr:rowOff>1409700</xdr:rowOff>
    </xdr:from>
    <xdr:to>
      <xdr:col>8</xdr:col>
      <xdr:colOff>0</xdr:colOff>
      <xdr:row>49</xdr:row>
      <xdr:rowOff>647700</xdr:rowOff>
    </xdr:to>
    <xdr:sp macro="" textlink="">
      <xdr:nvSpPr>
        <xdr:cNvPr id="3950368" name="Line 75"/>
        <xdr:cNvSpPr>
          <a:spLocks noChangeShapeType="1"/>
        </xdr:cNvSpPr>
      </xdr:nvSpPr>
      <xdr:spPr bwMode="auto">
        <a:xfrm flipH="1">
          <a:off x="6638925" y="96964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69" name="Line 1"/>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0" name="Line 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1" name="Line 3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2" name="Line 3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3" name="Line 3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4" name="Line 3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5" name="Line 36"/>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6" name="Line 37"/>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7" name="Line 62"/>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8" name="Line 63"/>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79" name="Line 68"/>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80" name="Line 69"/>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81" name="Line 74"/>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12</xdr:col>
      <xdr:colOff>0</xdr:colOff>
      <xdr:row>13</xdr:row>
      <xdr:rowOff>1409700</xdr:rowOff>
    </xdr:from>
    <xdr:to>
      <xdr:col>12</xdr:col>
      <xdr:colOff>0</xdr:colOff>
      <xdr:row>13</xdr:row>
      <xdr:rowOff>647700</xdr:rowOff>
    </xdr:to>
    <xdr:sp macro="" textlink="">
      <xdr:nvSpPr>
        <xdr:cNvPr id="3950382" name="Line 75"/>
        <xdr:cNvSpPr>
          <a:spLocks noChangeShapeType="1"/>
        </xdr:cNvSpPr>
      </xdr:nvSpPr>
      <xdr:spPr bwMode="auto">
        <a:xfrm flipH="1">
          <a:off x="9867900"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83" name="Line 1"/>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84" name="Line 3"/>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85" name="Line 32"/>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86" name="Line 33"/>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87" name="Line 34"/>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88" name="Line 35"/>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89" name="Line 36"/>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90" name="Line 37"/>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91" name="Line 62"/>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92" name="Line 63"/>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93" name="Line 68"/>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94" name="Line 69"/>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95" name="Line 74"/>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13</xdr:row>
      <xdr:rowOff>1409700</xdr:rowOff>
    </xdr:from>
    <xdr:to>
      <xdr:col>8</xdr:col>
      <xdr:colOff>0</xdr:colOff>
      <xdr:row>13</xdr:row>
      <xdr:rowOff>647700</xdr:rowOff>
    </xdr:to>
    <xdr:sp macro="" textlink="">
      <xdr:nvSpPr>
        <xdr:cNvPr id="3950396" name="Line 75"/>
        <xdr:cNvSpPr>
          <a:spLocks noChangeShapeType="1"/>
        </xdr:cNvSpPr>
      </xdr:nvSpPr>
      <xdr:spPr bwMode="auto">
        <a:xfrm flipH="1">
          <a:off x="6638925" y="2114550"/>
          <a:ext cx="0" cy="0"/>
        </a:xfrm>
        <a:prstGeom prst="line">
          <a:avLst/>
        </a:prstGeom>
        <a:noFill/>
        <a:ln w="9525">
          <a:solidFill>
            <a:srgbClr val="000000"/>
          </a:solidFill>
          <a:round/>
          <a:headEnd/>
          <a:tailEnd type="triangle" w="med" len="med"/>
        </a:ln>
      </xdr:spPr>
    </xdr:sp>
    <xdr:clientData/>
  </xdr:twoCellAnchor>
  <xdr:twoCellAnchor editAs="oneCell">
    <xdr:from>
      <xdr:col>14</xdr:col>
      <xdr:colOff>0</xdr:colOff>
      <xdr:row>4</xdr:row>
      <xdr:rowOff>0</xdr:rowOff>
    </xdr:from>
    <xdr:to>
      <xdr:col>17</xdr:col>
      <xdr:colOff>664</xdr:colOff>
      <xdr:row>48</xdr:row>
      <xdr:rowOff>197016</xdr:rowOff>
    </xdr:to>
    <xdr:pic>
      <xdr:nvPicPr>
        <xdr:cNvPr id="3" name="Picture 2"/>
        <xdr:cNvPicPr>
          <a:picLocks noChangeAspect="1"/>
        </xdr:cNvPicPr>
      </xdr:nvPicPr>
      <xdr:blipFill>
        <a:blip xmlns:r="http://schemas.openxmlformats.org/officeDocument/2006/relationships" r:embed="rId1"/>
        <a:stretch>
          <a:fillRect/>
        </a:stretch>
      </xdr:blipFill>
      <xdr:spPr>
        <a:xfrm>
          <a:off x="10534650" y="733425"/>
          <a:ext cx="3267739" cy="9236241"/>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95.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0.01544</cdr:x>
      <cdr:y>0</cdr:y>
    </cdr:from>
    <cdr:to>
      <cdr:x>0.25483</cdr:x>
      <cdr:y>0.0832</cdr:y>
    </cdr:to>
    <cdr:sp macro="" textlink="">
      <cdr:nvSpPr>
        <cdr:cNvPr id="2" name="TextBox 1"/>
        <cdr:cNvSpPr txBox="1"/>
      </cdr:nvSpPr>
      <cdr:spPr>
        <a:xfrm xmlns:a="http://schemas.openxmlformats.org/drawingml/2006/main">
          <a:off x="39943" y="0"/>
          <a:ext cx="619300" cy="194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rgbClr val="0000FF"/>
              </a:solidFill>
              <a:latin typeface="Arial Narrow" pitchFamily="34" charset="0"/>
            </a:rPr>
            <a:t>CHART 1</a:t>
          </a:r>
        </a:p>
        <a:p xmlns:a="http://schemas.openxmlformats.org/drawingml/2006/main">
          <a:endParaRPr lang="en-US" sz="800">
            <a:latin typeface="Arial Narrow" pitchFamily="34" charset="0"/>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cdr:x>
      <cdr:y>0</cdr:y>
    </cdr:from>
    <cdr:to>
      <cdr:x>0.10049</cdr:x>
      <cdr:y>0.05556</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2</a:t>
          </a:r>
        </a:p>
        <a:p xmlns:a="http://schemas.openxmlformats.org/drawingml/2006/main">
          <a:endParaRPr lang="en-US" sz="800">
            <a:latin typeface="Arial Narrow"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cdr:x>
      <cdr:y>0</cdr:y>
    </cdr:from>
    <cdr:to>
      <cdr:x>0.10081</cdr:x>
      <cdr:y>0.03837</cdr:y>
    </cdr:to>
    <cdr:sp macro="" textlink="">
      <cdr:nvSpPr>
        <cdr:cNvPr id="2" name="TextBox 1"/>
        <cdr:cNvSpPr txBox="1"/>
      </cdr:nvSpPr>
      <cdr:spPr>
        <a:xfrm xmlns:a="http://schemas.openxmlformats.org/drawingml/2006/main">
          <a:off x="0" y="0"/>
          <a:ext cx="5905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1">
              <a:solidFill>
                <a:srgbClr val="0000FF"/>
              </a:solidFill>
              <a:latin typeface="Arial Narrow" pitchFamily="34" charset="0"/>
            </a:rPr>
            <a:t>CHART 3</a:t>
          </a:r>
        </a:p>
        <a:p xmlns:a="http://schemas.openxmlformats.org/drawingml/2006/main">
          <a:endParaRPr lang="en-US" sz="800">
            <a:latin typeface="Arial Narrow" pitchFamily="34" charset="0"/>
          </a:endParaRPr>
        </a:p>
        <a:p xmlns:a="http://schemas.openxmlformats.org/drawingml/2006/main">
          <a:endParaRPr lang="en-US" sz="800">
            <a:latin typeface="Arial Narrow"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raig%20King\Local%20Settings\Temporary%20Internet%20Files\OLK2B\DOE%20FORM%20-%202%2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ll Form"/>
      <sheetName val="IN-BASKET"/>
      <sheetName val="PROBLEM SOLVING 1"/>
      <sheetName val="PROBLEM-SOLVING 2"/>
      <sheetName val="GROUP DISCUSSION 1"/>
      <sheetName val="GROUP DISCUSSION 2"/>
      <sheetName val="PRESENTATION 1"/>
      <sheetName val="PRESENTATION 2"/>
      <sheetName val="ROLE PLAY 1"/>
      <sheetName val="ROLE PLAY 2"/>
      <sheetName val="1"/>
    </sheetNames>
    <sheetDataSet>
      <sheetData sheetId="0"/>
      <sheetData sheetId="1"/>
      <sheetData sheetId="2"/>
      <sheetData sheetId="3"/>
      <sheetData sheetId="4"/>
      <sheetData sheetId="5"/>
      <sheetData sheetId="6"/>
      <sheetData sheetId="7"/>
      <sheetData sheetId="8"/>
      <sheetData sheetId="9"/>
      <sheetData sheetId="10"/>
      <sheetData sheetId="11">
        <row r="1">
          <cell r="B1" t="str">
            <v>Awareness and use of the total environment within which the department operates to maximize the effectiveness of one's decision. This includes both the environment within the department and that which is external to the department. The recognition of orga</v>
          </cell>
        </row>
        <row r="2">
          <cell r="B2" t="str">
            <v>Considers personal demeanor including a positive impression, pro-active control, initial impact, appearance, competence, and a favorable presence.  Also includes personal confidence that demonstrates the officer’s self worth, certainty, poise and bearing,</v>
          </cell>
        </row>
        <row r="3">
          <cell r="B3" t="str">
            <v>DELEGATION
The demonstrated ability to effectively utilize all assigned personnel and available resources in meeting community needs and achieving departmental goals and objectives.  Recognizing that allowing capable personnel to develop their skills thro</v>
          </cell>
        </row>
        <row r="4">
          <cell r="B4" t="str">
            <v>DECISION MAKING &amp; JUDGMENT
Demonstrates the ability to allocate resources and prioritize tasks in conjunction with meeting organizational objectives and operating within budget constraints.
KEY ACTIONS:
1. Gathers all information
2. Considers all alterna</v>
          </cell>
        </row>
        <row r="5">
          <cell r="B5" t="str">
            <v>PLANNING, ORGANIZING &amp; PRIORITIZING
The demonstrated ability to formulate a plan of action and to be able to arrange schedules or time frames so the future performance and progress towards established objectives can be assessed.
KEY ACTIONS:
 1. Priority</v>
          </cell>
        </row>
        <row r="6">
          <cell r="B6" t="str">
            <v>INITIATIVE
The expressed desire to learn new things to attain and exceed established goals.  Working with minimal supervision and seeks assistance and input when appropriate.
KEY ACTIONS:
1. Is open minded
2. Anticipates problems and finds solutions
3. I</v>
          </cell>
        </row>
        <row r="7">
          <cell r="B7" t="str">
            <v xml:space="preserve">INTERPERSONAL RELATIONS
Works effectively with others to accomplish the goals of the organization and identify and resolve problems.
KEY ACTIONS:
1. Team player
2. Accepts fair share of work
3. Represent agency in positive manner
4. Energetic &amp; projects </v>
          </cell>
        </row>
        <row r="8">
          <cell r="B8" t="str">
            <v>DEVELOPMENT OF SUBORDINATES
Ability to maximize human potential of subordinates through training and developmental activities.  The ability to make suggestions or assign work intended to develop the subordinate’s performance or knowledge.
KEY ACTIONS:
1.</v>
          </cell>
        </row>
        <row r="9">
          <cell r="B9" t="str">
            <v>ORAL COMMUNICATIONS
The ability to convey an idea, directive or concept in a concise, accurate and clear manner to achieve agreement or acceptance and understanding.  The ability to gather important information in oral communications and to convince other</v>
          </cell>
        </row>
        <row r="10">
          <cell r="B10" t="str">
            <v>WRITTEN COMMUNICATIONS
The ability to transmit information in a legible, clear and concise written manner.  The ability to provide sufficient information in a written presentation that adequately addresses the issue without further explanation.
KEY ACTIO</v>
          </cell>
        </row>
        <row r="11">
          <cell r="B11" t="str">
            <v>COMMUNITY SERVICE
Making community members and their needs a primary focus of one’s actions; developing and sustaining productive community relationships.
KEY ACTIONS:
1. Seeks to understand community members
2. Shares information with community
3. Value</v>
          </cell>
        </row>
        <row r="12">
          <cell r="B12" t="str">
            <v xml:space="preserve">TECHNICAL/PROFESSIONAL KNOWLEDGE &amp; SKILLS
Demonstrating an effective level of technical and professional skill or knowledge in job-related areas; keeping up with current developments and trends in technical/professional and specialized knowledge areas. 
</v>
          </cell>
        </row>
        <row r="23">
          <cell r="B23" t="str">
            <v>KNOWLEDGE OF INTERNAL &amp; EXTERNAL ENVIRONMENT</v>
          </cell>
        </row>
        <row r="24">
          <cell r="B24" t="str">
            <v>COMMAND PRESENCE</v>
          </cell>
        </row>
        <row r="25">
          <cell r="B25" t="str">
            <v>DELEGATION</v>
          </cell>
        </row>
        <row r="26">
          <cell r="B26" t="str">
            <v>DECISION MAKING &amp; JUDGMENT</v>
          </cell>
        </row>
        <row r="27">
          <cell r="B27" t="str">
            <v>PLANNING/ORGANIZING/PRIORITIZING</v>
          </cell>
        </row>
        <row r="28">
          <cell r="B28" t="str">
            <v>INITIATIVE</v>
          </cell>
        </row>
        <row r="29">
          <cell r="B29" t="str">
            <v>INTERPERSONAL RELATIONS</v>
          </cell>
        </row>
        <row r="30">
          <cell r="B30" t="str">
            <v>DEVELOPMENT OF SUBORDINATES</v>
          </cell>
        </row>
        <row r="31">
          <cell r="B31" t="str">
            <v>ORAL COMMUNICTIONS</v>
          </cell>
        </row>
        <row r="32">
          <cell r="B32" t="str">
            <v>WRITTEN COMMUNICATIONS</v>
          </cell>
        </row>
        <row r="33">
          <cell r="B33" t="str">
            <v>COMMUNITY SERVICE</v>
          </cell>
        </row>
        <row r="34">
          <cell r="B34" t="str">
            <v>TECHNICAL/PROFESSIONAL KNOWLEDGE &amp; SKILLS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hyperlink" Target="http://www.oacp.org/" TargetMode="External"/><Relationship Id="rId2" Type="http://schemas.openxmlformats.org/officeDocument/2006/relationships/hyperlink" Target="http://www.oacp.org/" TargetMode="External"/><Relationship Id="rId1" Type="http://schemas.openxmlformats.org/officeDocument/2006/relationships/hyperlink" Target="http://www.oacp.org/" TargetMode="External"/><Relationship Id="rId4"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mailto:monica.miller@oacp.org." TargetMode="External"/><Relationship Id="rId1" Type="http://schemas.openxmlformats.org/officeDocument/2006/relationships/hyperlink" Target="mailto:monica.miller@oacp.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34998626667073579"/>
    <pageSetUpPr fitToPage="1"/>
  </sheetPr>
  <dimension ref="B1:M26"/>
  <sheetViews>
    <sheetView showGridLines="0" showRowColHeaders="0" zoomScale="80" zoomScaleNormal="80" workbookViewId="0">
      <selection activeCell="B2" sqref="B2:M2"/>
    </sheetView>
  </sheetViews>
  <sheetFormatPr defaultColWidth="9.109375" defaultRowHeight="13.2" x14ac:dyDescent="0.25"/>
  <cols>
    <col min="1" max="1" width="1.6640625" style="80" customWidth="1"/>
    <col min="2" max="2" width="55.44140625" style="80" customWidth="1"/>
    <col min="3" max="3" width="1.6640625" style="80" customWidth="1"/>
    <col min="4" max="4" width="2.109375" style="80" customWidth="1"/>
    <col min="5" max="10" width="9.109375" style="80"/>
    <col min="11" max="11" width="22.88671875" style="80" customWidth="1"/>
    <col min="12" max="12" width="11.6640625" style="80" customWidth="1"/>
    <col min="13" max="13" width="2.109375" style="80" customWidth="1"/>
    <col min="14" max="16384" width="9.109375" style="80"/>
  </cols>
  <sheetData>
    <row r="1" spans="2:13" ht="7.5" customHeight="1" x14ac:dyDescent="0.25"/>
    <row r="2" spans="2:13" ht="44.25" customHeight="1" x14ac:dyDescent="0.25">
      <c r="B2" s="1092" t="s">
        <v>657</v>
      </c>
      <c r="C2" s="1093"/>
      <c r="D2" s="1093"/>
      <c r="E2" s="1093"/>
      <c r="F2" s="1093"/>
      <c r="G2" s="1093"/>
      <c r="H2" s="1093"/>
      <c r="I2" s="1093"/>
      <c r="J2" s="1093"/>
      <c r="K2" s="1093"/>
      <c r="L2" s="1093"/>
      <c r="M2" s="1093"/>
    </row>
    <row r="3" spans="2:13" ht="3.75" customHeight="1" x14ac:dyDescent="0.25"/>
    <row r="4" spans="2:13" ht="14.25" customHeight="1" x14ac:dyDescent="0.25">
      <c r="B4" s="1094" t="s">
        <v>660</v>
      </c>
      <c r="C4" s="1094"/>
      <c r="D4" s="1094"/>
      <c r="E4" s="1094"/>
      <c r="F4" s="1094"/>
      <c r="G4" s="1094"/>
      <c r="H4" s="1094"/>
      <c r="I4" s="1094"/>
      <c r="J4" s="1094"/>
      <c r="K4" s="1094"/>
      <c r="L4" s="1094"/>
      <c r="M4" s="1094"/>
    </row>
    <row r="5" spans="2:13" ht="7.5" customHeight="1" x14ac:dyDescent="0.25"/>
    <row r="6" spans="2:13" ht="22.5" customHeight="1" x14ac:dyDescent="0.3">
      <c r="B6" s="796" t="s">
        <v>640</v>
      </c>
      <c r="D6" s="788"/>
      <c r="E6" s="726"/>
      <c r="F6" s="1089" t="s">
        <v>642</v>
      </c>
      <c r="G6" s="1089"/>
      <c r="H6" s="1089"/>
      <c r="I6" s="1089"/>
      <c r="J6" s="1089"/>
      <c r="K6" s="1089"/>
      <c r="L6" s="1095" t="str">
        <f>$K$26</f>
        <v>ACToolv15.9</v>
      </c>
      <c r="M6" s="1095"/>
    </row>
    <row r="7" spans="2:13" ht="56.25" customHeight="1" x14ac:dyDescent="0.25">
      <c r="B7" s="1096" t="s">
        <v>641</v>
      </c>
      <c r="D7" s="489"/>
      <c r="E7" s="789"/>
      <c r="F7" s="1089"/>
      <c r="G7" s="1089"/>
      <c r="H7" s="1089"/>
      <c r="I7" s="1089"/>
      <c r="J7" s="1089"/>
      <c r="K7" s="1089"/>
      <c r="L7" s="789"/>
      <c r="M7" s="489"/>
    </row>
    <row r="8" spans="2:13" ht="6.9" customHeight="1" x14ac:dyDescent="0.25">
      <c r="B8" s="1096"/>
      <c r="D8" s="489"/>
      <c r="E8" s="580"/>
      <c r="F8" s="580"/>
      <c r="G8" s="580"/>
      <c r="H8" s="580"/>
      <c r="I8" s="580"/>
      <c r="J8" s="580"/>
      <c r="K8" s="580"/>
      <c r="L8" s="580"/>
      <c r="M8" s="489"/>
    </row>
    <row r="9" spans="2:13" ht="45" customHeight="1" x14ac:dyDescent="0.25">
      <c r="B9" s="1096"/>
      <c r="D9" s="489"/>
      <c r="E9" s="1104" t="s">
        <v>849</v>
      </c>
      <c r="F9" s="1104"/>
      <c r="G9" s="1104"/>
      <c r="H9" s="1104"/>
      <c r="I9" s="1104"/>
      <c r="J9" s="1104"/>
      <c r="K9" s="1104"/>
      <c r="L9" s="1104"/>
      <c r="M9" s="489"/>
    </row>
    <row r="10" spans="2:13" ht="6.9" customHeight="1" x14ac:dyDescent="0.25">
      <c r="D10" s="489"/>
      <c r="E10" s="495"/>
      <c r="F10" s="495"/>
      <c r="G10" s="495"/>
      <c r="H10" s="495"/>
      <c r="I10" s="495"/>
      <c r="J10" s="495"/>
      <c r="K10" s="495"/>
      <c r="L10" s="495"/>
      <c r="M10" s="489"/>
    </row>
    <row r="11" spans="2:13" ht="95.25" customHeight="1" x14ac:dyDescent="0.25">
      <c r="B11" s="1097" t="s">
        <v>861</v>
      </c>
      <c r="D11" s="489"/>
      <c r="E11" s="1106" t="s">
        <v>644</v>
      </c>
      <c r="F11" s="1106"/>
      <c r="G11" s="1106"/>
      <c r="H11" s="1106"/>
      <c r="I11" s="1106"/>
      <c r="J11" s="1106"/>
      <c r="K11" s="1106"/>
      <c r="L11" s="1106"/>
      <c r="M11" s="489"/>
    </row>
    <row r="12" spans="2:13" ht="6.9" customHeight="1" x14ac:dyDescent="0.25">
      <c r="B12" s="1098"/>
      <c r="D12" s="489"/>
      <c r="E12" s="489"/>
      <c r="F12" s="489"/>
      <c r="G12" s="489"/>
      <c r="H12" s="489"/>
      <c r="I12" s="489"/>
      <c r="J12" s="489"/>
      <c r="K12" s="489"/>
      <c r="L12" s="489"/>
      <c r="M12" s="489"/>
    </row>
    <row r="13" spans="2:13" ht="96.75" customHeight="1" x14ac:dyDescent="0.25">
      <c r="B13" s="1098"/>
      <c r="D13" s="489"/>
      <c r="E13" s="1107" t="s">
        <v>645</v>
      </c>
      <c r="F13" s="1108"/>
      <c r="G13" s="1108"/>
      <c r="H13" s="1108"/>
      <c r="I13" s="1108"/>
      <c r="J13" s="1108"/>
      <c r="K13" s="1108"/>
      <c r="L13" s="1108"/>
      <c r="M13" s="489"/>
    </row>
    <row r="14" spans="2:13" ht="6.9" customHeight="1" x14ac:dyDescent="0.25">
      <c r="B14" s="1098"/>
      <c r="D14" s="489"/>
      <c r="E14" s="669"/>
      <c r="F14" s="669"/>
      <c r="G14" s="669"/>
      <c r="H14" s="669"/>
      <c r="I14" s="669"/>
      <c r="J14" s="669"/>
      <c r="K14" s="669"/>
      <c r="L14" s="669"/>
      <c r="M14" s="489"/>
    </row>
    <row r="15" spans="2:13" ht="113.25" customHeight="1" x14ac:dyDescent="0.25">
      <c r="B15" s="1098"/>
      <c r="D15" s="489"/>
      <c r="E15" s="1099" t="s">
        <v>625</v>
      </c>
      <c r="F15" s="1100"/>
      <c r="G15" s="1100"/>
      <c r="H15" s="1100"/>
      <c r="I15" s="1100"/>
      <c r="J15" s="1100"/>
      <c r="K15" s="1100"/>
      <c r="L15" s="1101"/>
      <c r="M15" s="489"/>
    </row>
    <row r="16" spans="2:13" ht="6.9" customHeight="1" x14ac:dyDescent="0.25">
      <c r="B16" s="727"/>
      <c r="D16" s="489"/>
      <c r="E16" s="790"/>
      <c r="F16" s="791"/>
      <c r="G16" s="791"/>
      <c r="H16" s="791"/>
      <c r="I16" s="791"/>
      <c r="J16" s="791"/>
      <c r="K16" s="791"/>
      <c r="L16" s="791"/>
      <c r="M16" s="489"/>
    </row>
    <row r="17" spans="4:13" ht="49.2" customHeight="1" x14ac:dyDescent="0.25">
      <c r="D17" s="489"/>
      <c r="E17" s="1090" t="s">
        <v>850</v>
      </c>
      <c r="F17" s="1090"/>
      <c r="G17" s="1090"/>
      <c r="H17" s="1090"/>
      <c r="I17" s="1090"/>
      <c r="J17" s="1090"/>
      <c r="K17" s="1090"/>
      <c r="L17" s="1090"/>
      <c r="M17" s="489"/>
    </row>
    <row r="18" spans="4:13" ht="6.9" customHeight="1" x14ac:dyDescent="0.25">
      <c r="D18" s="489"/>
      <c r="E18" s="790"/>
      <c r="F18" s="791"/>
      <c r="G18" s="791"/>
      <c r="H18" s="791"/>
      <c r="I18" s="791"/>
      <c r="J18" s="791"/>
      <c r="K18" s="791"/>
      <c r="L18" s="791"/>
      <c r="M18" s="489"/>
    </row>
    <row r="19" spans="4:13" ht="197.25" customHeight="1" x14ac:dyDescent="0.25">
      <c r="D19" s="489"/>
      <c r="E19" s="1105" t="s">
        <v>875</v>
      </c>
      <c r="F19" s="1105"/>
      <c r="G19" s="1105"/>
      <c r="H19" s="1105"/>
      <c r="I19" s="1105"/>
      <c r="J19" s="1105"/>
      <c r="K19" s="1105"/>
      <c r="L19" s="1105"/>
      <c r="M19" s="489"/>
    </row>
    <row r="20" spans="4:13" ht="6.9" customHeight="1" x14ac:dyDescent="0.25">
      <c r="D20" s="489"/>
      <c r="E20" s="495"/>
      <c r="F20" s="495"/>
      <c r="G20" s="495"/>
      <c r="H20" s="495"/>
      <c r="I20" s="495"/>
      <c r="J20" s="495"/>
      <c r="K20" s="495"/>
      <c r="L20" s="495"/>
      <c r="M20" s="489"/>
    </row>
    <row r="21" spans="4:13" ht="113.25" customHeight="1" x14ac:dyDescent="0.25">
      <c r="D21" s="489"/>
      <c r="E21" s="1091" t="s">
        <v>876</v>
      </c>
      <c r="F21" s="1091"/>
      <c r="G21" s="1091"/>
      <c r="H21" s="1091"/>
      <c r="I21" s="1091"/>
      <c r="J21" s="1091"/>
      <c r="K21" s="1091"/>
      <c r="L21" s="1091"/>
      <c r="M21" s="489"/>
    </row>
    <row r="22" spans="4:13" ht="6.9" customHeight="1" thickBot="1" x14ac:dyDescent="0.3">
      <c r="D22" s="489"/>
      <c r="E22" s="495"/>
      <c r="F22" s="495"/>
      <c r="G22" s="495"/>
      <c r="H22" s="495"/>
      <c r="I22" s="495"/>
      <c r="J22" s="495"/>
      <c r="K22" s="495"/>
      <c r="L22" s="495"/>
      <c r="M22" s="489"/>
    </row>
    <row r="23" spans="4:13" ht="35.4" customHeight="1" x14ac:dyDescent="0.25">
      <c r="D23" s="489"/>
      <c r="E23" s="1112" t="s">
        <v>563</v>
      </c>
      <c r="F23" s="1113"/>
      <c r="G23" s="1113"/>
      <c r="H23" s="1113"/>
      <c r="I23" s="1113"/>
      <c r="J23" s="1113"/>
      <c r="K23" s="1113"/>
      <c r="L23" s="1114"/>
      <c r="M23" s="489"/>
    </row>
    <row r="24" spans="4:13" ht="49.95" customHeight="1" thickBot="1" x14ac:dyDescent="0.3">
      <c r="D24" s="489"/>
      <c r="E24" s="1109" t="s">
        <v>646</v>
      </c>
      <c r="F24" s="1110"/>
      <c r="G24" s="1110"/>
      <c r="H24" s="1110"/>
      <c r="I24" s="1110"/>
      <c r="J24" s="1110"/>
      <c r="K24" s="1110"/>
      <c r="L24" s="1111"/>
      <c r="M24" s="489"/>
    </row>
    <row r="25" spans="4:13" ht="13.8" x14ac:dyDescent="0.25">
      <c r="D25" s="489"/>
      <c r="E25" s="502"/>
      <c r="F25" s="503"/>
      <c r="G25" s="503"/>
      <c r="H25" s="503"/>
      <c r="I25" s="503"/>
      <c r="J25" s="503"/>
      <c r="K25" s="503"/>
      <c r="L25" s="503"/>
      <c r="M25" s="489"/>
    </row>
    <row r="26" spans="4:13" ht="31.2" customHeight="1" x14ac:dyDescent="0.25">
      <c r="D26" s="1102" t="s">
        <v>633</v>
      </c>
      <c r="E26" s="1102"/>
      <c r="F26" s="1102"/>
      <c r="G26" s="1102"/>
      <c r="H26" s="1102"/>
      <c r="I26" s="1102"/>
      <c r="J26" s="1102"/>
      <c r="K26" s="1103" t="s">
        <v>975</v>
      </c>
      <c r="L26" s="1103"/>
      <c r="M26" s="1103"/>
    </row>
  </sheetData>
  <sheetProtection sheet="1" objects="1" scenarios="1"/>
  <mergeCells count="17">
    <mergeCell ref="D26:J26"/>
    <mergeCell ref="K26:M26"/>
    <mergeCell ref="E9:L9"/>
    <mergeCell ref="E19:L19"/>
    <mergeCell ref="E11:L11"/>
    <mergeCell ref="E13:L13"/>
    <mergeCell ref="E24:L24"/>
    <mergeCell ref="E23:L23"/>
    <mergeCell ref="F6:K7"/>
    <mergeCell ref="E17:L17"/>
    <mergeCell ref="E21:L21"/>
    <mergeCell ref="B2:M2"/>
    <mergeCell ref="B4:M4"/>
    <mergeCell ref="L6:M6"/>
    <mergeCell ref="B7:B9"/>
    <mergeCell ref="B11:B15"/>
    <mergeCell ref="E15:L15"/>
  </mergeCells>
  <printOptions horizontalCentered="1" verticalCentered="1"/>
  <pageMargins left="0" right="0" top="0.25" bottom="0"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2"/>
    <pageSetUpPr autoPageBreaks="0" fitToPage="1"/>
  </sheetPr>
  <dimension ref="A2:AK188"/>
  <sheetViews>
    <sheetView showGridLines="0" showRowColHeaders="0" showZeros="0" showOutlineSymbols="0" zoomScale="80" zoomScaleNormal="80" workbookViewId="0">
      <selection activeCell="F3" sqref="F3:H3"/>
    </sheetView>
  </sheetViews>
  <sheetFormatPr defaultColWidth="9.109375" defaultRowHeight="13.2" x14ac:dyDescent="0.25"/>
  <cols>
    <col min="1" max="1" width="3.6640625" style="12" customWidth="1"/>
    <col min="2" max="2" width="3.5546875" style="12" customWidth="1"/>
    <col min="3" max="3" width="7.6640625" style="12" customWidth="1"/>
    <col min="4" max="4" width="36.33203125" style="12" customWidth="1"/>
    <col min="5" max="5" width="0.88671875" style="12" customWidth="1"/>
    <col min="6" max="6" width="3.5546875" style="12" customWidth="1"/>
    <col min="7" max="7" width="7.6640625" style="12" customWidth="1"/>
    <col min="8" max="8" width="36.33203125" style="12" customWidth="1"/>
    <col min="9" max="9" width="0.88671875" style="12" customWidth="1"/>
    <col min="10" max="10" width="3.5546875" style="12" customWidth="1"/>
    <col min="11" max="11" width="7.6640625" style="12" customWidth="1"/>
    <col min="12" max="12" width="36.33203125" style="12" customWidth="1"/>
    <col min="13" max="13" width="0.88671875" style="12" customWidth="1"/>
    <col min="14" max="14" width="4.109375" style="12" customWidth="1"/>
    <col min="15" max="15" width="3.33203125" style="12" customWidth="1"/>
    <col min="16" max="16" width="40.44140625" style="12" customWidth="1"/>
    <col min="17" max="17" width="3.5546875" style="12" customWidth="1"/>
    <col min="18" max="18" width="15" style="12" customWidth="1"/>
    <col min="19" max="19" width="40.88671875" style="12" customWidth="1"/>
    <col min="20" max="21" width="9.109375" style="12"/>
    <col min="22" max="24" width="0" style="12" hidden="1" customWidth="1"/>
    <col min="25" max="26" width="9.109375" style="12"/>
    <col min="27" max="27" width="0" style="12" hidden="1" customWidth="1"/>
    <col min="28" max="32" width="9.109375" style="12"/>
    <col min="33" max="37" width="0" style="12" hidden="1" customWidth="1"/>
    <col min="38" max="16384" width="9.109375" style="12"/>
  </cols>
  <sheetData>
    <row r="2" spans="1:37" ht="5.25" customHeight="1" thickBot="1" x14ac:dyDescent="0.3">
      <c r="B2" s="60"/>
      <c r="C2" s="60"/>
      <c r="D2" s="60"/>
      <c r="E2" s="60"/>
      <c r="F2" s="60"/>
      <c r="G2" s="60"/>
      <c r="H2" s="60"/>
      <c r="I2" s="60"/>
      <c r="J2" s="60"/>
      <c r="K2" s="60"/>
      <c r="L2" s="60"/>
      <c r="M2" s="60"/>
      <c r="O2" s="1292" t="s">
        <v>637</v>
      </c>
      <c r="P2" s="1292"/>
      <c r="Q2" s="1292"/>
      <c r="R2" s="1292"/>
      <c r="S2" s="1292"/>
    </row>
    <row r="3" spans="1:37" ht="27" customHeight="1" thickBot="1" x14ac:dyDescent="0.3">
      <c r="A3" s="1224" t="s">
        <v>651</v>
      </c>
      <c r="B3" s="1238" t="s">
        <v>373</v>
      </c>
      <c r="C3" s="1238"/>
      <c r="D3" s="602" t="str">
        <f>'1 Instructions Tabs 2 - 15'!$L$4</f>
        <v>ACToolv15.9</v>
      </c>
      <c r="E3" s="195"/>
      <c r="F3" s="1264" t="s">
        <v>589</v>
      </c>
      <c r="G3" s="1265"/>
      <c r="H3" s="1266"/>
      <c r="I3" s="578"/>
      <c r="J3" s="1241" t="s">
        <v>586</v>
      </c>
      <c r="K3" s="1242"/>
      <c r="L3" s="618" t="s">
        <v>587</v>
      </c>
      <c r="M3" s="195"/>
      <c r="N3" s="1224" t="s">
        <v>651</v>
      </c>
      <c r="O3" s="1292"/>
      <c r="P3" s="1292"/>
      <c r="Q3" s="1292"/>
      <c r="R3" s="1292"/>
      <c r="S3" s="1292"/>
      <c r="W3" s="12" t="str">
        <f>IF(J3="Not Used",W18,S3)</f>
        <v>NOT USED</v>
      </c>
    </row>
    <row r="4" spans="1:37" s="59" customFormat="1" ht="12.75" customHeight="1" x14ac:dyDescent="0.25">
      <c r="A4" s="1224"/>
      <c r="B4" s="1243" t="s">
        <v>585</v>
      </c>
      <c r="C4" s="1243"/>
      <c r="D4" s="1243"/>
      <c r="E4" s="547"/>
      <c r="F4" s="1300"/>
      <c r="G4" s="1301"/>
      <c r="H4" s="1301"/>
      <c r="I4" s="671"/>
      <c r="J4" s="1295"/>
      <c r="K4" s="1288" t="s">
        <v>865</v>
      </c>
      <c r="L4" s="1288"/>
      <c r="M4" s="575"/>
      <c r="N4" s="1224"/>
      <c r="V4" s="269"/>
      <c r="W4" s="12"/>
    </row>
    <row r="5" spans="1:37" ht="15" customHeight="1" thickBot="1" x14ac:dyDescent="0.3">
      <c r="A5" s="1224"/>
      <c r="B5" s="1243"/>
      <c r="C5" s="1243"/>
      <c r="D5" s="1243"/>
      <c r="E5" s="571"/>
      <c r="F5" s="1302"/>
      <c r="G5" s="1302"/>
      <c r="H5" s="1302"/>
      <c r="I5" s="672"/>
      <c r="J5" s="1296"/>
      <c r="K5" s="1288"/>
      <c r="L5" s="1288"/>
      <c r="M5" s="575"/>
      <c r="N5" s="1224"/>
      <c r="O5" s="829"/>
      <c r="P5" s="829"/>
      <c r="V5" s="39"/>
    </row>
    <row r="6" spans="1:37" ht="24" customHeight="1" thickBot="1" x14ac:dyDescent="0.3">
      <c r="A6" s="1224"/>
      <c r="B6" s="1252" t="s">
        <v>325</v>
      </c>
      <c r="C6" s="1252"/>
      <c r="D6" s="558">
        <f>'1 FILL FORM'!$D$6</f>
        <v>0</v>
      </c>
      <c r="E6" s="545"/>
      <c r="F6" s="1252" t="s">
        <v>346</v>
      </c>
      <c r="G6" s="1252"/>
      <c r="H6" s="559">
        <f>'1 FILL FORM'!$L$6</f>
        <v>0</v>
      </c>
      <c r="I6" s="702"/>
      <c r="J6" s="1255" t="s">
        <v>6</v>
      </c>
      <c r="K6" s="1255"/>
      <c r="L6" s="709"/>
      <c r="M6" s="202"/>
      <c r="N6" s="1224"/>
      <c r="O6" s="829"/>
      <c r="P6" s="829"/>
      <c r="AG6" s="1293" t="s">
        <v>374</v>
      </c>
      <c r="AH6" s="1294"/>
      <c r="AI6" s="1294"/>
      <c r="AJ6" s="1294"/>
      <c r="AK6" s="1294"/>
    </row>
    <row r="7" spans="1:37" ht="3.75" customHeight="1" x14ac:dyDescent="0.25">
      <c r="A7" s="1224"/>
      <c r="B7" s="106"/>
      <c r="C7" s="106"/>
      <c r="D7" s="305"/>
      <c r="E7" s="203"/>
      <c r="F7" s="203"/>
      <c r="G7" s="204"/>
      <c r="H7" s="557"/>
      <c r="I7" s="702"/>
      <c r="J7" s="703"/>
      <c r="K7" s="704"/>
      <c r="L7" s="202"/>
      <c r="M7" s="202"/>
      <c r="N7" s="1224"/>
      <c r="O7" s="81"/>
      <c r="P7" s="81"/>
      <c r="AG7" s="1293" t="s">
        <v>375</v>
      </c>
      <c r="AH7" s="1293"/>
      <c r="AI7" s="1293"/>
      <c r="AJ7" s="1293"/>
      <c r="AK7" s="1293"/>
    </row>
    <row r="8" spans="1:37" ht="24" customHeight="1" thickBot="1" x14ac:dyDescent="0.3">
      <c r="A8" s="1224"/>
      <c r="B8" s="577"/>
      <c r="C8" s="573" t="s">
        <v>4</v>
      </c>
      <c r="D8" s="556">
        <f>'1 FILL FORM'!$F$7</f>
        <v>0</v>
      </c>
      <c r="E8" s="203"/>
      <c r="F8" s="203"/>
      <c r="G8" s="573" t="s">
        <v>5</v>
      </c>
      <c r="H8" s="556">
        <f>'1 FILL FORM'!$I$9</f>
        <v>0</v>
      </c>
      <c r="I8" s="1255" t="s">
        <v>7</v>
      </c>
      <c r="J8" s="1255"/>
      <c r="K8" s="1255"/>
      <c r="L8" s="709"/>
      <c r="M8" s="202"/>
      <c r="N8" s="1224"/>
      <c r="O8" s="830"/>
      <c r="P8" s="831"/>
      <c r="Q8" s="21"/>
    </row>
    <row r="9" spans="1:37" ht="3" customHeight="1" x14ac:dyDescent="0.25">
      <c r="A9" s="1224"/>
      <c r="B9" s="106"/>
      <c r="C9" s="106"/>
      <c r="D9" s="305"/>
      <c r="E9" s="203"/>
      <c r="F9" s="203"/>
      <c r="G9" s="38"/>
      <c r="H9" s="205"/>
      <c r="I9" s="60"/>
      <c r="J9" s="60"/>
      <c r="K9" s="306"/>
      <c r="L9" s="202"/>
      <c r="M9" s="202"/>
      <c r="N9" s="1224"/>
      <c r="O9" s="832"/>
      <c r="P9" s="831"/>
    </row>
    <row r="10" spans="1:37" ht="3" customHeight="1" x14ac:dyDescent="0.25">
      <c r="A10" s="1224"/>
      <c r="B10" s="577"/>
      <c r="C10" s="5"/>
      <c r="D10" s="5"/>
      <c r="E10" s="203"/>
      <c r="F10" s="203"/>
      <c r="G10" s="38"/>
      <c r="H10" s="88"/>
      <c r="I10" s="1233"/>
      <c r="J10" s="1234"/>
      <c r="K10" s="202"/>
      <c r="L10" s="202"/>
      <c r="M10" s="202"/>
      <c r="N10" s="1224"/>
      <c r="O10" s="832"/>
      <c r="P10" s="831"/>
    </row>
    <row r="11" spans="1:37" ht="3" customHeight="1" x14ac:dyDescent="0.25">
      <c r="A11" s="1224"/>
      <c r="B11" s="4"/>
      <c r="C11" s="4"/>
      <c r="D11" s="571"/>
      <c r="E11" s="571"/>
      <c r="F11" s="571"/>
      <c r="G11" s="2"/>
      <c r="H11" s="90"/>
      <c r="I11" s="90"/>
      <c r="J11" s="194"/>
      <c r="K11" s="194"/>
      <c r="L11" s="194"/>
      <c r="M11" s="194"/>
      <c r="N11" s="1224"/>
      <c r="O11" s="832"/>
      <c r="P11" s="831"/>
    </row>
    <row r="12" spans="1:37" ht="3" customHeight="1" x14ac:dyDescent="0.25">
      <c r="A12" s="1224"/>
      <c r="B12" s="2"/>
      <c r="C12" s="2"/>
      <c r="D12" s="2"/>
      <c r="E12" s="2"/>
      <c r="F12" s="2"/>
      <c r="G12" s="2"/>
      <c r="H12" s="2"/>
      <c r="I12" s="2"/>
      <c r="J12" s="2"/>
      <c r="K12" s="2"/>
      <c r="L12" s="89"/>
      <c r="M12" s="2"/>
      <c r="N12" s="1224"/>
      <c r="O12" s="833"/>
      <c r="P12" s="831"/>
    </row>
    <row r="13" spans="1:37" s="39" customFormat="1" ht="16.5" customHeight="1" thickBot="1" x14ac:dyDescent="0.3">
      <c r="A13" s="1224"/>
      <c r="B13" s="1225" t="s">
        <v>492</v>
      </c>
      <c r="C13" s="1226"/>
      <c r="D13" s="1227"/>
      <c r="E13" s="38"/>
      <c r="F13" s="1225" t="s">
        <v>599</v>
      </c>
      <c r="G13" s="1226"/>
      <c r="H13" s="1227"/>
      <c r="I13" s="25"/>
      <c r="J13" s="1228" t="s">
        <v>600</v>
      </c>
      <c r="K13" s="1229"/>
      <c r="L13" s="1230"/>
      <c r="M13" s="539"/>
      <c r="N13" s="1224"/>
      <c r="O13" s="833"/>
      <c r="P13" s="831"/>
    </row>
    <row r="14" spans="1:37" s="22" customFormat="1" ht="13.5" customHeight="1" thickBot="1" x14ac:dyDescent="0.3">
      <c r="A14" s="1224"/>
      <c r="B14" s="553"/>
      <c r="C14" s="554"/>
      <c r="D14" s="621" t="s">
        <v>491</v>
      </c>
      <c r="E14" s="26"/>
      <c r="F14" s="1239"/>
      <c r="G14" s="1240"/>
      <c r="H14" s="622" t="s">
        <v>491</v>
      </c>
      <c r="I14" s="27"/>
      <c r="J14" s="1239"/>
      <c r="K14" s="1240"/>
      <c r="L14" s="622" t="s">
        <v>491</v>
      </c>
      <c r="M14" s="555"/>
      <c r="N14" s="1224"/>
      <c r="O14" s="834"/>
      <c r="P14" s="831"/>
    </row>
    <row r="15" spans="1:37" ht="57" customHeight="1" x14ac:dyDescent="0.25">
      <c r="A15" s="1224"/>
      <c r="B15" s="1247">
        <f>VLOOKUP(D14,$C$87:$F$95,4)</f>
        <v>0</v>
      </c>
      <c r="C15" s="1248"/>
      <c r="D15" s="1249"/>
      <c r="E15" s="2"/>
      <c r="F15" s="1247">
        <f>VLOOKUP(H14,$C$87:$F$95,4)</f>
        <v>0</v>
      </c>
      <c r="G15" s="1248"/>
      <c r="H15" s="1249"/>
      <c r="I15" s="28"/>
      <c r="J15" s="1247">
        <f>VLOOKUP(L14,$C$87:$F$95,4)</f>
        <v>0</v>
      </c>
      <c r="K15" s="1248"/>
      <c r="L15" s="1249"/>
      <c r="M15" s="540"/>
      <c r="N15" s="1224"/>
      <c r="O15" s="835"/>
      <c r="P15" s="831"/>
    </row>
    <row r="16" spans="1:37" ht="3.75" customHeight="1" x14ac:dyDescent="0.25">
      <c r="A16" s="1224"/>
      <c r="B16" s="1253"/>
      <c r="C16" s="1254"/>
      <c r="D16" s="1254"/>
      <c r="E16" s="2"/>
      <c r="F16" s="1250"/>
      <c r="G16" s="1251"/>
      <c r="H16" s="1251"/>
      <c r="I16" s="1"/>
      <c r="J16" s="1253"/>
      <c r="K16" s="1254"/>
      <c r="L16" s="1254"/>
      <c r="M16" s="570"/>
      <c r="N16" s="1224"/>
      <c r="O16" s="836"/>
      <c r="P16" s="831"/>
    </row>
    <row r="17" spans="1:31" s="23" customFormat="1" ht="25.95" customHeight="1" x14ac:dyDescent="0.25">
      <c r="A17" s="1224"/>
      <c r="B17" s="1261" t="s">
        <v>863</v>
      </c>
      <c r="C17" s="1262"/>
      <c r="D17" s="1263"/>
      <c r="E17" s="7"/>
      <c r="F17" s="1261" t="s">
        <v>863</v>
      </c>
      <c r="G17" s="1262"/>
      <c r="H17" s="1263"/>
      <c r="I17" s="8"/>
      <c r="J17" s="1261" t="s">
        <v>863</v>
      </c>
      <c r="K17" s="1262"/>
      <c r="L17" s="1263"/>
      <c r="M17" s="541"/>
      <c r="N17" s="1224"/>
      <c r="O17" s="836"/>
      <c r="P17" s="831"/>
    </row>
    <row r="18" spans="1:31" ht="24" customHeight="1" x14ac:dyDescent="0.25">
      <c r="A18" s="1224"/>
      <c r="B18" s="1212"/>
      <c r="C18" s="1213"/>
      <c r="D18" s="1214"/>
      <c r="E18" s="3"/>
      <c r="F18" s="1212"/>
      <c r="G18" s="1213"/>
      <c r="H18" s="1214"/>
      <c r="I18" s="1"/>
      <c r="J18" s="1212"/>
      <c r="K18" s="1213"/>
      <c r="L18" s="1214"/>
      <c r="M18" s="579"/>
      <c r="N18" s="1224"/>
      <c r="O18" s="837"/>
      <c r="P18" s="831"/>
      <c r="W18" s="39" t="s">
        <v>586</v>
      </c>
      <c r="AA18" s="269" t="s">
        <v>381</v>
      </c>
      <c r="AB18" s="268"/>
      <c r="AC18" s="268"/>
      <c r="AD18" s="268"/>
      <c r="AE18" s="268"/>
    </row>
    <row r="19" spans="1:31" ht="24" customHeight="1" x14ac:dyDescent="0.25">
      <c r="A19" s="1224"/>
      <c r="B19" s="1212"/>
      <c r="C19" s="1213"/>
      <c r="D19" s="1214"/>
      <c r="E19" s="670"/>
      <c r="F19" s="1212"/>
      <c r="G19" s="1213"/>
      <c r="H19" s="1214"/>
      <c r="I19" s="1"/>
      <c r="J19" s="1212"/>
      <c r="K19" s="1213"/>
      <c r="L19" s="1214"/>
      <c r="M19" s="579"/>
      <c r="N19" s="1224"/>
      <c r="O19" s="837"/>
      <c r="P19" s="831"/>
      <c r="W19" s="39" t="s">
        <v>603</v>
      </c>
      <c r="AA19" s="269" t="s">
        <v>382</v>
      </c>
      <c r="AB19" s="269"/>
      <c r="AC19" s="269"/>
      <c r="AD19" s="269"/>
      <c r="AE19" s="269"/>
    </row>
    <row r="20" spans="1:31" ht="24" customHeight="1" x14ac:dyDescent="0.25">
      <c r="A20" s="1224"/>
      <c r="B20" s="1212"/>
      <c r="C20" s="1213"/>
      <c r="D20" s="1214"/>
      <c r="E20" s="3"/>
      <c r="F20" s="1212"/>
      <c r="G20" s="1213"/>
      <c r="H20" s="1214"/>
      <c r="I20" s="1"/>
      <c r="J20" s="1212"/>
      <c r="K20" s="1213"/>
      <c r="L20" s="1214"/>
      <c r="M20" s="579"/>
      <c r="N20" s="1224"/>
      <c r="O20" s="836"/>
      <c r="P20" s="831"/>
      <c r="W20" s="39" t="s">
        <v>604</v>
      </c>
    </row>
    <row r="21" spans="1:31" ht="24" customHeight="1" x14ac:dyDescent="0.25">
      <c r="B21" s="1212"/>
      <c r="C21" s="1213"/>
      <c r="D21" s="1214"/>
      <c r="E21" s="3"/>
      <c r="F21" s="1212"/>
      <c r="G21" s="1213"/>
      <c r="H21" s="1214"/>
      <c r="I21" s="1"/>
      <c r="J21" s="1212"/>
      <c r="K21" s="1213"/>
      <c r="L21" s="1214"/>
      <c r="M21" s="579"/>
      <c r="N21" s="24"/>
      <c r="O21" s="836"/>
      <c r="P21" s="831"/>
      <c r="W21" s="39" t="s">
        <v>605</v>
      </c>
    </row>
    <row r="22" spans="1:31" ht="24" customHeight="1" x14ac:dyDescent="0.25">
      <c r="B22" s="1212"/>
      <c r="C22" s="1213"/>
      <c r="D22" s="1214"/>
      <c r="E22" s="3"/>
      <c r="F22" s="1212"/>
      <c r="G22" s="1213"/>
      <c r="H22" s="1214"/>
      <c r="I22" s="1"/>
      <c r="J22" s="1212"/>
      <c r="K22" s="1213"/>
      <c r="L22" s="1214"/>
      <c r="M22" s="579"/>
      <c r="N22" s="24"/>
      <c r="O22" s="836"/>
      <c r="P22" s="831"/>
      <c r="W22" s="39" t="s">
        <v>606</v>
      </c>
    </row>
    <row r="23" spans="1:31" ht="24" customHeight="1" x14ac:dyDescent="0.25">
      <c r="B23" s="1212"/>
      <c r="C23" s="1213"/>
      <c r="D23" s="1214"/>
      <c r="E23" s="3"/>
      <c r="F23" s="1212"/>
      <c r="G23" s="1213"/>
      <c r="H23" s="1214"/>
      <c r="I23" s="1"/>
      <c r="J23" s="1212"/>
      <c r="K23" s="1213"/>
      <c r="L23" s="1214"/>
      <c r="M23" s="579"/>
      <c r="N23" s="24"/>
      <c r="O23" s="836"/>
      <c r="P23" s="831"/>
    </row>
    <row r="24" spans="1:31" ht="24" customHeight="1" x14ac:dyDescent="0.25">
      <c r="B24" s="1212"/>
      <c r="C24" s="1213"/>
      <c r="D24" s="1214"/>
      <c r="E24" s="3"/>
      <c r="F24" s="1212"/>
      <c r="G24" s="1213"/>
      <c r="H24" s="1214"/>
      <c r="I24" s="1"/>
      <c r="J24" s="1212"/>
      <c r="K24" s="1213"/>
      <c r="L24" s="1214"/>
      <c r="M24" s="579"/>
      <c r="N24" s="24"/>
      <c r="O24" s="81"/>
      <c r="P24" s="81"/>
    </row>
    <row r="25" spans="1:31" ht="24" customHeight="1" x14ac:dyDescent="0.25">
      <c r="B25" s="1212"/>
      <c r="C25" s="1213"/>
      <c r="D25" s="1214"/>
      <c r="E25" s="3"/>
      <c r="F25" s="1212"/>
      <c r="G25" s="1213"/>
      <c r="H25" s="1214"/>
      <c r="I25" s="1"/>
      <c r="J25" s="1212"/>
      <c r="K25" s="1213"/>
      <c r="L25" s="1214"/>
      <c r="M25" s="579"/>
      <c r="N25" s="24"/>
      <c r="O25" s="81"/>
      <c r="P25" s="81"/>
    </row>
    <row r="26" spans="1:31" ht="3.6" customHeight="1" x14ac:dyDescent="0.25">
      <c r="B26" s="1223"/>
      <c r="C26" s="1223"/>
      <c r="D26" s="1223"/>
      <c r="E26" s="2"/>
      <c r="F26" s="1223"/>
      <c r="G26" s="1223"/>
      <c r="H26" s="1223"/>
      <c r="I26" s="1"/>
      <c r="J26" s="1223"/>
      <c r="K26" s="1223"/>
      <c r="L26" s="1223"/>
      <c r="M26" s="579"/>
      <c r="N26" s="24"/>
      <c r="O26" s="838"/>
      <c r="P26" s="838"/>
    </row>
    <row r="27" spans="1:31" ht="12.6" customHeight="1" x14ac:dyDescent="0.25">
      <c r="B27" s="1269" t="s">
        <v>890</v>
      </c>
      <c r="C27" s="1270"/>
      <c r="D27" s="1271"/>
      <c r="E27" s="2"/>
      <c r="F27" s="1269" t="s">
        <v>890</v>
      </c>
      <c r="G27" s="1270"/>
      <c r="H27" s="1271"/>
      <c r="I27" s="1"/>
      <c r="J27" s="1269" t="s">
        <v>890</v>
      </c>
      <c r="K27" s="1270"/>
      <c r="L27" s="1271"/>
      <c r="M27" s="542"/>
      <c r="N27" s="24"/>
      <c r="O27" s="839"/>
      <c r="P27" s="839"/>
    </row>
    <row r="28" spans="1:31" ht="24" customHeight="1" x14ac:dyDescent="0.25">
      <c r="B28" s="1212"/>
      <c r="C28" s="1213"/>
      <c r="D28" s="1214"/>
      <c r="E28" s="82"/>
      <c r="F28" s="1212"/>
      <c r="G28" s="1213"/>
      <c r="H28" s="1214"/>
      <c r="I28" s="872"/>
      <c r="J28" s="1212"/>
      <c r="K28" s="1213"/>
      <c r="L28" s="1214"/>
      <c r="M28" s="543"/>
      <c r="N28" s="24"/>
      <c r="O28" s="839"/>
      <c r="P28" s="839"/>
    </row>
    <row r="29" spans="1:31" ht="24" customHeight="1" x14ac:dyDescent="0.25">
      <c r="B29" s="1218"/>
      <c r="C29" s="1219"/>
      <c r="D29" s="1220"/>
      <c r="E29" s="82"/>
      <c r="F29" s="1218"/>
      <c r="G29" s="1219"/>
      <c r="H29" s="1220"/>
      <c r="I29" s="872"/>
      <c r="J29" s="1218"/>
      <c r="K29" s="1219"/>
      <c r="L29" s="1220"/>
      <c r="M29" s="815"/>
      <c r="N29" s="24"/>
      <c r="O29" s="840"/>
      <c r="P29" s="841"/>
    </row>
    <row r="30" spans="1:31" ht="24" customHeight="1" x14ac:dyDescent="0.25">
      <c r="B30" s="1218"/>
      <c r="C30" s="1219"/>
      <c r="D30" s="1220"/>
      <c r="E30" s="82"/>
      <c r="F30" s="1218"/>
      <c r="G30" s="1219"/>
      <c r="H30" s="1220"/>
      <c r="I30" s="872"/>
      <c r="J30" s="1218"/>
      <c r="K30" s="1219"/>
      <c r="L30" s="1220"/>
      <c r="M30" s="815"/>
      <c r="N30" s="24"/>
      <c r="O30" s="840"/>
      <c r="P30" s="841"/>
    </row>
    <row r="31" spans="1:31" ht="24" customHeight="1" x14ac:dyDescent="0.25">
      <c r="B31" s="1218"/>
      <c r="C31" s="1219"/>
      <c r="D31" s="1220"/>
      <c r="E31" s="82"/>
      <c r="F31" s="1218"/>
      <c r="G31" s="1219"/>
      <c r="H31" s="1220"/>
      <c r="I31" s="872"/>
      <c r="J31" s="1218"/>
      <c r="K31" s="1219"/>
      <c r="L31" s="1220"/>
      <c r="M31" s="815"/>
      <c r="N31" s="24"/>
      <c r="O31" s="840"/>
      <c r="P31" s="842"/>
    </row>
    <row r="32" spans="1:31" ht="24" customHeight="1" x14ac:dyDescent="0.25">
      <c r="B32" s="1218"/>
      <c r="C32" s="1219"/>
      <c r="D32" s="1220"/>
      <c r="E32" s="82"/>
      <c r="F32" s="1218"/>
      <c r="G32" s="1219"/>
      <c r="H32" s="1220"/>
      <c r="I32" s="872"/>
      <c r="J32" s="1218"/>
      <c r="K32" s="1219"/>
      <c r="L32" s="1220"/>
      <c r="M32" s="815"/>
      <c r="N32" s="24"/>
      <c r="O32" s="834"/>
      <c r="P32" s="843"/>
    </row>
    <row r="33" spans="2:17" ht="24" customHeight="1" x14ac:dyDescent="0.25">
      <c r="B33" s="1218"/>
      <c r="C33" s="1219"/>
      <c r="D33" s="1220"/>
      <c r="E33" s="82"/>
      <c r="F33" s="1218"/>
      <c r="G33" s="1219"/>
      <c r="H33" s="1220"/>
      <c r="I33" s="872"/>
      <c r="J33" s="1218"/>
      <c r="K33" s="1219"/>
      <c r="L33" s="1220"/>
      <c r="M33" s="815"/>
      <c r="N33" s="24"/>
      <c r="O33" s="840"/>
      <c r="P33" s="843"/>
    </row>
    <row r="34" spans="2:17" ht="24" customHeight="1" x14ac:dyDescent="0.25">
      <c r="B34" s="1218"/>
      <c r="C34" s="1219"/>
      <c r="D34" s="1220"/>
      <c r="E34" s="82"/>
      <c r="F34" s="1218"/>
      <c r="G34" s="1219"/>
      <c r="H34" s="1220"/>
      <c r="I34" s="872"/>
      <c r="J34" s="1218"/>
      <c r="K34" s="1219"/>
      <c r="L34" s="1220"/>
      <c r="M34" s="815"/>
      <c r="N34" s="24"/>
      <c r="O34" s="834"/>
      <c r="P34" s="843"/>
    </row>
    <row r="35" spans="2:17" ht="3.75" customHeight="1" x14ac:dyDescent="0.25">
      <c r="B35" s="1222"/>
      <c r="C35" s="1222"/>
      <c r="D35" s="1222"/>
      <c r="E35" s="2"/>
      <c r="F35" s="1221"/>
      <c r="G35" s="1221"/>
      <c r="H35" s="1221"/>
      <c r="I35" s="1"/>
      <c r="J35" s="1222"/>
      <c r="K35" s="1222"/>
      <c r="L35" s="1222"/>
      <c r="M35" s="542"/>
      <c r="N35" s="24"/>
      <c r="O35" s="834"/>
      <c r="P35" s="843"/>
    </row>
    <row r="36" spans="2:17" ht="36" customHeight="1" x14ac:dyDescent="0.25">
      <c r="B36" s="1215" t="s">
        <v>609</v>
      </c>
      <c r="C36" s="1297"/>
      <c r="D36" s="1298"/>
      <c r="E36" s="69"/>
      <c r="F36" s="1215" t="s">
        <v>609</v>
      </c>
      <c r="G36" s="1297"/>
      <c r="H36" s="1298"/>
      <c r="I36" s="70"/>
      <c r="J36" s="1215" t="s">
        <v>609</v>
      </c>
      <c r="K36" s="1297"/>
      <c r="L36" s="1298"/>
      <c r="M36" s="546"/>
      <c r="O36" s="840"/>
      <c r="P36" s="843"/>
    </row>
    <row r="37" spans="2:17" ht="6.75" customHeight="1" x14ac:dyDescent="0.25">
      <c r="B37" s="1259"/>
      <c r="C37" s="1259"/>
      <c r="D37" s="1259"/>
      <c r="E37" s="1260"/>
      <c r="F37" s="1259"/>
      <c r="G37" s="1259"/>
      <c r="H37" s="1259"/>
      <c r="I37" s="1260"/>
      <c r="J37" s="1259"/>
      <c r="K37" s="1259"/>
      <c r="L37" s="1259"/>
      <c r="M37" s="572"/>
      <c r="O37" s="834"/>
      <c r="P37" s="843"/>
    </row>
    <row r="38" spans="2:17" ht="3.75" customHeight="1" thickBot="1" x14ac:dyDescent="0.3">
      <c r="B38" s="61"/>
      <c r="C38" s="61"/>
      <c r="D38" s="61"/>
      <c r="E38" s="2"/>
      <c r="F38" s="61"/>
      <c r="G38" s="61"/>
      <c r="H38" s="61"/>
      <c r="I38" s="687"/>
      <c r="J38" s="1273"/>
      <c r="K38" s="1274"/>
      <c r="L38" s="1274"/>
      <c r="M38" s="688"/>
      <c r="O38" s="840"/>
      <c r="P38" s="844"/>
    </row>
    <row r="39" spans="2:17" ht="27" customHeight="1" thickBot="1" x14ac:dyDescent="0.3">
      <c r="B39" s="1276" t="s">
        <v>376</v>
      </c>
      <c r="C39" s="1276"/>
      <c r="D39" s="195"/>
      <c r="E39" s="195"/>
      <c r="F39" s="1264" t="str">
        <f>$F$3</f>
        <v>ORAL EXERCISE #1</v>
      </c>
      <c r="G39" s="1265"/>
      <c r="H39" s="1266"/>
      <c r="I39" s="195"/>
      <c r="J39" s="195"/>
      <c r="K39" s="195"/>
      <c r="L39" s="544"/>
      <c r="M39" s="195"/>
      <c r="O39" s="840"/>
      <c r="P39" s="845"/>
    </row>
    <row r="40" spans="2:17" ht="3" customHeight="1" x14ac:dyDescent="0.25">
      <c r="B40" s="1235"/>
      <c r="C40" s="1235"/>
      <c r="D40" s="1235"/>
      <c r="E40" s="1235"/>
      <c r="F40" s="1235"/>
      <c r="G40" s="1235"/>
      <c r="H40" s="1235"/>
      <c r="I40" s="1235"/>
      <c r="J40" s="1235"/>
      <c r="K40" s="1235"/>
      <c r="L40" s="1235"/>
      <c r="M40" s="571"/>
      <c r="O40" s="834"/>
      <c r="P40" s="845"/>
    </row>
    <row r="41" spans="2:17" ht="9" customHeight="1" x14ac:dyDescent="0.25">
      <c r="B41" s="571"/>
      <c r="C41" s="571"/>
      <c r="D41" s="571"/>
      <c r="E41" s="571"/>
      <c r="F41" s="571"/>
      <c r="G41" s="571"/>
      <c r="H41" s="571"/>
      <c r="I41" s="571"/>
      <c r="J41" s="571"/>
      <c r="K41" s="571"/>
      <c r="L41" s="571"/>
      <c r="M41" s="571"/>
      <c r="O41" s="840"/>
      <c r="P41" s="845"/>
    </row>
    <row r="42" spans="2:17" s="620" customFormat="1" ht="18" customHeight="1" thickBot="1" x14ac:dyDescent="0.3">
      <c r="B42" s="1267" t="s">
        <v>325</v>
      </c>
      <c r="C42" s="1267"/>
      <c r="D42" s="673">
        <f>$D$6</f>
        <v>0</v>
      </c>
      <c r="E42" s="674"/>
      <c r="F42" s="1267" t="s">
        <v>346</v>
      </c>
      <c r="G42" s="1267"/>
      <c r="H42" s="675">
        <f>$H$6</f>
        <v>0</v>
      </c>
      <c r="I42" s="676"/>
      <c r="J42" s="1236" t="s">
        <v>6</v>
      </c>
      <c r="K42" s="1236"/>
      <c r="L42" s="677"/>
      <c r="M42" s="202"/>
      <c r="O42" s="840"/>
      <c r="P42" s="845"/>
    </row>
    <row r="43" spans="2:17" ht="4.5" customHeight="1" x14ac:dyDescent="0.25">
      <c r="B43" s="560"/>
      <c r="C43" s="560"/>
      <c r="D43" s="561"/>
      <c r="E43" s="562"/>
      <c r="F43" s="562"/>
      <c r="G43" s="563"/>
      <c r="H43" s="564"/>
      <c r="I43" s="548"/>
      <c r="J43" s="565"/>
      <c r="K43" s="566"/>
      <c r="L43" s="202"/>
      <c r="M43" s="202"/>
      <c r="O43" s="846"/>
      <c r="P43" s="845"/>
    </row>
    <row r="44" spans="2:17" ht="18" customHeight="1" thickBot="1" x14ac:dyDescent="0.3">
      <c r="B44" s="573"/>
      <c r="C44" s="573" t="s">
        <v>4</v>
      </c>
      <c r="D44" s="556">
        <f>$D$8</f>
        <v>0</v>
      </c>
      <c r="E44" s="562"/>
      <c r="F44" s="562"/>
      <c r="G44" s="573" t="s">
        <v>5</v>
      </c>
      <c r="H44" s="556">
        <f>$H$8</f>
        <v>0</v>
      </c>
      <c r="I44" s="1237" t="s">
        <v>7</v>
      </c>
      <c r="J44" s="1237"/>
      <c r="K44" s="1237"/>
      <c r="L44" s="576"/>
      <c r="M44" s="202"/>
      <c r="O44" s="846"/>
      <c r="P44" s="845"/>
      <c r="Q44" s="21"/>
    </row>
    <row r="45" spans="2:17" ht="0.9" customHeight="1" x14ac:dyDescent="0.25">
      <c r="B45" s="106"/>
      <c r="C45" s="106"/>
      <c r="D45" s="305"/>
      <c r="E45" s="203"/>
      <c r="F45" s="203"/>
      <c r="G45" s="38"/>
      <c r="H45" s="205"/>
      <c r="I45" s="60"/>
      <c r="J45" s="60"/>
      <c r="K45" s="202"/>
      <c r="L45" s="202"/>
      <c r="M45" s="202"/>
      <c r="O45" s="846"/>
      <c r="P45" s="845"/>
    </row>
    <row r="46" spans="2:17" ht="0.9" customHeight="1" x14ac:dyDescent="0.25">
      <c r="B46" s="577"/>
      <c r="C46" s="5"/>
      <c r="D46" s="5"/>
      <c r="E46" s="203"/>
      <c r="F46" s="203"/>
      <c r="G46" s="38"/>
      <c r="H46" s="88"/>
      <c r="I46" s="1233"/>
      <c r="J46" s="1234"/>
      <c r="K46" s="202"/>
      <c r="L46" s="202"/>
      <c r="M46" s="202"/>
      <c r="O46" s="846"/>
      <c r="P46" s="845"/>
    </row>
    <row r="47" spans="2:17" ht="0.9" customHeight="1" x14ac:dyDescent="0.25">
      <c r="B47" s="62"/>
      <c r="C47" s="58"/>
      <c r="D47" s="305"/>
      <c r="E47" s="571"/>
      <c r="F47" s="571"/>
      <c r="G47" s="2"/>
      <c r="H47" s="2"/>
      <c r="I47" s="2"/>
      <c r="J47" s="2"/>
      <c r="K47" s="2"/>
      <c r="L47" s="2"/>
      <c r="M47" s="2"/>
      <c r="O47" s="846"/>
      <c r="P47" s="845"/>
    </row>
    <row r="48" spans="2:17" ht="0.9" customHeight="1" x14ac:dyDescent="0.25">
      <c r="B48" s="2"/>
      <c r="C48" s="2"/>
      <c r="D48" s="2"/>
      <c r="E48" s="2"/>
      <c r="F48" s="2"/>
      <c r="G48" s="2"/>
      <c r="H48" s="2"/>
      <c r="I48" s="2"/>
      <c r="J48" s="2"/>
      <c r="K48" s="2"/>
      <c r="L48" s="2"/>
      <c r="M48" s="2"/>
      <c r="O48" s="846"/>
      <c r="P48" s="845"/>
    </row>
    <row r="49" spans="2:16" s="39" customFormat="1" ht="16.5" customHeight="1" thickBot="1" x14ac:dyDescent="0.3">
      <c r="B49" s="1225" t="s">
        <v>493</v>
      </c>
      <c r="C49" s="1226"/>
      <c r="D49" s="1227"/>
      <c r="E49" s="38"/>
      <c r="F49" s="1225" t="s">
        <v>608</v>
      </c>
      <c r="G49" s="1226"/>
      <c r="H49" s="1227"/>
      <c r="I49" s="25"/>
      <c r="J49" s="1228" t="s">
        <v>602</v>
      </c>
      <c r="K49" s="1229"/>
      <c r="L49" s="1230"/>
      <c r="M49" s="539"/>
      <c r="O49" s="846"/>
      <c r="P49" s="845"/>
    </row>
    <row r="50" spans="2:16" s="22" customFormat="1" ht="13.5" customHeight="1" thickBot="1" x14ac:dyDescent="0.45">
      <c r="B50" s="553"/>
      <c r="C50" s="554"/>
      <c r="D50" s="621" t="s">
        <v>491</v>
      </c>
      <c r="E50" s="26"/>
      <c r="F50" s="1239"/>
      <c r="G50" s="1240"/>
      <c r="H50" s="622" t="s">
        <v>491</v>
      </c>
      <c r="I50" s="27"/>
      <c r="J50" s="1239"/>
      <c r="K50" s="1240"/>
      <c r="L50" s="622" t="s">
        <v>491</v>
      </c>
      <c r="M50" s="555"/>
      <c r="O50" s="847"/>
      <c r="P50" s="845"/>
    </row>
    <row r="51" spans="2:16" ht="56.25" customHeight="1" x14ac:dyDescent="0.4">
      <c r="B51" s="1247">
        <f>VLOOKUP(D50,$C$87:$F$95,4)</f>
        <v>0</v>
      </c>
      <c r="C51" s="1248"/>
      <c r="D51" s="1249"/>
      <c r="E51" s="2"/>
      <c r="F51" s="1247">
        <f>VLOOKUP(H50,$C$87:$F$95,4)</f>
        <v>0</v>
      </c>
      <c r="G51" s="1248"/>
      <c r="H51" s="1249"/>
      <c r="I51" s="28"/>
      <c r="J51" s="1247">
        <f>VLOOKUP(L50,$C$87:$F$95,4)</f>
        <v>0</v>
      </c>
      <c r="K51" s="1248"/>
      <c r="L51" s="1249"/>
      <c r="M51" s="540"/>
      <c r="O51" s="847"/>
      <c r="P51" s="845"/>
    </row>
    <row r="52" spans="2:16" ht="3.75" customHeight="1" x14ac:dyDescent="0.25">
      <c r="B52" s="1253"/>
      <c r="C52" s="1254"/>
      <c r="D52" s="1254"/>
      <c r="E52" s="2"/>
      <c r="F52" s="1250"/>
      <c r="G52" s="1251"/>
      <c r="H52" s="1251"/>
      <c r="I52" s="1"/>
      <c r="J52" s="1253"/>
      <c r="K52" s="1254"/>
      <c r="L52" s="1254"/>
      <c r="M52" s="570"/>
      <c r="O52" s="81"/>
      <c r="P52" s="845"/>
    </row>
    <row r="53" spans="2:16" ht="25.95" customHeight="1" x14ac:dyDescent="0.25">
      <c r="B53" s="1261" t="s">
        <v>863</v>
      </c>
      <c r="C53" s="1262"/>
      <c r="D53" s="1263"/>
      <c r="E53" s="7"/>
      <c r="F53" s="1261" t="s">
        <v>863</v>
      </c>
      <c r="G53" s="1262"/>
      <c r="H53" s="1263"/>
      <c r="I53" s="8"/>
      <c r="J53" s="1261" t="s">
        <v>863</v>
      </c>
      <c r="K53" s="1262"/>
      <c r="L53" s="1263"/>
      <c r="M53" s="541"/>
      <c r="O53" s="81"/>
      <c r="P53" s="845"/>
    </row>
    <row r="54" spans="2:16" ht="24" customHeight="1" x14ac:dyDescent="0.25">
      <c r="B54" s="1212"/>
      <c r="C54" s="1213"/>
      <c r="D54" s="1214"/>
      <c r="E54" s="3"/>
      <c r="F54" s="1212"/>
      <c r="G54" s="1213"/>
      <c r="H54" s="1214"/>
      <c r="I54" s="1"/>
      <c r="J54" s="1212"/>
      <c r="K54" s="1213"/>
      <c r="L54" s="1214"/>
      <c r="M54" s="579"/>
      <c r="O54" s="81"/>
      <c r="P54" s="81"/>
    </row>
    <row r="55" spans="2:16" ht="24" customHeight="1" x14ac:dyDescent="0.25">
      <c r="B55" s="1212"/>
      <c r="C55" s="1213"/>
      <c r="D55" s="1214"/>
      <c r="E55" s="670"/>
      <c r="F55" s="1212"/>
      <c r="G55" s="1213"/>
      <c r="H55" s="1214"/>
      <c r="I55" s="1"/>
      <c r="J55" s="1212"/>
      <c r="K55" s="1213"/>
      <c r="L55" s="1214"/>
      <c r="M55" s="579"/>
      <c r="O55" s="81"/>
      <c r="P55" s="81"/>
    </row>
    <row r="56" spans="2:16" ht="24" customHeight="1" x14ac:dyDescent="0.25">
      <c r="B56" s="1212"/>
      <c r="C56" s="1213"/>
      <c r="D56" s="1214"/>
      <c r="E56" s="3"/>
      <c r="F56" s="1212"/>
      <c r="G56" s="1213"/>
      <c r="H56" s="1214"/>
      <c r="I56" s="1"/>
      <c r="J56" s="1212"/>
      <c r="K56" s="1213"/>
      <c r="L56" s="1214"/>
      <c r="M56" s="579"/>
      <c r="O56" s="81"/>
      <c r="P56" s="81"/>
    </row>
    <row r="57" spans="2:16" ht="24" customHeight="1" x14ac:dyDescent="0.25">
      <c r="B57" s="1212"/>
      <c r="C57" s="1213"/>
      <c r="D57" s="1214"/>
      <c r="E57" s="3"/>
      <c r="F57" s="1212"/>
      <c r="G57" s="1213"/>
      <c r="H57" s="1214"/>
      <c r="I57" s="1"/>
      <c r="J57" s="1212"/>
      <c r="K57" s="1213"/>
      <c r="L57" s="1214"/>
      <c r="M57" s="579"/>
      <c r="O57" s="81"/>
      <c r="P57" s="81"/>
    </row>
    <row r="58" spans="2:16" ht="24" customHeight="1" x14ac:dyDescent="0.25">
      <c r="B58" s="1212"/>
      <c r="C58" s="1213"/>
      <c r="D58" s="1214"/>
      <c r="E58" s="3"/>
      <c r="F58" s="1212"/>
      <c r="G58" s="1213"/>
      <c r="H58" s="1214"/>
      <c r="I58" s="1"/>
      <c r="J58" s="1212"/>
      <c r="K58" s="1213"/>
      <c r="L58" s="1214"/>
      <c r="M58" s="579"/>
      <c r="O58" s="81"/>
      <c r="P58" s="81"/>
    </row>
    <row r="59" spans="2:16" ht="24" customHeight="1" x14ac:dyDescent="0.25">
      <c r="B59" s="1212"/>
      <c r="C59" s="1213"/>
      <c r="D59" s="1214"/>
      <c r="E59" s="3"/>
      <c r="F59" s="1212"/>
      <c r="G59" s="1213"/>
      <c r="H59" s="1214"/>
      <c r="I59" s="1"/>
      <c r="J59" s="1212"/>
      <c r="K59" s="1213"/>
      <c r="L59" s="1214"/>
      <c r="M59" s="579"/>
      <c r="O59" s="81"/>
      <c r="P59" s="81"/>
    </row>
    <row r="60" spans="2:16" ht="24" customHeight="1" x14ac:dyDescent="0.25">
      <c r="B60" s="1212"/>
      <c r="C60" s="1213"/>
      <c r="D60" s="1214"/>
      <c r="E60" s="3"/>
      <c r="F60" s="1212"/>
      <c r="G60" s="1213"/>
      <c r="H60" s="1214"/>
      <c r="I60" s="1"/>
      <c r="J60" s="1212"/>
      <c r="K60" s="1213"/>
      <c r="L60" s="1214"/>
      <c r="M60" s="579"/>
      <c r="O60" s="81"/>
      <c r="P60" s="81"/>
    </row>
    <row r="61" spans="2:16" ht="24" customHeight="1" x14ac:dyDescent="0.25">
      <c r="B61" s="1212"/>
      <c r="C61" s="1213"/>
      <c r="D61" s="1214"/>
      <c r="E61" s="3"/>
      <c r="F61" s="1212"/>
      <c r="G61" s="1213"/>
      <c r="H61" s="1214"/>
      <c r="I61" s="1"/>
      <c r="J61" s="1212"/>
      <c r="K61" s="1213"/>
      <c r="L61" s="1214"/>
      <c r="M61" s="579"/>
      <c r="O61" s="81"/>
      <c r="P61" s="81"/>
    </row>
    <row r="62" spans="2:16" ht="3.6" customHeight="1" x14ac:dyDescent="0.25">
      <c r="B62" s="1223"/>
      <c r="C62" s="1223"/>
      <c r="D62" s="1223"/>
      <c r="E62" s="2"/>
      <c r="F62" s="1223"/>
      <c r="G62" s="1223"/>
      <c r="H62" s="1223"/>
      <c r="I62" s="1"/>
      <c r="J62" s="1223"/>
      <c r="K62" s="1223"/>
      <c r="L62" s="1223"/>
      <c r="M62" s="579"/>
      <c r="N62" s="24"/>
      <c r="O62" s="81"/>
      <c r="P62" s="81"/>
    </row>
    <row r="63" spans="2:16" ht="12.6" customHeight="1" x14ac:dyDescent="0.25">
      <c r="B63" s="1269" t="s">
        <v>890</v>
      </c>
      <c r="C63" s="1270"/>
      <c r="D63" s="1271"/>
      <c r="E63" s="2"/>
      <c r="F63" s="1269" t="s">
        <v>890</v>
      </c>
      <c r="G63" s="1270"/>
      <c r="H63" s="1271"/>
      <c r="I63" s="1"/>
      <c r="J63" s="1269" t="s">
        <v>890</v>
      </c>
      <c r="K63" s="1270"/>
      <c r="L63" s="1271"/>
      <c r="M63" s="542"/>
      <c r="N63" s="24"/>
      <c r="O63" s="839"/>
      <c r="P63" s="839"/>
    </row>
    <row r="64" spans="2:16" ht="24" customHeight="1" x14ac:dyDescent="0.25">
      <c r="B64" s="1212"/>
      <c r="C64" s="1213"/>
      <c r="D64" s="1214"/>
      <c r="E64" s="82"/>
      <c r="F64" s="1212"/>
      <c r="G64" s="1213"/>
      <c r="H64" s="1214"/>
      <c r="I64" s="872"/>
      <c r="J64" s="1212"/>
      <c r="K64" s="1213"/>
      <c r="L64" s="1214"/>
      <c r="M64" s="543"/>
      <c r="N64" s="24"/>
      <c r="O64" s="839"/>
      <c r="P64" s="839"/>
    </row>
    <row r="65" spans="2:16" ht="24" customHeight="1" x14ac:dyDescent="0.25">
      <c r="B65" s="1218"/>
      <c r="C65" s="1219"/>
      <c r="D65" s="1220"/>
      <c r="E65" s="82"/>
      <c r="F65" s="1218"/>
      <c r="G65" s="1219"/>
      <c r="H65" s="1220"/>
      <c r="I65" s="872"/>
      <c r="J65" s="1218"/>
      <c r="K65" s="1219"/>
      <c r="L65" s="1220"/>
      <c r="M65" s="815"/>
      <c r="N65" s="24"/>
      <c r="O65" s="840"/>
      <c r="P65" s="841"/>
    </row>
    <row r="66" spans="2:16" ht="24" customHeight="1" x14ac:dyDescent="0.25">
      <c r="B66" s="1218"/>
      <c r="C66" s="1219"/>
      <c r="D66" s="1220"/>
      <c r="E66" s="82"/>
      <c r="F66" s="1218"/>
      <c r="G66" s="1219"/>
      <c r="H66" s="1220"/>
      <c r="I66" s="872"/>
      <c r="J66" s="1218"/>
      <c r="K66" s="1219"/>
      <c r="L66" s="1220"/>
      <c r="M66" s="815"/>
      <c r="N66" s="24"/>
      <c r="O66" s="840"/>
      <c r="P66" s="841"/>
    </row>
    <row r="67" spans="2:16" ht="24" customHeight="1" x14ac:dyDescent="0.25">
      <c r="B67" s="1218"/>
      <c r="C67" s="1219"/>
      <c r="D67" s="1220"/>
      <c r="E67" s="82"/>
      <c r="F67" s="1218"/>
      <c r="G67" s="1219"/>
      <c r="H67" s="1220"/>
      <c r="I67" s="872"/>
      <c r="J67" s="1218"/>
      <c r="K67" s="1219"/>
      <c r="L67" s="1220"/>
      <c r="M67" s="815"/>
      <c r="N67" s="24"/>
      <c r="O67" s="840"/>
      <c r="P67" s="842"/>
    </row>
    <row r="68" spans="2:16" ht="24" customHeight="1" x14ac:dyDescent="0.25">
      <c r="B68" s="1218"/>
      <c r="C68" s="1219"/>
      <c r="D68" s="1220"/>
      <c r="E68" s="82"/>
      <c r="F68" s="1218"/>
      <c r="G68" s="1219"/>
      <c r="H68" s="1220"/>
      <c r="I68" s="872"/>
      <c r="J68" s="1218"/>
      <c r="K68" s="1219"/>
      <c r="L68" s="1220"/>
      <c r="M68" s="815"/>
      <c r="N68" s="24"/>
      <c r="O68" s="834"/>
      <c r="P68" s="81"/>
    </row>
    <row r="69" spans="2:16" ht="24" customHeight="1" x14ac:dyDescent="0.25">
      <c r="B69" s="1218"/>
      <c r="C69" s="1219"/>
      <c r="D69" s="1220"/>
      <c r="E69" s="82"/>
      <c r="F69" s="1218"/>
      <c r="G69" s="1219"/>
      <c r="H69" s="1220"/>
      <c r="I69" s="872"/>
      <c r="J69" s="1218"/>
      <c r="K69" s="1219"/>
      <c r="L69" s="1220"/>
      <c r="M69" s="815"/>
      <c r="N69" s="24"/>
      <c r="O69" s="840"/>
      <c r="P69" s="81"/>
    </row>
    <row r="70" spans="2:16" ht="24" customHeight="1" x14ac:dyDescent="0.25">
      <c r="B70" s="1218"/>
      <c r="C70" s="1219"/>
      <c r="D70" s="1220"/>
      <c r="E70" s="82"/>
      <c r="F70" s="1218"/>
      <c r="G70" s="1219"/>
      <c r="H70" s="1220"/>
      <c r="I70" s="872"/>
      <c r="J70" s="1218"/>
      <c r="K70" s="1219"/>
      <c r="L70" s="1220"/>
      <c r="M70" s="815"/>
      <c r="N70" s="24"/>
      <c r="O70" s="834"/>
      <c r="P70" s="81"/>
    </row>
    <row r="71" spans="2:16" ht="3.75" customHeight="1" x14ac:dyDescent="0.25">
      <c r="B71" s="1222"/>
      <c r="C71" s="1222"/>
      <c r="D71" s="1222"/>
      <c r="E71" s="2"/>
      <c r="F71" s="1221"/>
      <c r="G71" s="1221"/>
      <c r="H71" s="1221"/>
      <c r="I71" s="1"/>
      <c r="J71" s="1222"/>
      <c r="K71" s="1222"/>
      <c r="L71" s="1222"/>
      <c r="M71" s="542"/>
      <c r="O71" s="81"/>
      <c r="P71" s="81"/>
    </row>
    <row r="72" spans="2:16" ht="36" customHeight="1" x14ac:dyDescent="0.25">
      <c r="B72" s="1215" t="s">
        <v>609</v>
      </c>
      <c r="C72" s="1297"/>
      <c r="D72" s="1298"/>
      <c r="E72" s="69"/>
      <c r="F72" s="1215" t="s">
        <v>609</v>
      </c>
      <c r="G72" s="1297"/>
      <c r="H72" s="1298"/>
      <c r="I72" s="70"/>
      <c r="J72" s="1215" t="s">
        <v>609</v>
      </c>
      <c r="K72" s="1297"/>
      <c r="L72" s="1298"/>
      <c r="M72" s="546"/>
      <c r="O72" s="81"/>
      <c r="P72" s="81"/>
    </row>
    <row r="73" spans="2:16" ht="18" customHeight="1" x14ac:dyDescent="0.25">
      <c r="B73" s="1287" t="s">
        <v>494</v>
      </c>
      <c r="C73" s="1287"/>
      <c r="D73" s="1287"/>
      <c r="E73" s="1287"/>
      <c r="F73" s="1287"/>
      <c r="G73" s="1287"/>
      <c r="H73" s="1287"/>
      <c r="I73" s="1287"/>
      <c r="J73" s="1287"/>
      <c r="K73" s="1287"/>
      <c r="L73" s="1287"/>
      <c r="M73" s="1287"/>
    </row>
    <row r="75" spans="2:16" hidden="1" x14ac:dyDescent="0.25"/>
    <row r="76" spans="2:16" hidden="1" x14ac:dyDescent="0.25"/>
    <row r="77" spans="2:16" hidden="1" x14ac:dyDescent="0.25"/>
    <row r="78" spans="2:16" hidden="1" x14ac:dyDescent="0.25"/>
    <row r="79" spans="2:16" hidden="1" x14ac:dyDescent="0.25"/>
    <row r="80" spans="2:16" hidden="1" x14ac:dyDescent="0.25"/>
    <row r="81" spans="3:22" hidden="1" x14ac:dyDescent="0.25"/>
    <row r="82" spans="3:22" hidden="1" x14ac:dyDescent="0.25"/>
    <row r="83" spans="3:22" hidden="1" x14ac:dyDescent="0.25"/>
    <row r="84" spans="3:22" hidden="1" x14ac:dyDescent="0.25"/>
    <row r="85" spans="3:22" hidden="1" x14ac:dyDescent="0.25">
      <c r="C85" s="531"/>
      <c r="O85" s="549"/>
    </row>
    <row r="86" spans="3:22" hidden="1" x14ac:dyDescent="0.25">
      <c r="C86" s="531" t="s">
        <v>358</v>
      </c>
      <c r="O86" s="708"/>
    </row>
    <row r="87" spans="3:22" ht="24.6" hidden="1" x14ac:dyDescent="0.4">
      <c r="C87" s="532" t="s">
        <v>263</v>
      </c>
      <c r="D87" s="533"/>
      <c r="F87" s="534" t="s">
        <v>80</v>
      </c>
      <c r="G87" s="535"/>
      <c r="H87" s="567"/>
      <c r="I87" s="567"/>
      <c r="J87" s="567"/>
      <c r="K87" s="567"/>
      <c r="L87" s="567"/>
      <c r="M87" s="567"/>
      <c r="N87" s="567"/>
      <c r="O87" s="701"/>
      <c r="P87" s="567"/>
      <c r="Q87" s="567"/>
      <c r="R87" s="567"/>
      <c r="S87" s="567"/>
      <c r="T87" s="567"/>
      <c r="U87" s="567"/>
      <c r="V87" s="568"/>
    </row>
    <row r="88" spans="3:22" ht="24.6" hidden="1" x14ac:dyDescent="0.4">
      <c r="C88" s="532" t="s">
        <v>490</v>
      </c>
      <c r="D88" s="533"/>
      <c r="F88" s="534" t="s">
        <v>367</v>
      </c>
      <c r="G88" s="535"/>
      <c r="H88" s="567"/>
      <c r="I88" s="567"/>
      <c r="J88" s="567"/>
      <c r="K88" s="567"/>
      <c r="L88" s="567"/>
      <c r="M88" s="567"/>
      <c r="N88" s="567"/>
      <c r="O88" s="701"/>
      <c r="P88" s="567"/>
      <c r="Q88" s="567"/>
      <c r="R88" s="567"/>
      <c r="S88" s="567"/>
      <c r="T88" s="567"/>
      <c r="U88" s="567"/>
      <c r="V88" s="568"/>
    </row>
    <row r="89" spans="3:22" ht="24.6" hidden="1" x14ac:dyDescent="0.4">
      <c r="C89" s="532" t="s">
        <v>487</v>
      </c>
      <c r="D89" s="533"/>
      <c r="F89" s="534" t="s">
        <v>555</v>
      </c>
      <c r="G89" s="535"/>
      <c r="H89" s="567"/>
      <c r="I89" s="567"/>
      <c r="J89" s="567"/>
      <c r="K89" s="567"/>
      <c r="L89" s="567"/>
      <c r="M89" s="567"/>
      <c r="N89" s="567"/>
      <c r="O89" s="701"/>
      <c r="P89" s="567"/>
      <c r="Q89" s="567"/>
      <c r="R89" s="567"/>
      <c r="S89" s="567"/>
      <c r="T89" s="567"/>
      <c r="U89" s="567"/>
      <c r="V89" s="568"/>
    </row>
    <row r="90" spans="3:22" ht="24.6" hidden="1" x14ac:dyDescent="0.4">
      <c r="C90" s="532" t="s">
        <v>262</v>
      </c>
      <c r="D90" s="533"/>
      <c r="F90" s="534" t="s">
        <v>79</v>
      </c>
      <c r="G90" s="535"/>
      <c r="H90" s="567"/>
      <c r="I90" s="567"/>
      <c r="J90" s="567"/>
      <c r="K90" s="567"/>
      <c r="L90" s="567"/>
      <c r="M90" s="567"/>
      <c r="N90" s="567"/>
      <c r="O90" s="701"/>
      <c r="P90" s="567"/>
      <c r="Q90" s="567"/>
      <c r="R90" s="567"/>
      <c r="S90" s="567"/>
      <c r="T90" s="567"/>
      <c r="U90" s="567"/>
      <c r="V90" s="568"/>
    </row>
    <row r="91" spans="3:22" ht="24.6" hidden="1" x14ac:dyDescent="0.4">
      <c r="C91" s="532" t="s">
        <v>485</v>
      </c>
      <c r="D91" s="533"/>
      <c r="F91" s="534" t="s">
        <v>74</v>
      </c>
      <c r="G91" s="535"/>
      <c r="H91" s="567"/>
      <c r="I91" s="567"/>
      <c r="J91" s="567"/>
      <c r="K91" s="567"/>
      <c r="L91" s="567"/>
      <c r="M91" s="567"/>
      <c r="N91" s="567"/>
      <c r="O91" s="701"/>
      <c r="P91" s="567"/>
      <c r="Q91" s="567"/>
      <c r="R91" s="567"/>
      <c r="S91" s="567"/>
      <c r="T91" s="567"/>
      <c r="U91" s="567"/>
      <c r="V91" s="568"/>
    </row>
    <row r="92" spans="3:22" ht="24.6" hidden="1" x14ac:dyDescent="0.4">
      <c r="C92" s="532" t="s">
        <v>489</v>
      </c>
      <c r="D92" s="533"/>
      <c r="F92" s="534" t="s">
        <v>365</v>
      </c>
      <c r="G92" s="535"/>
      <c r="H92" s="567"/>
      <c r="I92" s="567"/>
      <c r="J92" s="567"/>
      <c r="K92" s="567"/>
      <c r="L92" s="567"/>
      <c r="M92" s="567"/>
      <c r="N92" s="567"/>
      <c r="O92" s="701"/>
      <c r="P92" s="567"/>
      <c r="Q92" s="567"/>
      <c r="R92" s="567"/>
      <c r="S92" s="567"/>
      <c r="T92" s="567"/>
      <c r="U92" s="567"/>
      <c r="V92" s="568"/>
    </row>
    <row r="93" spans="3:22" ht="24.6" hidden="1" x14ac:dyDescent="0.4">
      <c r="C93" s="532" t="s">
        <v>488</v>
      </c>
      <c r="D93" s="533"/>
      <c r="F93" s="534" t="s">
        <v>77</v>
      </c>
      <c r="G93" s="535"/>
      <c r="H93" s="567"/>
      <c r="I93" s="567"/>
      <c r="J93" s="567"/>
      <c r="K93" s="567"/>
      <c r="L93" s="567"/>
      <c r="M93" s="567"/>
      <c r="N93" s="567"/>
      <c r="O93" s="701"/>
      <c r="P93" s="567"/>
      <c r="Q93" s="567"/>
      <c r="R93" s="567"/>
      <c r="S93" s="567"/>
      <c r="T93" s="567"/>
      <c r="U93" s="567"/>
      <c r="V93" s="568"/>
    </row>
    <row r="94" spans="3:22" ht="24.6" hidden="1" x14ac:dyDescent="0.4">
      <c r="C94" s="532" t="s">
        <v>486</v>
      </c>
      <c r="D94" s="533"/>
      <c r="F94" s="534" t="s">
        <v>75</v>
      </c>
      <c r="G94" s="536"/>
      <c r="H94" s="567"/>
      <c r="I94" s="567"/>
      <c r="J94" s="567"/>
      <c r="K94" s="567"/>
      <c r="L94" s="567"/>
      <c r="M94" s="567"/>
      <c r="N94" s="567"/>
      <c r="O94" s="701"/>
      <c r="P94" s="567"/>
      <c r="Q94" s="567"/>
      <c r="R94" s="567"/>
      <c r="S94" s="567"/>
      <c r="T94" s="567"/>
      <c r="U94" s="567"/>
      <c r="V94" s="568"/>
    </row>
    <row r="95" spans="3:22" ht="24.6" hidden="1" x14ac:dyDescent="0.4">
      <c r="C95" s="538" t="s">
        <v>491</v>
      </c>
      <c r="D95" s="533"/>
      <c r="F95" s="534"/>
      <c r="G95" s="535"/>
      <c r="H95" s="567"/>
      <c r="I95" s="567"/>
      <c r="J95" s="567"/>
      <c r="K95" s="567"/>
      <c r="L95" s="567"/>
      <c r="M95" s="567"/>
      <c r="N95" s="567"/>
      <c r="O95" s="701"/>
      <c r="P95" s="567"/>
      <c r="Q95" s="567"/>
      <c r="R95" s="567"/>
      <c r="S95" s="567"/>
      <c r="T95" s="567"/>
      <c r="U95" s="567"/>
      <c r="V95" s="568"/>
    </row>
    <row r="96" spans="3:22" hidden="1" x14ac:dyDescent="0.25"/>
    <row r="97" spans="1:8" hidden="1" x14ac:dyDescent="0.25"/>
    <row r="98" spans="1:8" hidden="1" x14ac:dyDescent="0.25"/>
    <row r="99" spans="1:8" hidden="1" x14ac:dyDescent="0.25">
      <c r="A99" s="549"/>
      <c r="B99" s="549"/>
      <c r="C99" s="549"/>
      <c r="D99" s="549"/>
      <c r="E99" s="549"/>
      <c r="F99" s="549"/>
      <c r="G99" s="549"/>
      <c r="H99" s="549"/>
    </row>
    <row r="100" spans="1:8" ht="14.25" hidden="1" customHeight="1" x14ac:dyDescent="0.25">
      <c r="A100" s="549"/>
      <c r="B100" s="549"/>
      <c r="C100" s="1285" t="s">
        <v>485</v>
      </c>
      <c r="D100" s="1285"/>
      <c r="E100" s="1285"/>
      <c r="F100" s="1285"/>
      <c r="G100" s="1285"/>
      <c r="H100" s="1285"/>
    </row>
    <row r="101" spans="1:8" ht="6" hidden="1" customHeight="1" x14ac:dyDescent="0.25">
      <c r="A101" s="549"/>
      <c r="B101" s="549"/>
      <c r="C101" s="548"/>
      <c r="D101" s="548"/>
      <c r="E101" s="2"/>
      <c r="F101" s="2"/>
      <c r="G101" s="2"/>
      <c r="H101" s="2"/>
    </row>
    <row r="102" spans="1:8" hidden="1" x14ac:dyDescent="0.25">
      <c r="A102" s="1286"/>
      <c r="B102" s="1286"/>
      <c r="C102" s="1268" t="s">
        <v>496</v>
      </c>
      <c r="D102" s="1268"/>
      <c r="E102" s="1268"/>
      <c r="F102" s="1268"/>
      <c r="G102" s="1268"/>
      <c r="H102" s="1268"/>
    </row>
    <row r="103" spans="1:8" hidden="1" x14ac:dyDescent="0.25">
      <c r="A103" s="1286"/>
      <c r="B103" s="1286"/>
      <c r="C103" s="1268" t="s">
        <v>497</v>
      </c>
      <c r="D103" s="1268"/>
      <c r="E103" s="1268"/>
      <c r="F103" s="1268"/>
      <c r="G103" s="1268"/>
      <c r="H103" s="1268"/>
    </row>
    <row r="104" spans="1:8" hidden="1" x14ac:dyDescent="0.25">
      <c r="A104" s="1286"/>
      <c r="B104" s="1286"/>
      <c r="C104" s="1278" t="s">
        <v>559</v>
      </c>
      <c r="D104" s="1278"/>
      <c r="E104" s="1278"/>
      <c r="F104" s="1278"/>
      <c r="G104" s="1278"/>
      <c r="H104" s="1278"/>
    </row>
    <row r="105" spans="1:8" hidden="1" x14ac:dyDescent="0.25">
      <c r="A105" s="1286"/>
      <c r="B105" s="1286"/>
      <c r="C105" s="1272" t="s">
        <v>498</v>
      </c>
      <c r="D105" s="1272"/>
      <c r="E105" s="1272"/>
      <c r="F105" s="1272"/>
      <c r="G105" s="1272"/>
      <c r="H105" s="1272"/>
    </row>
    <row r="106" spans="1:8" hidden="1" x14ac:dyDescent="0.25">
      <c r="A106" s="1286"/>
      <c r="B106" s="1286"/>
      <c r="C106" s="1272" t="s">
        <v>499</v>
      </c>
      <c r="D106" s="1272"/>
      <c r="E106" s="1272"/>
      <c r="F106" s="1272"/>
      <c r="G106" s="1272"/>
      <c r="H106" s="1272"/>
    </row>
    <row r="107" spans="1:8" hidden="1" x14ac:dyDescent="0.25">
      <c r="A107" s="1286"/>
      <c r="B107" s="1286"/>
      <c r="C107" s="1272" t="s">
        <v>500</v>
      </c>
      <c r="D107" s="1272"/>
      <c r="E107" s="1272"/>
      <c r="F107" s="1272"/>
      <c r="G107" s="1272"/>
      <c r="H107" s="1272"/>
    </row>
    <row r="108" spans="1:8" hidden="1" x14ac:dyDescent="0.25">
      <c r="A108" s="1286"/>
      <c r="B108" s="1286"/>
      <c r="C108" s="1272" t="s">
        <v>501</v>
      </c>
      <c r="D108" s="1272"/>
      <c r="E108" s="1272"/>
      <c r="F108" s="1272"/>
      <c r="G108" s="1272"/>
      <c r="H108" s="1272"/>
    </row>
    <row r="109" spans="1:8" hidden="1" x14ac:dyDescent="0.25">
      <c r="A109" s="1286"/>
      <c r="B109" s="1286"/>
      <c r="C109" s="1268" t="s">
        <v>502</v>
      </c>
      <c r="D109" s="1268"/>
      <c r="E109" s="1268"/>
      <c r="F109" s="1268"/>
      <c r="G109" s="1268"/>
      <c r="H109" s="1268"/>
    </row>
    <row r="110" spans="1:8" hidden="1" x14ac:dyDescent="0.25">
      <c r="A110" s="574"/>
      <c r="B110" s="574"/>
      <c r="C110" s="537"/>
      <c r="D110" s="537"/>
      <c r="E110" s="537"/>
      <c r="F110" s="537"/>
      <c r="G110" s="537"/>
      <c r="H110" s="549"/>
    </row>
    <row r="111" spans="1:8" ht="14.25" hidden="1" customHeight="1" x14ac:dyDescent="0.25">
      <c r="A111" s="574"/>
      <c r="B111" s="574"/>
      <c r="C111" s="1284" t="s">
        <v>486</v>
      </c>
      <c r="D111" s="1284"/>
      <c r="E111" s="1284"/>
      <c r="F111" s="1284"/>
      <c r="G111" s="1284"/>
      <c r="H111" s="1284"/>
    </row>
    <row r="112" spans="1:8" ht="6" hidden="1" customHeight="1" x14ac:dyDescent="0.25">
      <c r="A112" s="551"/>
      <c r="B112" s="551"/>
      <c r="C112" s="548"/>
      <c r="D112" s="548"/>
      <c r="E112" s="548"/>
      <c r="F112" s="548"/>
      <c r="G112" s="548"/>
      <c r="H112" s="2"/>
    </row>
    <row r="113" spans="1:8" hidden="1" x14ac:dyDescent="0.25">
      <c r="A113" s="1286"/>
      <c r="B113" s="1286"/>
      <c r="C113" s="1268" t="s">
        <v>503</v>
      </c>
      <c r="D113" s="1268"/>
      <c r="E113" s="1268"/>
      <c r="F113" s="1268"/>
      <c r="G113" s="1268"/>
      <c r="H113" s="1268"/>
    </row>
    <row r="114" spans="1:8" hidden="1" x14ac:dyDescent="0.25">
      <c r="A114" s="1286"/>
      <c r="B114" s="1286"/>
      <c r="C114" s="1268" t="s">
        <v>504</v>
      </c>
      <c r="D114" s="1268"/>
      <c r="E114" s="1268"/>
      <c r="F114" s="1268"/>
      <c r="G114" s="1268"/>
      <c r="H114" s="1268"/>
    </row>
    <row r="115" spans="1:8" hidden="1" x14ac:dyDescent="0.25">
      <c r="A115" s="1286"/>
      <c r="B115" s="1286"/>
      <c r="C115" s="1268" t="s">
        <v>505</v>
      </c>
      <c r="D115" s="1268"/>
      <c r="E115" s="1268"/>
      <c r="F115" s="1268"/>
      <c r="G115" s="1268"/>
      <c r="H115" s="1268"/>
    </row>
    <row r="116" spans="1:8" hidden="1" x14ac:dyDescent="0.25">
      <c r="A116" s="1286"/>
      <c r="B116" s="1286"/>
      <c r="C116" s="1268" t="s">
        <v>506</v>
      </c>
      <c r="D116" s="1268"/>
      <c r="E116" s="1268"/>
      <c r="F116" s="1268"/>
      <c r="G116" s="1268"/>
      <c r="H116" s="1268"/>
    </row>
    <row r="117" spans="1:8" ht="12.75" hidden="1" customHeight="1" x14ac:dyDescent="0.25">
      <c r="A117" s="1286"/>
      <c r="B117" s="1286"/>
      <c r="C117" s="1268" t="s">
        <v>507</v>
      </c>
      <c r="D117" s="1268"/>
      <c r="E117" s="1268"/>
      <c r="F117" s="1268"/>
      <c r="G117" s="1268"/>
      <c r="H117" s="1268"/>
    </row>
    <row r="118" spans="1:8" hidden="1" x14ac:dyDescent="0.25">
      <c r="A118" s="1286"/>
      <c r="B118" s="1286"/>
      <c r="C118" s="1268" t="s">
        <v>508</v>
      </c>
      <c r="D118" s="1268"/>
      <c r="E118" s="1268"/>
      <c r="F118" s="1268"/>
      <c r="G118" s="1268"/>
      <c r="H118" s="1268"/>
    </row>
    <row r="119" spans="1:8" hidden="1" x14ac:dyDescent="0.25">
      <c r="A119" s="1286"/>
      <c r="B119" s="1286"/>
      <c r="C119" s="1268" t="s">
        <v>509</v>
      </c>
      <c r="D119" s="1268"/>
      <c r="E119" s="1268"/>
      <c r="F119" s="1268"/>
      <c r="G119" s="1268"/>
      <c r="H119" s="1268"/>
    </row>
    <row r="120" spans="1:8" hidden="1" x14ac:dyDescent="0.25">
      <c r="A120" s="574"/>
      <c r="B120" s="574"/>
      <c r="C120" s="537"/>
      <c r="D120" s="537"/>
      <c r="E120" s="537"/>
      <c r="F120" s="537"/>
      <c r="G120" s="537"/>
      <c r="H120" s="549"/>
    </row>
    <row r="121" spans="1:8" ht="13.8" hidden="1" x14ac:dyDescent="0.25">
      <c r="A121" s="574"/>
      <c r="B121" s="574"/>
      <c r="C121" s="1284" t="s">
        <v>487</v>
      </c>
      <c r="D121" s="1284"/>
      <c r="E121" s="1284"/>
      <c r="F121" s="1284"/>
      <c r="G121" s="1284"/>
      <c r="H121" s="1284"/>
    </row>
    <row r="122" spans="1:8" ht="6" hidden="1" customHeight="1" x14ac:dyDescent="0.25">
      <c r="A122" s="551"/>
      <c r="B122" s="551"/>
      <c r="C122" s="548"/>
      <c r="D122" s="548"/>
      <c r="E122" s="548"/>
      <c r="F122" s="548"/>
      <c r="G122" s="548"/>
      <c r="H122" s="2"/>
    </row>
    <row r="123" spans="1:8" hidden="1" x14ac:dyDescent="0.25">
      <c r="A123" s="1286"/>
      <c r="B123" s="1286"/>
      <c r="C123" s="1268" t="s">
        <v>510</v>
      </c>
      <c r="D123" s="1268"/>
      <c r="E123" s="1268"/>
      <c r="F123" s="1268"/>
      <c r="G123" s="1268"/>
      <c r="H123" s="1268"/>
    </row>
    <row r="124" spans="1:8" hidden="1" x14ac:dyDescent="0.25">
      <c r="A124" s="1286"/>
      <c r="B124" s="1286"/>
      <c r="C124" s="1268" t="s">
        <v>511</v>
      </c>
      <c r="D124" s="1268"/>
      <c r="E124" s="1268"/>
      <c r="F124" s="1268"/>
      <c r="G124" s="1268"/>
      <c r="H124" s="1268"/>
    </row>
    <row r="125" spans="1:8" hidden="1" x14ac:dyDescent="0.25">
      <c r="A125" s="1286"/>
      <c r="B125" s="1286"/>
      <c r="C125" s="1268" t="s">
        <v>512</v>
      </c>
      <c r="D125" s="1268"/>
      <c r="E125" s="1268"/>
      <c r="F125" s="1268"/>
      <c r="G125" s="1268"/>
      <c r="H125" s="1268"/>
    </row>
    <row r="126" spans="1:8" hidden="1" x14ac:dyDescent="0.25">
      <c r="A126" s="1286"/>
      <c r="B126" s="1286"/>
      <c r="C126" s="1268" t="s">
        <v>513</v>
      </c>
      <c r="D126" s="1268"/>
      <c r="E126" s="1268"/>
      <c r="F126" s="1268"/>
      <c r="G126" s="1268"/>
      <c r="H126" s="1268"/>
    </row>
    <row r="127" spans="1:8" hidden="1" x14ac:dyDescent="0.25">
      <c r="A127" s="1286"/>
      <c r="B127" s="1286"/>
      <c r="C127" s="1268" t="s">
        <v>514</v>
      </c>
      <c r="D127" s="1268"/>
      <c r="E127" s="1268"/>
      <c r="F127" s="1268"/>
      <c r="G127" s="1268"/>
      <c r="H127" s="1268"/>
    </row>
    <row r="128" spans="1:8" hidden="1" x14ac:dyDescent="0.25">
      <c r="A128" s="1286"/>
      <c r="B128" s="1286"/>
      <c r="C128" s="1268" t="s">
        <v>515</v>
      </c>
      <c r="D128" s="1268"/>
      <c r="E128" s="1268"/>
      <c r="F128" s="1268"/>
      <c r="G128" s="1268"/>
      <c r="H128" s="1268"/>
    </row>
    <row r="129" spans="1:8" hidden="1" x14ac:dyDescent="0.25">
      <c r="A129" s="1286"/>
      <c r="B129" s="1286"/>
      <c r="C129" s="1268" t="s">
        <v>516</v>
      </c>
      <c r="D129" s="1268"/>
      <c r="E129" s="1268"/>
      <c r="F129" s="1268"/>
      <c r="G129" s="1268"/>
      <c r="H129" s="1268"/>
    </row>
    <row r="130" spans="1:8" hidden="1" x14ac:dyDescent="0.25">
      <c r="A130" s="1286"/>
      <c r="B130" s="1286"/>
      <c r="C130" s="1268" t="s">
        <v>517</v>
      </c>
      <c r="D130" s="1268"/>
      <c r="E130" s="1268"/>
      <c r="F130" s="1268"/>
      <c r="G130" s="1268"/>
      <c r="H130" s="1268"/>
    </row>
    <row r="131" spans="1:8" hidden="1" x14ac:dyDescent="0.25">
      <c r="A131" s="574"/>
      <c r="B131" s="574"/>
      <c r="C131" s="537"/>
      <c r="D131" s="537"/>
      <c r="E131" s="537"/>
      <c r="F131" s="537"/>
      <c r="G131" s="537"/>
      <c r="H131" s="549"/>
    </row>
    <row r="132" spans="1:8" ht="13.8" hidden="1" x14ac:dyDescent="0.25">
      <c r="A132" s="574"/>
      <c r="B132" s="574"/>
      <c r="C132" s="1284" t="s">
        <v>488</v>
      </c>
      <c r="D132" s="1284"/>
      <c r="E132" s="1284"/>
      <c r="F132" s="1284"/>
      <c r="G132" s="1284"/>
      <c r="H132" s="1284"/>
    </row>
    <row r="133" spans="1:8" ht="6" hidden="1" customHeight="1" x14ac:dyDescent="0.25">
      <c r="A133" s="574"/>
      <c r="B133" s="574"/>
      <c r="C133" s="548"/>
      <c r="D133" s="548"/>
      <c r="E133" s="548"/>
      <c r="F133" s="548"/>
      <c r="G133" s="548"/>
      <c r="H133" s="2"/>
    </row>
    <row r="134" spans="1:8" hidden="1" x14ac:dyDescent="0.25">
      <c r="A134" s="1286"/>
      <c r="B134" s="1286"/>
      <c r="C134" s="1268" t="s">
        <v>518</v>
      </c>
      <c r="D134" s="1268"/>
      <c r="E134" s="1268"/>
      <c r="F134" s="1268"/>
      <c r="G134" s="1268"/>
      <c r="H134" s="1268"/>
    </row>
    <row r="135" spans="1:8" hidden="1" x14ac:dyDescent="0.25">
      <c r="A135" s="1286"/>
      <c r="B135" s="1286"/>
      <c r="C135" s="1268" t="s">
        <v>519</v>
      </c>
      <c r="D135" s="1268"/>
      <c r="E135" s="1268"/>
      <c r="F135" s="1268"/>
      <c r="G135" s="1268"/>
      <c r="H135" s="1268"/>
    </row>
    <row r="136" spans="1:8" hidden="1" x14ac:dyDescent="0.25">
      <c r="A136" s="1286"/>
      <c r="B136" s="1286"/>
      <c r="C136" s="1268" t="s">
        <v>520</v>
      </c>
      <c r="D136" s="1268"/>
      <c r="E136" s="1268"/>
      <c r="F136" s="1268"/>
      <c r="G136" s="1268"/>
      <c r="H136" s="1268"/>
    </row>
    <row r="137" spans="1:8" hidden="1" x14ac:dyDescent="0.25">
      <c r="A137" s="1286"/>
      <c r="B137" s="1286"/>
      <c r="C137" s="1268" t="s">
        <v>521</v>
      </c>
      <c r="D137" s="1268"/>
      <c r="E137" s="1268"/>
      <c r="F137" s="1268"/>
      <c r="G137" s="1268"/>
      <c r="H137" s="1268"/>
    </row>
    <row r="138" spans="1:8" hidden="1" x14ac:dyDescent="0.25">
      <c r="A138" s="1286"/>
      <c r="B138" s="1286"/>
      <c r="C138" s="1268" t="s">
        <v>522</v>
      </c>
      <c r="D138" s="1268"/>
      <c r="E138" s="1268"/>
      <c r="F138" s="1268"/>
      <c r="G138" s="1268"/>
      <c r="H138" s="1268"/>
    </row>
    <row r="139" spans="1:8" hidden="1" x14ac:dyDescent="0.25">
      <c r="A139" s="1286"/>
      <c r="B139" s="1286"/>
      <c r="C139" s="1268" t="s">
        <v>523</v>
      </c>
      <c r="D139" s="1268"/>
      <c r="E139" s="1268"/>
      <c r="F139" s="1268"/>
      <c r="G139" s="1268"/>
      <c r="H139" s="1268"/>
    </row>
    <row r="140" spans="1:8" hidden="1" x14ac:dyDescent="0.25">
      <c r="A140" s="1286"/>
      <c r="B140" s="1286"/>
      <c r="C140" s="1268" t="s">
        <v>524</v>
      </c>
      <c r="D140" s="1268"/>
      <c r="E140" s="1268"/>
      <c r="F140" s="1268"/>
      <c r="G140" s="1268"/>
      <c r="H140" s="1268"/>
    </row>
    <row r="141" spans="1:8" hidden="1" x14ac:dyDescent="0.25">
      <c r="A141" s="574"/>
      <c r="B141" s="574"/>
      <c r="C141" s="537"/>
      <c r="D141" s="537"/>
      <c r="E141" s="537"/>
      <c r="F141" s="537"/>
      <c r="G141" s="537"/>
      <c r="H141" s="549"/>
    </row>
    <row r="142" spans="1:8" ht="13.8" hidden="1" x14ac:dyDescent="0.25">
      <c r="A142" s="574"/>
      <c r="B142" s="574"/>
      <c r="C142" s="1284" t="s">
        <v>262</v>
      </c>
      <c r="D142" s="1284"/>
      <c r="E142" s="1284"/>
      <c r="F142" s="1284"/>
      <c r="G142" s="1284"/>
      <c r="H142" s="1284"/>
    </row>
    <row r="143" spans="1:8" ht="6" hidden="1" customHeight="1" x14ac:dyDescent="0.25">
      <c r="A143" s="574"/>
      <c r="B143" s="574"/>
      <c r="C143" s="548"/>
      <c r="D143" s="548"/>
      <c r="E143" s="548"/>
      <c r="F143" s="548"/>
      <c r="G143" s="548"/>
      <c r="H143" s="2"/>
    </row>
    <row r="144" spans="1:8" hidden="1" x14ac:dyDescent="0.25">
      <c r="A144" s="1286"/>
      <c r="B144" s="1286"/>
      <c r="C144" s="1268" t="s">
        <v>525</v>
      </c>
      <c r="D144" s="1268"/>
      <c r="E144" s="1268"/>
      <c r="F144" s="1268"/>
      <c r="G144" s="1268"/>
      <c r="H144" s="1268"/>
    </row>
    <row r="145" spans="1:8" hidden="1" x14ac:dyDescent="0.25">
      <c r="A145" s="1286"/>
      <c r="B145" s="1286"/>
      <c r="C145" s="1268" t="s">
        <v>526</v>
      </c>
      <c r="D145" s="1268"/>
      <c r="E145" s="1268"/>
      <c r="F145" s="1268"/>
      <c r="G145" s="1268"/>
      <c r="H145" s="1268"/>
    </row>
    <row r="146" spans="1:8" hidden="1" x14ac:dyDescent="0.25">
      <c r="A146" s="1286"/>
      <c r="B146" s="1286"/>
      <c r="C146" s="1279" t="s">
        <v>557</v>
      </c>
      <c r="D146" s="1279"/>
      <c r="E146" s="1279"/>
      <c r="F146" s="1279"/>
      <c r="G146" s="1279"/>
      <c r="H146" s="1279"/>
    </row>
    <row r="147" spans="1:8" hidden="1" x14ac:dyDescent="0.25">
      <c r="A147" s="1286"/>
      <c r="B147" s="1286"/>
      <c r="C147" s="1268" t="s">
        <v>527</v>
      </c>
      <c r="D147" s="1268"/>
      <c r="E147" s="1268"/>
      <c r="F147" s="1268"/>
      <c r="G147" s="1268"/>
      <c r="H147" s="1268"/>
    </row>
    <row r="148" spans="1:8" hidden="1" x14ac:dyDescent="0.25">
      <c r="A148" s="1286"/>
      <c r="B148" s="1286"/>
      <c r="C148" s="1268" t="s">
        <v>528</v>
      </c>
      <c r="D148" s="1268"/>
      <c r="E148" s="1268"/>
      <c r="F148" s="1268"/>
      <c r="G148" s="1268"/>
      <c r="H148" s="1268"/>
    </row>
    <row r="149" spans="1:8" hidden="1" x14ac:dyDescent="0.25">
      <c r="A149" s="1286"/>
      <c r="B149" s="1286"/>
      <c r="C149" s="1268" t="s">
        <v>529</v>
      </c>
      <c r="D149" s="1268"/>
      <c r="E149" s="1268"/>
      <c r="F149" s="1268"/>
      <c r="G149" s="1268"/>
      <c r="H149" s="1268"/>
    </row>
    <row r="150" spans="1:8" hidden="1" x14ac:dyDescent="0.25">
      <c r="A150" s="1286"/>
      <c r="B150" s="1286"/>
      <c r="C150" s="1268" t="s">
        <v>530</v>
      </c>
      <c r="D150" s="1268"/>
      <c r="E150" s="1268"/>
      <c r="F150" s="1268"/>
      <c r="G150" s="1268"/>
      <c r="H150" s="1268"/>
    </row>
    <row r="151" spans="1:8" hidden="1" x14ac:dyDescent="0.25">
      <c r="A151" s="1286"/>
      <c r="B151" s="1286"/>
      <c r="C151" s="1268" t="s">
        <v>531</v>
      </c>
      <c r="D151" s="1268"/>
      <c r="E151" s="1268"/>
      <c r="F151" s="1268"/>
      <c r="G151" s="1268"/>
      <c r="H151" s="1268"/>
    </row>
    <row r="152" spans="1:8" hidden="1" x14ac:dyDescent="0.25">
      <c r="A152" s="574"/>
      <c r="B152" s="574"/>
      <c r="C152" s="552"/>
      <c r="D152" s="552"/>
      <c r="E152" s="552"/>
      <c r="F152" s="552"/>
      <c r="G152" s="552"/>
      <c r="H152" s="549"/>
    </row>
    <row r="153" spans="1:8" ht="13.8" hidden="1" x14ac:dyDescent="0.25">
      <c r="A153" s="574"/>
      <c r="B153" s="574"/>
      <c r="C153" s="1284" t="s">
        <v>263</v>
      </c>
      <c r="D153" s="1284"/>
      <c r="E153" s="1284"/>
      <c r="F153" s="1284"/>
      <c r="G153" s="1284"/>
      <c r="H153" s="1284"/>
    </row>
    <row r="154" spans="1:8" ht="6" hidden="1" customHeight="1" x14ac:dyDescent="0.25">
      <c r="A154" s="574"/>
      <c r="B154" s="574"/>
      <c r="C154" s="548"/>
      <c r="D154" s="548"/>
      <c r="E154" s="548"/>
      <c r="F154" s="548"/>
      <c r="G154" s="548"/>
      <c r="H154" s="2"/>
    </row>
    <row r="155" spans="1:8" hidden="1" x14ac:dyDescent="0.25">
      <c r="A155" s="1286"/>
      <c r="B155" s="1286"/>
      <c r="C155" s="1268" t="s">
        <v>532</v>
      </c>
      <c r="D155" s="1268"/>
      <c r="E155" s="1268"/>
      <c r="F155" s="1268"/>
      <c r="G155" s="1268"/>
      <c r="H155" s="1268"/>
    </row>
    <row r="156" spans="1:8" hidden="1" x14ac:dyDescent="0.25">
      <c r="A156" s="1286"/>
      <c r="B156" s="1286"/>
      <c r="C156" s="1279" t="s">
        <v>558</v>
      </c>
      <c r="D156" s="1279"/>
      <c r="E156" s="1279"/>
      <c r="F156" s="1279"/>
      <c r="G156" s="1279"/>
      <c r="H156" s="1279"/>
    </row>
    <row r="157" spans="1:8" hidden="1" x14ac:dyDescent="0.25">
      <c r="A157" s="1286"/>
      <c r="B157" s="1286"/>
      <c r="C157" s="1268" t="s">
        <v>533</v>
      </c>
      <c r="D157" s="1268"/>
      <c r="E157" s="1268"/>
      <c r="F157" s="1268"/>
      <c r="G157" s="1268"/>
      <c r="H157" s="1268"/>
    </row>
    <row r="158" spans="1:8" hidden="1" x14ac:dyDescent="0.25">
      <c r="A158" s="1286"/>
      <c r="B158" s="1286"/>
      <c r="C158" s="1268" t="s">
        <v>534</v>
      </c>
      <c r="D158" s="1268"/>
      <c r="E158" s="1268"/>
      <c r="F158" s="1268"/>
      <c r="G158" s="1268"/>
      <c r="H158" s="1268"/>
    </row>
    <row r="159" spans="1:8" hidden="1" x14ac:dyDescent="0.25">
      <c r="A159" s="1286"/>
      <c r="B159" s="1286"/>
      <c r="C159" s="1268" t="s">
        <v>535</v>
      </c>
      <c r="D159" s="1268"/>
      <c r="E159" s="1268"/>
      <c r="F159" s="1268"/>
      <c r="G159" s="1268"/>
      <c r="H159" s="1268"/>
    </row>
    <row r="160" spans="1:8" hidden="1" x14ac:dyDescent="0.25">
      <c r="A160" s="1286"/>
      <c r="B160" s="1286"/>
      <c r="C160" s="1268" t="s">
        <v>536</v>
      </c>
      <c r="D160" s="1268"/>
      <c r="E160" s="1268"/>
      <c r="F160" s="1268"/>
      <c r="G160" s="1268"/>
      <c r="H160" s="1268"/>
    </row>
    <row r="161" spans="1:8" hidden="1" x14ac:dyDescent="0.25">
      <c r="A161" s="1286"/>
      <c r="B161" s="1286"/>
      <c r="C161" s="1268" t="s">
        <v>537</v>
      </c>
      <c r="D161" s="1268"/>
      <c r="E161" s="1268"/>
      <c r="F161" s="1268"/>
      <c r="G161" s="1268"/>
      <c r="H161" s="1268"/>
    </row>
    <row r="162" spans="1:8" hidden="1" x14ac:dyDescent="0.25">
      <c r="A162" s="1286"/>
      <c r="B162" s="1286"/>
      <c r="C162" s="1268" t="s">
        <v>538</v>
      </c>
      <c r="D162" s="1268"/>
      <c r="E162" s="1268"/>
      <c r="F162" s="1268"/>
      <c r="G162" s="1268"/>
      <c r="H162" s="1268"/>
    </row>
    <row r="163" spans="1:8" hidden="1" x14ac:dyDescent="0.25">
      <c r="A163" s="574"/>
      <c r="B163" s="574"/>
      <c r="C163" s="552"/>
      <c r="D163" s="552"/>
      <c r="E163" s="552"/>
      <c r="F163" s="552"/>
      <c r="G163" s="552"/>
      <c r="H163" s="549"/>
    </row>
    <row r="164" spans="1:8" ht="13.8" hidden="1" x14ac:dyDescent="0.25">
      <c r="A164" s="574"/>
      <c r="B164" s="574"/>
      <c r="C164" s="1284" t="s">
        <v>489</v>
      </c>
      <c r="D164" s="1284"/>
      <c r="E164" s="1284"/>
      <c r="F164" s="1284"/>
      <c r="G164" s="1284"/>
      <c r="H164" s="1284"/>
    </row>
    <row r="165" spans="1:8" ht="6" hidden="1" customHeight="1" x14ac:dyDescent="0.25">
      <c r="A165" s="574"/>
      <c r="B165" s="574"/>
      <c r="C165" s="548"/>
      <c r="D165" s="550"/>
      <c r="E165" s="550"/>
      <c r="F165" s="550"/>
      <c r="G165" s="550"/>
      <c r="H165" s="2"/>
    </row>
    <row r="166" spans="1:8" hidden="1" x14ac:dyDescent="0.25">
      <c r="A166" s="1286"/>
      <c r="B166" s="1286"/>
      <c r="C166" s="1268" t="s">
        <v>539</v>
      </c>
      <c r="D166" s="1268"/>
      <c r="E166" s="1268"/>
      <c r="F166" s="1268"/>
      <c r="G166" s="1268"/>
      <c r="H166" s="1268"/>
    </row>
    <row r="167" spans="1:8" hidden="1" x14ac:dyDescent="0.25">
      <c r="A167" s="1286"/>
      <c r="B167" s="1286"/>
      <c r="C167" s="1268" t="s">
        <v>540</v>
      </c>
      <c r="D167" s="1268"/>
      <c r="E167" s="1268"/>
      <c r="F167" s="1268"/>
      <c r="G167" s="1268"/>
      <c r="H167" s="1268"/>
    </row>
    <row r="168" spans="1:8" hidden="1" x14ac:dyDescent="0.25">
      <c r="A168" s="1286"/>
      <c r="B168" s="1286"/>
      <c r="C168" s="1268" t="s">
        <v>541</v>
      </c>
      <c r="D168" s="1268"/>
      <c r="E168" s="1268"/>
      <c r="F168" s="1268"/>
      <c r="G168" s="1268"/>
      <c r="H168" s="1268"/>
    </row>
    <row r="169" spans="1:8" hidden="1" x14ac:dyDescent="0.25">
      <c r="A169" s="1286"/>
      <c r="B169" s="1286"/>
      <c r="C169" s="1268" t="s">
        <v>542</v>
      </c>
      <c r="D169" s="1268"/>
      <c r="E169" s="1268"/>
      <c r="F169" s="1268"/>
      <c r="G169" s="1268"/>
      <c r="H169" s="1268"/>
    </row>
    <row r="170" spans="1:8" hidden="1" x14ac:dyDescent="0.25">
      <c r="A170" s="1286"/>
      <c r="B170" s="1286"/>
      <c r="C170" s="1268" t="s">
        <v>543</v>
      </c>
      <c r="D170" s="1268"/>
      <c r="E170" s="1268"/>
      <c r="F170" s="1268"/>
      <c r="G170" s="1268"/>
      <c r="H170" s="1268"/>
    </row>
    <row r="171" spans="1:8" hidden="1" x14ac:dyDescent="0.25">
      <c r="A171" s="1286"/>
      <c r="B171" s="1286"/>
      <c r="C171" s="1268" t="s">
        <v>544</v>
      </c>
      <c r="D171" s="1268"/>
      <c r="E171" s="1268"/>
      <c r="F171" s="1268"/>
      <c r="G171" s="1268"/>
      <c r="H171" s="1268"/>
    </row>
    <row r="172" spans="1:8" hidden="1" x14ac:dyDescent="0.25">
      <c r="A172" s="1286"/>
      <c r="B172" s="1286"/>
      <c r="C172" s="1268" t="s">
        <v>545</v>
      </c>
      <c r="D172" s="1268"/>
      <c r="E172" s="1268"/>
      <c r="F172" s="1268"/>
      <c r="G172" s="1268"/>
      <c r="H172" s="1268"/>
    </row>
    <row r="173" spans="1:8" hidden="1" x14ac:dyDescent="0.25">
      <c r="A173" s="1286"/>
      <c r="B173" s="1286"/>
      <c r="C173" s="1268" t="s">
        <v>546</v>
      </c>
      <c r="D173" s="1268"/>
      <c r="E173" s="1268"/>
      <c r="F173" s="1268"/>
      <c r="G173" s="1268"/>
      <c r="H173" s="1268"/>
    </row>
    <row r="174" spans="1:8" hidden="1" x14ac:dyDescent="0.25">
      <c r="A174" s="574"/>
      <c r="B174" s="574"/>
      <c r="C174" s="552"/>
      <c r="D174" s="552"/>
      <c r="E174" s="552"/>
      <c r="F174" s="552"/>
      <c r="G174" s="552"/>
      <c r="H174" s="549"/>
    </row>
    <row r="175" spans="1:8" ht="13.8" hidden="1" x14ac:dyDescent="0.25">
      <c r="A175" s="574"/>
      <c r="B175" s="574"/>
      <c r="C175" s="1284" t="s">
        <v>490</v>
      </c>
      <c r="D175" s="1284"/>
      <c r="E175" s="1284"/>
      <c r="F175" s="1284"/>
      <c r="G175" s="1284"/>
      <c r="H175" s="1284"/>
    </row>
    <row r="176" spans="1:8" ht="6" hidden="1" customHeight="1" x14ac:dyDescent="0.25">
      <c r="A176" s="549"/>
      <c r="B176" s="549"/>
      <c r="C176" s="2"/>
      <c r="D176" s="548"/>
      <c r="E176" s="548"/>
      <c r="F176" s="548"/>
      <c r="G176" s="548"/>
      <c r="H176" s="2"/>
    </row>
    <row r="177" spans="1:8" hidden="1" x14ac:dyDescent="0.25">
      <c r="A177" s="1286"/>
      <c r="B177" s="1286"/>
      <c r="C177" s="1268" t="s">
        <v>547</v>
      </c>
      <c r="D177" s="1268"/>
      <c r="E177" s="1268"/>
      <c r="F177" s="1268"/>
      <c r="G177" s="1268"/>
      <c r="H177" s="1268"/>
    </row>
    <row r="178" spans="1:8" hidden="1" x14ac:dyDescent="0.25">
      <c r="A178" s="1286"/>
      <c r="B178" s="1286"/>
      <c r="C178" s="1268" t="s">
        <v>548</v>
      </c>
      <c r="D178" s="1268"/>
      <c r="E178" s="1268"/>
      <c r="F178" s="1268"/>
      <c r="G178" s="1268"/>
      <c r="H178" s="1268"/>
    </row>
    <row r="179" spans="1:8" hidden="1" x14ac:dyDescent="0.25">
      <c r="A179" s="1286"/>
      <c r="B179" s="1286"/>
      <c r="C179" s="1268" t="s">
        <v>549</v>
      </c>
      <c r="D179" s="1268"/>
      <c r="E179" s="1268"/>
      <c r="F179" s="1268"/>
      <c r="G179" s="1268"/>
      <c r="H179" s="1268"/>
    </row>
    <row r="180" spans="1:8" hidden="1" x14ac:dyDescent="0.25">
      <c r="A180" s="1286"/>
      <c r="B180" s="1286"/>
      <c r="C180" s="1268" t="s">
        <v>550</v>
      </c>
      <c r="D180" s="1268"/>
      <c r="E180" s="1268"/>
      <c r="F180" s="1268"/>
      <c r="G180" s="1268"/>
      <c r="H180" s="1268"/>
    </row>
    <row r="181" spans="1:8" hidden="1" x14ac:dyDescent="0.25">
      <c r="A181" s="1286"/>
      <c r="B181" s="1286"/>
      <c r="C181" s="1268" t="s">
        <v>551</v>
      </c>
      <c r="D181" s="1268"/>
      <c r="E181" s="1268"/>
      <c r="F181" s="1268"/>
      <c r="G181" s="1268"/>
      <c r="H181" s="1268"/>
    </row>
    <row r="182" spans="1:8" hidden="1" x14ac:dyDescent="0.25">
      <c r="A182" s="1286"/>
      <c r="B182" s="1286"/>
      <c r="C182" s="1268" t="s">
        <v>552</v>
      </c>
      <c r="D182" s="1268"/>
      <c r="E182" s="1268"/>
      <c r="F182" s="1268"/>
      <c r="G182" s="1268"/>
      <c r="H182" s="1268"/>
    </row>
    <row r="183" spans="1:8" hidden="1" x14ac:dyDescent="0.25">
      <c r="A183" s="1286"/>
      <c r="B183" s="1286"/>
      <c r="C183" s="1268" t="s">
        <v>553</v>
      </c>
      <c r="D183" s="1268"/>
      <c r="E183" s="1268"/>
      <c r="F183" s="1268"/>
      <c r="G183" s="1268"/>
      <c r="H183" s="1268"/>
    </row>
    <row r="184" spans="1:8" hidden="1" x14ac:dyDescent="0.25">
      <c r="A184" s="1286"/>
      <c r="B184" s="1286"/>
      <c r="C184" s="1268" t="s">
        <v>554</v>
      </c>
      <c r="D184" s="1268"/>
      <c r="E184" s="1268"/>
      <c r="F184" s="1268"/>
      <c r="G184" s="1268"/>
      <c r="H184" s="1268"/>
    </row>
    <row r="185" spans="1:8" hidden="1" x14ac:dyDescent="0.25"/>
    <row r="186" spans="1:8" hidden="1" x14ac:dyDescent="0.25"/>
    <row r="187" spans="1:8" hidden="1" x14ac:dyDescent="0.25">
      <c r="C187" s="39" t="s">
        <v>495</v>
      </c>
    </row>
    <row r="188" spans="1:8" hidden="1" x14ac:dyDescent="0.25">
      <c r="C188" s="39"/>
    </row>
  </sheetData>
  <sheetProtection sheet="1" objects="1" scenarios="1"/>
  <mergeCells count="248">
    <mergeCell ref="B20:D20"/>
    <mergeCell ref="B18:D18"/>
    <mergeCell ref="F31:H31"/>
    <mergeCell ref="J31:L31"/>
    <mergeCell ref="B32:D32"/>
    <mergeCell ref="F32:H32"/>
    <mergeCell ref="B25:D25"/>
    <mergeCell ref="F25:H25"/>
    <mergeCell ref="J25:L25"/>
    <mergeCell ref="J32:L32"/>
    <mergeCell ref="B29:D29"/>
    <mergeCell ref="B27:D27"/>
    <mergeCell ref="F30:H30"/>
    <mergeCell ref="J30:L30"/>
    <mergeCell ref="B30:D30"/>
    <mergeCell ref="B31:D31"/>
    <mergeCell ref="J29:L29"/>
    <mergeCell ref="B26:D26"/>
    <mergeCell ref="F26:H26"/>
    <mergeCell ref="J26:L26"/>
    <mergeCell ref="B28:D28"/>
    <mergeCell ref="F28:H28"/>
    <mergeCell ref="J28:L28"/>
    <mergeCell ref="F29:H29"/>
    <mergeCell ref="AG6:AK6"/>
    <mergeCell ref="AG7:AK7"/>
    <mergeCell ref="N3:N20"/>
    <mergeCell ref="F6:G6"/>
    <mergeCell ref="J6:K6"/>
    <mergeCell ref="I8:K8"/>
    <mergeCell ref="I10:J10"/>
    <mergeCell ref="F17:H17"/>
    <mergeCell ref="J18:L18"/>
    <mergeCell ref="F19:H19"/>
    <mergeCell ref="J19:L19"/>
    <mergeCell ref="F20:H20"/>
    <mergeCell ref="O2:S3"/>
    <mergeCell ref="K4:L5"/>
    <mergeCell ref="F14:G14"/>
    <mergeCell ref="J20:L20"/>
    <mergeCell ref="J14:K14"/>
    <mergeCell ref="J24:L24"/>
    <mergeCell ref="B24:D24"/>
    <mergeCell ref="F24:H24"/>
    <mergeCell ref="B23:D23"/>
    <mergeCell ref="F23:H23"/>
    <mergeCell ref="J23:L23"/>
    <mergeCell ref="F22:H22"/>
    <mergeCell ref="J22:L22"/>
    <mergeCell ref="B22:D22"/>
    <mergeCell ref="F27:H27"/>
    <mergeCell ref="J27:L27"/>
    <mergeCell ref="J42:K42"/>
    <mergeCell ref="J33:L33"/>
    <mergeCell ref="B34:D34"/>
    <mergeCell ref="F34:H34"/>
    <mergeCell ref="J34:L34"/>
    <mergeCell ref="B35:D35"/>
    <mergeCell ref="F35:H35"/>
    <mergeCell ref="J35:L35"/>
    <mergeCell ref="B36:D36"/>
    <mergeCell ref="F36:H36"/>
    <mergeCell ref="J36:L36"/>
    <mergeCell ref="B33:D33"/>
    <mergeCell ref="F33:H33"/>
    <mergeCell ref="B42:C42"/>
    <mergeCell ref="B37:L37"/>
    <mergeCell ref="J38:L38"/>
    <mergeCell ref="F39:H39"/>
    <mergeCell ref="A3:A20"/>
    <mergeCell ref="B6:C6"/>
    <mergeCell ref="B13:D13"/>
    <mergeCell ref="F13:H13"/>
    <mergeCell ref="J13:L13"/>
    <mergeCell ref="F3:H3"/>
    <mergeCell ref="J3:K3"/>
    <mergeCell ref="F15:H15"/>
    <mergeCell ref="B21:D21"/>
    <mergeCell ref="F21:H21"/>
    <mergeCell ref="J21:L21"/>
    <mergeCell ref="B3:C3"/>
    <mergeCell ref="B4:D5"/>
    <mergeCell ref="F4:H5"/>
    <mergeCell ref="B16:D16"/>
    <mergeCell ref="B17:D17"/>
    <mergeCell ref="F18:H18"/>
    <mergeCell ref="F16:H16"/>
    <mergeCell ref="J16:L16"/>
    <mergeCell ref="J17:L17"/>
    <mergeCell ref="J15:L15"/>
    <mergeCell ref="J4:J5"/>
    <mergeCell ref="B15:D15"/>
    <mergeCell ref="B19:D19"/>
    <mergeCell ref="J52:L52"/>
    <mergeCell ref="J57:L57"/>
    <mergeCell ref="B53:D53"/>
    <mergeCell ref="J53:L53"/>
    <mergeCell ref="B54:D54"/>
    <mergeCell ref="F54:H54"/>
    <mergeCell ref="J54:L54"/>
    <mergeCell ref="B55:D55"/>
    <mergeCell ref="B39:C39"/>
    <mergeCell ref="B49:D49"/>
    <mergeCell ref="F49:H49"/>
    <mergeCell ref="J49:L49"/>
    <mergeCell ref="F50:G50"/>
    <mergeCell ref="J50:K50"/>
    <mergeCell ref="B51:D51"/>
    <mergeCell ref="F51:H51"/>
    <mergeCell ref="J51:L51"/>
    <mergeCell ref="F53:H53"/>
    <mergeCell ref="B52:D52"/>
    <mergeCell ref="F52:H52"/>
    <mergeCell ref="I44:K44"/>
    <mergeCell ref="I46:J46"/>
    <mergeCell ref="B40:L40"/>
    <mergeCell ref="F42:G42"/>
    <mergeCell ref="B59:D59"/>
    <mergeCell ref="F59:H59"/>
    <mergeCell ref="J59:L59"/>
    <mergeCell ref="B58:D58"/>
    <mergeCell ref="F55:H55"/>
    <mergeCell ref="B60:D60"/>
    <mergeCell ref="F60:H60"/>
    <mergeCell ref="J60:L60"/>
    <mergeCell ref="B61:D61"/>
    <mergeCell ref="F61:H61"/>
    <mergeCell ref="J61:L61"/>
    <mergeCell ref="F58:H58"/>
    <mergeCell ref="J58:L58"/>
    <mergeCell ref="J55:L55"/>
    <mergeCell ref="B56:D56"/>
    <mergeCell ref="F56:H56"/>
    <mergeCell ref="J56:L56"/>
    <mergeCell ref="B57:D57"/>
    <mergeCell ref="F57:H57"/>
    <mergeCell ref="B62:D62"/>
    <mergeCell ref="F62:H62"/>
    <mergeCell ref="J62:L62"/>
    <mergeCell ref="B63:D63"/>
    <mergeCell ref="F63:H63"/>
    <mergeCell ref="J63:L63"/>
    <mergeCell ref="B64:D64"/>
    <mergeCell ref="F64:H64"/>
    <mergeCell ref="J64:L64"/>
    <mergeCell ref="B65:D65"/>
    <mergeCell ref="F65:H65"/>
    <mergeCell ref="J65:L65"/>
    <mergeCell ref="B66:D66"/>
    <mergeCell ref="F66:H66"/>
    <mergeCell ref="J66:L66"/>
    <mergeCell ref="B67:D67"/>
    <mergeCell ref="F67:H67"/>
    <mergeCell ref="J67:L67"/>
    <mergeCell ref="A166:B173"/>
    <mergeCell ref="A177:B184"/>
    <mergeCell ref="B73:M73"/>
    <mergeCell ref="A134:B140"/>
    <mergeCell ref="A144:B151"/>
    <mergeCell ref="C106:H106"/>
    <mergeCell ref="A102:B109"/>
    <mergeCell ref="A113:B119"/>
    <mergeCell ref="A123:B130"/>
    <mergeCell ref="C100:H100"/>
    <mergeCell ref="C109:H109"/>
    <mergeCell ref="C108:H108"/>
    <mergeCell ref="C107:H107"/>
    <mergeCell ref="C105:H105"/>
    <mergeCell ref="C104:H104"/>
    <mergeCell ref="C103:H103"/>
    <mergeCell ref="C125:H125"/>
    <mergeCell ref="C127:H127"/>
    <mergeCell ref="C126:H126"/>
    <mergeCell ref="C118:H118"/>
    <mergeCell ref="C117:H117"/>
    <mergeCell ref="C116:H116"/>
    <mergeCell ref="C115:H115"/>
    <mergeCell ref="C114:H114"/>
    <mergeCell ref="B68:D68"/>
    <mergeCell ref="F68:H68"/>
    <mergeCell ref="J68:L68"/>
    <mergeCell ref="B72:D72"/>
    <mergeCell ref="F72:H72"/>
    <mergeCell ref="J72:L72"/>
    <mergeCell ref="A155:B162"/>
    <mergeCell ref="B70:D70"/>
    <mergeCell ref="F70:H70"/>
    <mergeCell ref="J70:L70"/>
    <mergeCell ref="B71:D71"/>
    <mergeCell ref="F71:H71"/>
    <mergeCell ref="J71:L71"/>
    <mergeCell ref="B69:D69"/>
    <mergeCell ref="F69:H69"/>
    <mergeCell ref="J69:L69"/>
    <mergeCell ref="C153:H153"/>
    <mergeCell ref="C134:H134"/>
    <mergeCell ref="C142:H142"/>
    <mergeCell ref="C124:H124"/>
    <mergeCell ref="C123:H123"/>
    <mergeCell ref="C102:H102"/>
    <mergeCell ref="C111:H111"/>
    <mergeCell ref="C119:H119"/>
    <mergeCell ref="C113:H113"/>
    <mergeCell ref="C121:H121"/>
    <mergeCell ref="C140:H140"/>
    <mergeCell ref="C139:H139"/>
    <mergeCell ref="C138:H138"/>
    <mergeCell ref="C137:H137"/>
    <mergeCell ref="C136:H136"/>
    <mergeCell ref="C135:H135"/>
    <mergeCell ref="C130:H130"/>
    <mergeCell ref="C129:H129"/>
    <mergeCell ref="C128:H128"/>
    <mergeCell ref="C132:H132"/>
    <mergeCell ref="C151:H151"/>
    <mergeCell ref="C150:H150"/>
    <mergeCell ref="C149:H149"/>
    <mergeCell ref="C148:H148"/>
    <mergeCell ref="C147:H147"/>
    <mergeCell ref="C146:H146"/>
    <mergeCell ref="C145:H145"/>
    <mergeCell ref="C144:H144"/>
    <mergeCell ref="C161:H161"/>
    <mergeCell ref="C160:H160"/>
    <mergeCell ref="C159:H159"/>
    <mergeCell ref="C158:H158"/>
    <mergeCell ref="C156:H156"/>
    <mergeCell ref="C155:H155"/>
    <mergeCell ref="C157:H157"/>
    <mergeCell ref="C184:H184"/>
    <mergeCell ref="C183:H183"/>
    <mergeCell ref="C182:H182"/>
    <mergeCell ref="C181:H181"/>
    <mergeCell ref="C180:H180"/>
    <mergeCell ref="C179:H179"/>
    <mergeCell ref="C178:H178"/>
    <mergeCell ref="C167:H167"/>
    <mergeCell ref="C162:H162"/>
    <mergeCell ref="C177:H177"/>
    <mergeCell ref="C173:H173"/>
    <mergeCell ref="C172:H172"/>
    <mergeCell ref="C171:H171"/>
    <mergeCell ref="C170:H170"/>
    <mergeCell ref="C169:H169"/>
    <mergeCell ref="C168:H168"/>
    <mergeCell ref="C175:H175"/>
    <mergeCell ref="C166:H166"/>
    <mergeCell ref="C164:H164"/>
  </mergeCells>
  <phoneticPr fontId="3" type="noConversion"/>
  <conditionalFormatting sqref="J3:K3">
    <cfRule type="containsText" dxfId="14" priority="1" operator="containsText" text="CONDUCTED">
      <formula>NOT(ISERROR(SEARCH("CONDUCTED",J3)))</formula>
    </cfRule>
    <cfRule type="containsText" dxfId="13" priority="2" operator="containsText" text="NOT USED">
      <formula>NOT(ISERROR(SEARCH("NOT USED",J3)))</formula>
    </cfRule>
  </conditionalFormatting>
  <dataValidations xWindow="529" yWindow="247" count="8">
    <dataValidation type="list" allowBlank="1" showInputMessage="1" showErrorMessage="1" sqref="J54:L61">
      <formula1>INDIRECT($L$50)</formula1>
    </dataValidation>
    <dataValidation type="list" allowBlank="1" showInputMessage="1" showErrorMessage="1" sqref="F54:H61">
      <formula1>INDIRECT($H$50)</formula1>
    </dataValidation>
    <dataValidation type="list" allowBlank="1" showInputMessage="1" showErrorMessage="1" sqref="B54:D61">
      <formula1>INDIRECT($D$50)</formula1>
    </dataValidation>
    <dataValidation type="list" allowBlank="1" showInputMessage="1" showErrorMessage="1" sqref="J18:L25">
      <formula1>INDIRECT($L$14)</formula1>
    </dataValidation>
    <dataValidation type="list" allowBlank="1" showInputMessage="1" showErrorMessage="1" sqref="F18:H25">
      <formula1>INDIRECT($H$14)</formula1>
    </dataValidation>
    <dataValidation type="list" allowBlank="1" showInputMessage="1" showErrorMessage="1" sqref="B18:D25">
      <formula1>INDIRECT($D$14)</formula1>
    </dataValidation>
    <dataValidation type="list" allowBlank="1" showInputMessage="1" showErrorMessage="1" sqref="L50:M50 D50 H50 L14:M14 H14 D14">
      <formula1>Dimensions</formula1>
    </dataValidation>
    <dataValidation type="list" allowBlank="1" showInputMessage="1" showErrorMessage="1" sqref="J3:K3">
      <formula1>$W$18:$W$22</formula1>
    </dataValidation>
  </dataValidations>
  <printOptions horizontalCentered="1" verticalCentered="1"/>
  <pageMargins left="0.1" right="0" top="0" bottom="0" header="0" footer="0"/>
  <pageSetup scale="95" fitToHeight="2" orientation="landscape" horizontalDpi="4294967294" r:id="rId1"/>
  <headerFooter alignWithMargins="0"/>
  <rowBreaks count="1" manualBreakCount="1">
    <brk id="3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pageSetUpPr autoPageBreaks="0" fitToPage="1"/>
  </sheetPr>
  <dimension ref="A2:W188"/>
  <sheetViews>
    <sheetView showGridLines="0" showRowColHeaders="0" showZeros="0" showOutlineSymbols="0" zoomScale="80" zoomScaleNormal="80" workbookViewId="0">
      <selection activeCell="F3" sqref="F3:H3"/>
    </sheetView>
  </sheetViews>
  <sheetFormatPr defaultColWidth="9.109375" defaultRowHeight="13.2" x14ac:dyDescent="0.25"/>
  <cols>
    <col min="1" max="1" width="3.6640625" style="12" customWidth="1"/>
    <col min="2" max="2" width="3.5546875" style="12" customWidth="1"/>
    <col min="3" max="3" width="7.6640625" style="12" customWidth="1"/>
    <col min="4" max="4" width="36.33203125" style="12" customWidth="1"/>
    <col min="5" max="5" width="0.88671875" style="12" customWidth="1"/>
    <col min="6" max="6" width="3.5546875" style="12" customWidth="1"/>
    <col min="7" max="7" width="7.6640625" style="12" customWidth="1"/>
    <col min="8" max="8" width="36.33203125" style="12" customWidth="1"/>
    <col min="9" max="9" width="0.88671875" style="12" customWidth="1"/>
    <col min="10" max="10" width="3.5546875" style="12" customWidth="1"/>
    <col min="11" max="11" width="7.6640625" style="12" customWidth="1"/>
    <col min="12" max="12" width="36.33203125" style="12" customWidth="1"/>
    <col min="13" max="13" width="0.88671875" style="12" customWidth="1"/>
    <col min="14" max="14" width="4.109375" style="12" customWidth="1"/>
    <col min="15" max="15" width="3.33203125" style="12" customWidth="1"/>
    <col min="16" max="16" width="40.6640625" style="12" customWidth="1"/>
    <col min="17" max="17" width="3.6640625" style="12" customWidth="1"/>
    <col min="18" max="18" width="15" style="12" customWidth="1"/>
    <col min="19" max="19" width="40.88671875" style="12" customWidth="1"/>
    <col min="20" max="21" width="9.109375" style="12"/>
    <col min="22" max="26" width="0" style="12" hidden="1" customWidth="1"/>
    <col min="27" max="16384" width="9.109375" style="12"/>
  </cols>
  <sheetData>
    <row r="2" spans="1:23" ht="5.25" customHeight="1" thickBot="1" x14ac:dyDescent="0.3">
      <c r="B2" s="60"/>
      <c r="C2" s="60"/>
      <c r="D2" s="60"/>
      <c r="E2" s="60"/>
      <c r="F2" s="60"/>
      <c r="G2" s="60"/>
      <c r="H2" s="60"/>
      <c r="I2" s="60"/>
      <c r="J2" s="60"/>
      <c r="K2" s="60"/>
      <c r="L2" s="60"/>
      <c r="M2" s="60"/>
      <c r="O2" s="1292" t="s">
        <v>637</v>
      </c>
      <c r="P2" s="1292"/>
      <c r="Q2" s="1292"/>
      <c r="R2" s="1292"/>
      <c r="S2" s="1292"/>
    </row>
    <row r="3" spans="1:23" ht="27" customHeight="1" thickBot="1" x14ac:dyDescent="0.3">
      <c r="A3" s="1224" t="s">
        <v>651</v>
      </c>
      <c r="B3" s="1238" t="s">
        <v>373</v>
      </c>
      <c r="C3" s="1238"/>
      <c r="D3" s="602" t="str">
        <f>'1 Instructions Tabs 2 - 15'!$L$4</f>
        <v>ACToolv15.9</v>
      </c>
      <c r="E3" s="195"/>
      <c r="F3" s="1264" t="s">
        <v>588</v>
      </c>
      <c r="G3" s="1265"/>
      <c r="H3" s="1266"/>
      <c r="I3" s="578"/>
      <c r="J3" s="1241" t="s">
        <v>586</v>
      </c>
      <c r="K3" s="1242"/>
      <c r="L3" s="618" t="s">
        <v>587</v>
      </c>
      <c r="M3" s="195"/>
      <c r="N3" s="1224" t="s">
        <v>651</v>
      </c>
      <c r="O3" s="1292"/>
      <c r="P3" s="1292"/>
      <c r="Q3" s="1292"/>
      <c r="R3" s="1292"/>
      <c r="S3" s="1292"/>
      <c r="W3" s="12" t="str">
        <f>IF(J3="Not Used",W18,S3)</f>
        <v>NOT USED</v>
      </c>
    </row>
    <row r="4" spans="1:23" s="59" customFormat="1" ht="12.75" customHeight="1" x14ac:dyDescent="0.25">
      <c r="A4" s="1224"/>
      <c r="B4" s="1243" t="s">
        <v>585</v>
      </c>
      <c r="C4" s="1243"/>
      <c r="D4" s="1243"/>
      <c r="E4" s="547"/>
      <c r="F4" s="1300"/>
      <c r="G4" s="1301"/>
      <c r="H4" s="1301"/>
      <c r="I4" s="671"/>
      <c r="J4" s="1295"/>
      <c r="K4" s="1288" t="s">
        <v>865</v>
      </c>
      <c r="L4" s="1288"/>
      <c r="M4" s="575"/>
      <c r="N4" s="1224"/>
      <c r="T4" s="12"/>
      <c r="U4" s="12"/>
      <c r="V4" s="12"/>
      <c r="W4" s="12"/>
    </row>
    <row r="5" spans="1:23" ht="15" customHeight="1" thickBot="1" x14ac:dyDescent="0.3">
      <c r="A5" s="1224"/>
      <c r="B5" s="1243"/>
      <c r="C5" s="1243"/>
      <c r="D5" s="1243"/>
      <c r="E5" s="571"/>
      <c r="F5" s="1302"/>
      <c r="G5" s="1302"/>
      <c r="H5" s="1302"/>
      <c r="I5" s="672"/>
      <c r="J5" s="1296"/>
      <c r="K5" s="1288"/>
      <c r="L5" s="1288"/>
      <c r="M5" s="575"/>
      <c r="N5" s="1224"/>
      <c r="O5" s="829"/>
      <c r="P5" s="829"/>
    </row>
    <row r="6" spans="1:23" ht="24" customHeight="1" thickBot="1" x14ac:dyDescent="0.3">
      <c r="A6" s="1224"/>
      <c r="B6" s="1252" t="s">
        <v>325</v>
      </c>
      <c r="C6" s="1252"/>
      <c r="D6" s="558">
        <f>'1 FILL FORM'!$D$6</f>
        <v>0</v>
      </c>
      <c r="E6" s="545"/>
      <c r="F6" s="1252" t="s">
        <v>346</v>
      </c>
      <c r="G6" s="1252"/>
      <c r="H6" s="559">
        <f>'1 FILL FORM'!$L$6</f>
        <v>0</v>
      </c>
      <c r="I6" s="702"/>
      <c r="J6" s="1255" t="s">
        <v>6</v>
      </c>
      <c r="K6" s="1255"/>
      <c r="L6" s="709"/>
      <c r="M6" s="202"/>
      <c r="N6" s="1224"/>
      <c r="O6" s="829"/>
      <c r="P6" s="829"/>
    </row>
    <row r="7" spans="1:23" ht="3.75" customHeight="1" x14ac:dyDescent="0.25">
      <c r="A7" s="1224"/>
      <c r="B7" s="106"/>
      <c r="C7" s="106"/>
      <c r="D7" s="305"/>
      <c r="E7" s="203"/>
      <c r="F7" s="203"/>
      <c r="G7" s="204"/>
      <c r="H7" s="557"/>
      <c r="I7" s="702"/>
      <c r="J7" s="703"/>
      <c r="K7" s="704"/>
      <c r="L7" s="202"/>
      <c r="M7" s="202"/>
      <c r="N7" s="1224"/>
      <c r="O7" s="81"/>
      <c r="P7" s="81"/>
    </row>
    <row r="8" spans="1:23" ht="24" customHeight="1" thickBot="1" x14ac:dyDescent="0.3">
      <c r="A8" s="1224"/>
      <c r="B8" s="577"/>
      <c r="C8" s="573" t="s">
        <v>4</v>
      </c>
      <c r="D8" s="556">
        <f>'1 FILL FORM'!$F$7</f>
        <v>0</v>
      </c>
      <c r="E8" s="203"/>
      <c r="F8" s="203"/>
      <c r="G8" s="573" t="s">
        <v>5</v>
      </c>
      <c r="H8" s="556">
        <f>'1 FILL FORM'!$I$9</f>
        <v>0</v>
      </c>
      <c r="I8" s="1255" t="s">
        <v>7</v>
      </c>
      <c r="J8" s="1255"/>
      <c r="K8" s="1255"/>
      <c r="L8" s="709"/>
      <c r="M8" s="202"/>
      <c r="N8" s="1224"/>
      <c r="O8" s="830"/>
      <c r="P8" s="831"/>
      <c r="Q8" s="21"/>
    </row>
    <row r="9" spans="1:23" ht="3" customHeight="1" x14ac:dyDescent="0.25">
      <c r="A9" s="1224"/>
      <c r="B9" s="106"/>
      <c r="C9" s="106"/>
      <c r="D9" s="305"/>
      <c r="E9" s="203"/>
      <c r="F9" s="203"/>
      <c r="G9" s="38"/>
      <c r="H9" s="205"/>
      <c r="I9" s="60"/>
      <c r="J9" s="60"/>
      <c r="K9" s="306"/>
      <c r="L9" s="202"/>
      <c r="M9" s="202"/>
      <c r="N9" s="1224"/>
      <c r="O9" s="832"/>
      <c r="P9" s="831"/>
    </row>
    <row r="10" spans="1:23" ht="3" customHeight="1" x14ac:dyDescent="0.25">
      <c r="A10" s="1224"/>
      <c r="B10" s="577"/>
      <c r="C10" s="5"/>
      <c r="D10" s="5"/>
      <c r="E10" s="203"/>
      <c r="F10" s="203"/>
      <c r="G10" s="38"/>
      <c r="H10" s="88"/>
      <c r="I10" s="1233"/>
      <c r="J10" s="1234"/>
      <c r="K10" s="202"/>
      <c r="L10" s="202"/>
      <c r="M10" s="202"/>
      <c r="N10" s="1224"/>
      <c r="O10" s="832"/>
      <c r="P10" s="831"/>
    </row>
    <row r="11" spans="1:23" ht="3" customHeight="1" x14ac:dyDescent="0.25">
      <c r="A11" s="1224"/>
      <c r="B11" s="4"/>
      <c r="C11" s="4"/>
      <c r="D11" s="571"/>
      <c r="E11" s="571"/>
      <c r="F11" s="571"/>
      <c r="G11" s="2"/>
      <c r="H11" s="90"/>
      <c r="I11" s="90"/>
      <c r="J11" s="194"/>
      <c r="K11" s="194"/>
      <c r="L11" s="194"/>
      <c r="M11" s="194"/>
      <c r="N11" s="1224"/>
      <c r="O11" s="832"/>
      <c r="P11" s="831"/>
    </row>
    <row r="12" spans="1:23" ht="3" customHeight="1" x14ac:dyDescent="0.25">
      <c r="A12" s="1224"/>
      <c r="B12" s="2"/>
      <c r="C12" s="2"/>
      <c r="D12" s="2"/>
      <c r="E12" s="2"/>
      <c r="F12" s="2"/>
      <c r="G12" s="2"/>
      <c r="H12" s="2"/>
      <c r="I12" s="2"/>
      <c r="J12" s="2"/>
      <c r="K12" s="2"/>
      <c r="L12" s="89"/>
      <c r="M12" s="2"/>
      <c r="N12" s="1224"/>
      <c r="O12" s="833"/>
      <c r="P12" s="831"/>
    </row>
    <row r="13" spans="1:23" s="39" customFormat="1" ht="16.5" customHeight="1" thickBot="1" x14ac:dyDescent="0.3">
      <c r="A13" s="1224"/>
      <c r="B13" s="1225" t="s">
        <v>492</v>
      </c>
      <c r="C13" s="1226"/>
      <c r="D13" s="1227"/>
      <c r="E13" s="38"/>
      <c r="F13" s="1225" t="s">
        <v>599</v>
      </c>
      <c r="G13" s="1226"/>
      <c r="H13" s="1227"/>
      <c r="I13" s="25"/>
      <c r="J13" s="1228" t="s">
        <v>600</v>
      </c>
      <c r="K13" s="1229"/>
      <c r="L13" s="1230"/>
      <c r="M13" s="539"/>
      <c r="N13" s="1224"/>
      <c r="O13" s="833"/>
      <c r="P13" s="831"/>
    </row>
    <row r="14" spans="1:23" s="22" customFormat="1" ht="13.5" customHeight="1" thickBot="1" x14ac:dyDescent="0.3">
      <c r="A14" s="1224"/>
      <c r="B14" s="553"/>
      <c r="C14" s="554"/>
      <c r="D14" s="621" t="s">
        <v>491</v>
      </c>
      <c r="E14" s="26"/>
      <c r="F14" s="1239"/>
      <c r="G14" s="1240"/>
      <c r="H14" s="622" t="s">
        <v>491</v>
      </c>
      <c r="I14" s="27"/>
      <c r="J14" s="1239"/>
      <c r="K14" s="1240"/>
      <c r="L14" s="622" t="s">
        <v>491</v>
      </c>
      <c r="M14" s="555"/>
      <c r="N14" s="1224"/>
      <c r="O14" s="834"/>
      <c r="P14" s="831"/>
    </row>
    <row r="15" spans="1:23" ht="57" customHeight="1" x14ac:dyDescent="0.25">
      <c r="A15" s="1224"/>
      <c r="B15" s="1247">
        <f>VLOOKUP(D14,$C$87:$F$95,4)</f>
        <v>0</v>
      </c>
      <c r="C15" s="1248"/>
      <c r="D15" s="1249"/>
      <c r="E15" s="2"/>
      <c r="F15" s="1247">
        <f>VLOOKUP(H14,$C$87:$F$95,4)</f>
        <v>0</v>
      </c>
      <c r="G15" s="1248"/>
      <c r="H15" s="1249"/>
      <c r="I15" s="28"/>
      <c r="J15" s="1247">
        <f>VLOOKUP(L14,$C$87:$F$95,4)</f>
        <v>0</v>
      </c>
      <c r="K15" s="1248"/>
      <c r="L15" s="1249"/>
      <c r="M15" s="540"/>
      <c r="N15" s="1224"/>
      <c r="O15" s="835"/>
      <c r="P15" s="831"/>
    </row>
    <row r="16" spans="1:23" ht="3.75" customHeight="1" x14ac:dyDescent="0.25">
      <c r="A16" s="1224"/>
      <c r="B16" s="1253"/>
      <c r="C16" s="1254"/>
      <c r="D16" s="1254"/>
      <c r="E16" s="2"/>
      <c r="F16" s="1250"/>
      <c r="G16" s="1251"/>
      <c r="H16" s="1251"/>
      <c r="I16" s="1"/>
      <c r="J16" s="1253"/>
      <c r="K16" s="1254"/>
      <c r="L16" s="1254"/>
      <c r="M16" s="570"/>
      <c r="N16" s="1224"/>
      <c r="O16" s="836"/>
      <c r="P16" s="831"/>
    </row>
    <row r="17" spans="1:23" s="23" customFormat="1" ht="25.95" customHeight="1" x14ac:dyDescent="0.25">
      <c r="A17" s="1224"/>
      <c r="B17" s="1261" t="s">
        <v>863</v>
      </c>
      <c r="C17" s="1262"/>
      <c r="D17" s="1263"/>
      <c r="E17" s="7"/>
      <c r="F17" s="1261" t="s">
        <v>863</v>
      </c>
      <c r="G17" s="1262"/>
      <c r="H17" s="1263"/>
      <c r="I17" s="8"/>
      <c r="J17" s="1261" t="s">
        <v>863</v>
      </c>
      <c r="K17" s="1262"/>
      <c r="L17" s="1263"/>
      <c r="M17" s="541"/>
      <c r="N17" s="1224"/>
      <c r="O17" s="836"/>
      <c r="P17" s="831"/>
    </row>
    <row r="18" spans="1:23" ht="24" customHeight="1" x14ac:dyDescent="0.25">
      <c r="A18" s="1224"/>
      <c r="B18" s="1212"/>
      <c r="C18" s="1213"/>
      <c r="D18" s="1214"/>
      <c r="E18" s="3"/>
      <c r="F18" s="1212"/>
      <c r="G18" s="1213"/>
      <c r="H18" s="1214"/>
      <c r="I18" s="1"/>
      <c r="J18" s="1212"/>
      <c r="K18" s="1213"/>
      <c r="L18" s="1214"/>
      <c r="M18" s="579"/>
      <c r="N18" s="1224"/>
      <c r="O18" s="837"/>
      <c r="P18" s="831"/>
      <c r="W18" s="39" t="s">
        <v>586</v>
      </c>
    </row>
    <row r="19" spans="1:23" ht="24" customHeight="1" x14ac:dyDescent="0.25">
      <c r="A19" s="1224"/>
      <c r="B19" s="1212"/>
      <c r="C19" s="1213"/>
      <c r="D19" s="1214"/>
      <c r="E19" s="670"/>
      <c r="F19" s="1212"/>
      <c r="G19" s="1213"/>
      <c r="H19" s="1214"/>
      <c r="I19" s="1"/>
      <c r="J19" s="1212"/>
      <c r="K19" s="1213"/>
      <c r="L19" s="1214"/>
      <c r="M19" s="579"/>
      <c r="N19" s="1224"/>
      <c r="O19" s="837"/>
      <c r="P19" s="831"/>
      <c r="W19" s="39" t="s">
        <v>603</v>
      </c>
    </row>
    <row r="20" spans="1:23" ht="24" customHeight="1" x14ac:dyDescent="0.25">
      <c r="A20" s="1224"/>
      <c r="B20" s="1212"/>
      <c r="C20" s="1213"/>
      <c r="D20" s="1214"/>
      <c r="E20" s="3"/>
      <c r="F20" s="1212"/>
      <c r="G20" s="1213"/>
      <c r="H20" s="1214"/>
      <c r="I20" s="1"/>
      <c r="J20" s="1212"/>
      <c r="K20" s="1213"/>
      <c r="L20" s="1214"/>
      <c r="M20" s="579"/>
      <c r="N20" s="1224"/>
      <c r="O20" s="836"/>
      <c r="P20" s="831"/>
      <c r="W20" s="39" t="s">
        <v>604</v>
      </c>
    </row>
    <row r="21" spans="1:23" ht="24" customHeight="1" x14ac:dyDescent="0.25">
      <c r="B21" s="1212"/>
      <c r="C21" s="1213"/>
      <c r="D21" s="1214"/>
      <c r="E21" s="3"/>
      <c r="F21" s="1212"/>
      <c r="G21" s="1213"/>
      <c r="H21" s="1214"/>
      <c r="I21" s="1"/>
      <c r="J21" s="1212"/>
      <c r="K21" s="1213"/>
      <c r="L21" s="1214"/>
      <c r="M21" s="579"/>
      <c r="N21" s="24"/>
      <c r="O21" s="836"/>
      <c r="P21" s="831"/>
      <c r="W21" s="39" t="s">
        <v>605</v>
      </c>
    </row>
    <row r="22" spans="1:23" ht="24" customHeight="1" x14ac:dyDescent="0.25">
      <c r="B22" s="1212"/>
      <c r="C22" s="1213"/>
      <c r="D22" s="1214"/>
      <c r="E22" s="3"/>
      <c r="F22" s="1212"/>
      <c r="G22" s="1213"/>
      <c r="H22" s="1214"/>
      <c r="I22" s="1"/>
      <c r="J22" s="1212"/>
      <c r="K22" s="1213"/>
      <c r="L22" s="1214"/>
      <c r="M22" s="579"/>
      <c r="N22" s="24"/>
      <c r="O22" s="836"/>
      <c r="P22" s="831"/>
      <c r="W22" s="39" t="s">
        <v>606</v>
      </c>
    </row>
    <row r="23" spans="1:23" ht="24" customHeight="1" x14ac:dyDescent="0.25">
      <c r="B23" s="1212"/>
      <c r="C23" s="1213"/>
      <c r="D23" s="1214"/>
      <c r="E23" s="3"/>
      <c r="F23" s="1212"/>
      <c r="G23" s="1213"/>
      <c r="H23" s="1214"/>
      <c r="I23" s="1"/>
      <c r="J23" s="1212"/>
      <c r="K23" s="1213"/>
      <c r="L23" s="1214"/>
      <c r="M23" s="579"/>
      <c r="N23" s="24"/>
      <c r="O23" s="836"/>
      <c r="P23" s="831"/>
    </row>
    <row r="24" spans="1:23" ht="24" customHeight="1" x14ac:dyDescent="0.25">
      <c r="B24" s="1212"/>
      <c r="C24" s="1213"/>
      <c r="D24" s="1214"/>
      <c r="E24" s="3"/>
      <c r="F24" s="1212"/>
      <c r="G24" s="1213"/>
      <c r="H24" s="1214"/>
      <c r="I24" s="1"/>
      <c r="J24" s="1212"/>
      <c r="K24" s="1213"/>
      <c r="L24" s="1214"/>
      <c r="M24" s="579"/>
      <c r="N24" s="24"/>
      <c r="O24" s="81"/>
      <c r="P24" s="81"/>
    </row>
    <row r="25" spans="1:23" ht="24" customHeight="1" x14ac:dyDescent="0.25">
      <c r="B25" s="1212"/>
      <c r="C25" s="1213"/>
      <c r="D25" s="1214"/>
      <c r="E25" s="3"/>
      <c r="F25" s="1212"/>
      <c r="G25" s="1213"/>
      <c r="H25" s="1214"/>
      <c r="I25" s="1"/>
      <c r="J25" s="1212"/>
      <c r="K25" s="1213"/>
      <c r="L25" s="1214"/>
      <c r="M25" s="579"/>
      <c r="N25" s="24"/>
      <c r="O25" s="81"/>
      <c r="P25" s="81"/>
    </row>
    <row r="26" spans="1:23" ht="3.6" customHeight="1" x14ac:dyDescent="0.25">
      <c r="B26" s="1223"/>
      <c r="C26" s="1223"/>
      <c r="D26" s="1223"/>
      <c r="E26" s="2"/>
      <c r="F26" s="1223"/>
      <c r="G26" s="1223"/>
      <c r="H26" s="1223"/>
      <c r="I26" s="1"/>
      <c r="J26" s="1223"/>
      <c r="K26" s="1223"/>
      <c r="L26" s="1223"/>
      <c r="M26" s="579"/>
      <c r="N26" s="24"/>
      <c r="O26" s="838"/>
      <c r="P26" s="838"/>
    </row>
    <row r="27" spans="1:23" ht="12.6" customHeight="1" x14ac:dyDescent="0.25">
      <c r="B27" s="1269" t="s">
        <v>890</v>
      </c>
      <c r="C27" s="1270"/>
      <c r="D27" s="1271"/>
      <c r="E27" s="2"/>
      <c r="F27" s="1269" t="s">
        <v>890</v>
      </c>
      <c r="G27" s="1270"/>
      <c r="H27" s="1271"/>
      <c r="I27" s="1"/>
      <c r="J27" s="1269" t="s">
        <v>890</v>
      </c>
      <c r="K27" s="1270"/>
      <c r="L27" s="1271"/>
      <c r="M27" s="542"/>
      <c r="N27" s="24"/>
      <c r="O27" s="839"/>
      <c r="P27" s="839"/>
    </row>
    <row r="28" spans="1:23" ht="24" customHeight="1" x14ac:dyDescent="0.25">
      <c r="B28" s="1212"/>
      <c r="C28" s="1213"/>
      <c r="D28" s="1214"/>
      <c r="E28" s="82"/>
      <c r="F28" s="1212"/>
      <c r="G28" s="1213"/>
      <c r="H28" s="1214"/>
      <c r="I28" s="872"/>
      <c r="J28" s="1212"/>
      <c r="K28" s="1213"/>
      <c r="L28" s="1214"/>
      <c r="M28" s="543"/>
      <c r="N28" s="24"/>
      <c r="O28" s="839"/>
      <c r="P28" s="839"/>
    </row>
    <row r="29" spans="1:23" ht="24" customHeight="1" x14ac:dyDescent="0.25">
      <c r="B29" s="1218"/>
      <c r="C29" s="1219"/>
      <c r="D29" s="1220"/>
      <c r="E29" s="82"/>
      <c r="F29" s="1218"/>
      <c r="G29" s="1219"/>
      <c r="H29" s="1220"/>
      <c r="I29" s="872"/>
      <c r="J29" s="1218"/>
      <c r="K29" s="1219"/>
      <c r="L29" s="1220"/>
      <c r="M29" s="815"/>
      <c r="N29" s="24"/>
      <c r="O29" s="840"/>
      <c r="P29" s="841"/>
    </row>
    <row r="30" spans="1:23" ht="24" customHeight="1" x14ac:dyDescent="0.25">
      <c r="B30" s="1218"/>
      <c r="C30" s="1219"/>
      <c r="D30" s="1220"/>
      <c r="E30" s="82"/>
      <c r="F30" s="1218"/>
      <c r="G30" s="1219"/>
      <c r="H30" s="1220"/>
      <c r="I30" s="872"/>
      <c r="J30" s="1218"/>
      <c r="K30" s="1219"/>
      <c r="L30" s="1220"/>
      <c r="M30" s="815"/>
      <c r="N30" s="24"/>
      <c r="O30" s="840"/>
      <c r="P30" s="841"/>
    </row>
    <row r="31" spans="1:23" ht="24" customHeight="1" x14ac:dyDescent="0.25">
      <c r="B31" s="1218"/>
      <c r="C31" s="1219"/>
      <c r="D31" s="1220"/>
      <c r="E31" s="82"/>
      <c r="F31" s="1218"/>
      <c r="G31" s="1219"/>
      <c r="H31" s="1220"/>
      <c r="I31" s="872"/>
      <c r="J31" s="1218"/>
      <c r="K31" s="1219"/>
      <c r="L31" s="1220"/>
      <c r="M31" s="815"/>
      <c r="N31" s="24"/>
      <c r="O31" s="840"/>
      <c r="P31" s="842"/>
    </row>
    <row r="32" spans="1:23" ht="24" customHeight="1" x14ac:dyDescent="0.25">
      <c r="B32" s="1218"/>
      <c r="C32" s="1219"/>
      <c r="D32" s="1220"/>
      <c r="E32" s="82"/>
      <c r="F32" s="1218"/>
      <c r="G32" s="1219"/>
      <c r="H32" s="1220"/>
      <c r="I32" s="872"/>
      <c r="J32" s="1218"/>
      <c r="K32" s="1219"/>
      <c r="L32" s="1220"/>
      <c r="M32" s="815"/>
      <c r="N32" s="24"/>
      <c r="O32" s="834"/>
      <c r="P32" s="843"/>
    </row>
    <row r="33" spans="2:17" ht="24" customHeight="1" x14ac:dyDescent="0.25">
      <c r="B33" s="1218"/>
      <c r="C33" s="1219"/>
      <c r="D33" s="1220"/>
      <c r="E33" s="82"/>
      <c r="F33" s="1218"/>
      <c r="G33" s="1219"/>
      <c r="H33" s="1220"/>
      <c r="I33" s="872"/>
      <c r="J33" s="1218"/>
      <c r="K33" s="1219"/>
      <c r="L33" s="1220"/>
      <c r="M33" s="815"/>
      <c r="N33" s="24"/>
      <c r="O33" s="840"/>
      <c r="P33" s="843"/>
    </row>
    <row r="34" spans="2:17" ht="24" customHeight="1" x14ac:dyDescent="0.25">
      <c r="B34" s="1218"/>
      <c r="C34" s="1219"/>
      <c r="D34" s="1220"/>
      <c r="E34" s="82"/>
      <c r="F34" s="1218"/>
      <c r="G34" s="1219"/>
      <c r="H34" s="1220"/>
      <c r="I34" s="872"/>
      <c r="J34" s="1218"/>
      <c r="K34" s="1219"/>
      <c r="L34" s="1220"/>
      <c r="M34" s="815"/>
      <c r="N34" s="24"/>
      <c r="O34" s="834"/>
      <c r="P34" s="843"/>
    </row>
    <row r="35" spans="2:17" ht="3.75" customHeight="1" x14ac:dyDescent="0.25">
      <c r="B35" s="1222"/>
      <c r="C35" s="1222"/>
      <c r="D35" s="1222"/>
      <c r="E35" s="2"/>
      <c r="F35" s="1221"/>
      <c r="G35" s="1221"/>
      <c r="H35" s="1221"/>
      <c r="I35" s="1"/>
      <c r="J35" s="1222"/>
      <c r="K35" s="1222"/>
      <c r="L35" s="1222"/>
      <c r="M35" s="542"/>
      <c r="N35" s="24"/>
      <c r="O35" s="834"/>
      <c r="P35" s="843"/>
    </row>
    <row r="36" spans="2:17" ht="36" customHeight="1" x14ac:dyDescent="0.25">
      <c r="B36" s="1215" t="s">
        <v>609</v>
      </c>
      <c r="C36" s="1297"/>
      <c r="D36" s="1298"/>
      <c r="E36" s="69"/>
      <c r="F36" s="1215" t="s">
        <v>609</v>
      </c>
      <c r="G36" s="1297"/>
      <c r="H36" s="1298"/>
      <c r="I36" s="70"/>
      <c r="J36" s="1215" t="s">
        <v>609</v>
      </c>
      <c r="K36" s="1297"/>
      <c r="L36" s="1298"/>
      <c r="M36" s="546"/>
      <c r="O36" s="840"/>
      <c r="P36" s="843"/>
    </row>
    <row r="37" spans="2:17" ht="6.75" customHeight="1" x14ac:dyDescent="0.25">
      <c r="B37" s="1259"/>
      <c r="C37" s="1259"/>
      <c r="D37" s="1259"/>
      <c r="E37" s="1260"/>
      <c r="F37" s="1259"/>
      <c r="G37" s="1259"/>
      <c r="H37" s="1259"/>
      <c r="I37" s="1260"/>
      <c r="J37" s="1259"/>
      <c r="K37" s="1259"/>
      <c r="L37" s="1259"/>
      <c r="M37" s="572"/>
      <c r="O37" s="834"/>
      <c r="P37" s="843"/>
    </row>
    <row r="38" spans="2:17" ht="4.5" customHeight="1" thickBot="1" x14ac:dyDescent="0.3">
      <c r="B38" s="61"/>
      <c r="C38" s="61"/>
      <c r="D38" s="61"/>
      <c r="E38" s="2"/>
      <c r="F38" s="61"/>
      <c r="G38" s="61"/>
      <c r="H38" s="61"/>
      <c r="I38" s="687"/>
      <c r="J38" s="1273"/>
      <c r="K38" s="1274"/>
      <c r="L38" s="1274"/>
      <c r="M38" s="688"/>
      <c r="O38" s="840"/>
      <c r="P38" s="844"/>
    </row>
    <row r="39" spans="2:17" ht="27" customHeight="1" thickBot="1" x14ac:dyDescent="0.3">
      <c r="B39" s="1276" t="s">
        <v>376</v>
      </c>
      <c r="C39" s="1276"/>
      <c r="D39" s="195"/>
      <c r="E39" s="195"/>
      <c r="F39" s="1264" t="str">
        <f>$F$3</f>
        <v>ORAL EXERCISE #2</v>
      </c>
      <c r="G39" s="1265"/>
      <c r="H39" s="1266"/>
      <c r="I39" s="195"/>
      <c r="J39" s="195"/>
      <c r="K39" s="195"/>
      <c r="L39" s="544"/>
      <c r="M39" s="195"/>
      <c r="O39" s="840"/>
      <c r="P39" s="845"/>
    </row>
    <row r="40" spans="2:17" ht="3" customHeight="1" x14ac:dyDescent="0.25">
      <c r="B40" s="1235"/>
      <c r="C40" s="1235"/>
      <c r="D40" s="1235"/>
      <c r="E40" s="1235"/>
      <c r="F40" s="1235"/>
      <c r="G40" s="1235"/>
      <c r="H40" s="1235"/>
      <c r="I40" s="1235"/>
      <c r="J40" s="1235"/>
      <c r="K40" s="1235"/>
      <c r="L40" s="1235"/>
      <c r="M40" s="571"/>
      <c r="O40" s="834"/>
      <c r="P40" s="845"/>
    </row>
    <row r="41" spans="2:17" ht="3" customHeight="1" x14ac:dyDescent="0.25">
      <c r="B41" s="571"/>
      <c r="C41" s="571"/>
      <c r="D41" s="571"/>
      <c r="E41" s="571"/>
      <c r="F41" s="571"/>
      <c r="G41" s="571"/>
      <c r="H41" s="571"/>
      <c r="I41" s="571"/>
      <c r="J41" s="571"/>
      <c r="K41" s="571"/>
      <c r="L41" s="571"/>
      <c r="M41" s="571"/>
      <c r="O41" s="840"/>
      <c r="P41" s="845"/>
    </row>
    <row r="42" spans="2:17" s="620" customFormat="1" ht="18" customHeight="1" thickBot="1" x14ac:dyDescent="0.3">
      <c r="B42" s="1267" t="s">
        <v>325</v>
      </c>
      <c r="C42" s="1267"/>
      <c r="D42" s="673">
        <f>$D$6</f>
        <v>0</v>
      </c>
      <c r="E42" s="674"/>
      <c r="F42" s="1267" t="s">
        <v>346</v>
      </c>
      <c r="G42" s="1267"/>
      <c r="H42" s="675">
        <f>$H$6</f>
        <v>0</v>
      </c>
      <c r="I42" s="676"/>
      <c r="J42" s="1236" t="s">
        <v>6</v>
      </c>
      <c r="K42" s="1236"/>
      <c r="L42" s="677"/>
      <c r="M42" s="202"/>
      <c r="O42" s="840"/>
      <c r="P42" s="845"/>
    </row>
    <row r="43" spans="2:17" ht="4.5" customHeight="1" x14ac:dyDescent="0.25">
      <c r="B43" s="560"/>
      <c r="C43" s="560"/>
      <c r="D43" s="561"/>
      <c r="E43" s="562"/>
      <c r="F43" s="562"/>
      <c r="G43" s="563"/>
      <c r="H43" s="564"/>
      <c r="I43" s="548"/>
      <c r="J43" s="565"/>
      <c r="K43" s="566"/>
      <c r="L43" s="202"/>
      <c r="M43" s="202"/>
      <c r="O43" s="846"/>
      <c r="P43" s="845"/>
    </row>
    <row r="44" spans="2:17" ht="24.75" customHeight="1" thickBot="1" x14ac:dyDescent="0.3">
      <c r="B44" s="573"/>
      <c r="C44" s="573" t="s">
        <v>4</v>
      </c>
      <c r="D44" s="556">
        <f>$D$8</f>
        <v>0</v>
      </c>
      <c r="E44" s="562"/>
      <c r="F44" s="562"/>
      <c r="G44" s="573" t="s">
        <v>5</v>
      </c>
      <c r="H44" s="556">
        <f>$H$8</f>
        <v>0</v>
      </c>
      <c r="I44" s="1237" t="s">
        <v>7</v>
      </c>
      <c r="J44" s="1237"/>
      <c r="K44" s="1237"/>
      <c r="L44" s="576"/>
      <c r="M44" s="202"/>
      <c r="O44" s="846"/>
      <c r="P44" s="845"/>
      <c r="Q44" s="21"/>
    </row>
    <row r="45" spans="2:17" ht="0.9" customHeight="1" x14ac:dyDescent="0.25">
      <c r="B45" s="106"/>
      <c r="C45" s="106"/>
      <c r="D45" s="305"/>
      <c r="E45" s="203"/>
      <c r="F45" s="203"/>
      <c r="G45" s="38"/>
      <c r="H45" s="205"/>
      <c r="I45" s="60"/>
      <c r="J45" s="60"/>
      <c r="K45" s="202"/>
      <c r="L45" s="202"/>
      <c r="M45" s="202"/>
      <c r="O45" s="846"/>
      <c r="P45" s="845"/>
    </row>
    <row r="46" spans="2:17" ht="0.9" customHeight="1" x14ac:dyDescent="0.25">
      <c r="B46" s="577"/>
      <c r="C46" s="5"/>
      <c r="D46" s="5"/>
      <c r="E46" s="203"/>
      <c r="F46" s="203"/>
      <c r="G46" s="38"/>
      <c r="H46" s="88"/>
      <c r="I46" s="1233"/>
      <c r="J46" s="1234"/>
      <c r="K46" s="202"/>
      <c r="L46" s="202"/>
      <c r="M46" s="202"/>
      <c r="O46" s="846"/>
      <c r="P46" s="845"/>
    </row>
    <row r="47" spans="2:17" ht="0.9" customHeight="1" x14ac:dyDescent="0.25">
      <c r="B47" s="62"/>
      <c r="C47" s="58"/>
      <c r="D47" s="305"/>
      <c r="E47" s="571"/>
      <c r="F47" s="571"/>
      <c r="G47" s="2"/>
      <c r="H47" s="2"/>
      <c r="I47" s="2"/>
      <c r="J47" s="2"/>
      <c r="K47" s="2"/>
      <c r="L47" s="2"/>
      <c r="M47" s="2"/>
      <c r="O47" s="846"/>
      <c r="P47" s="845"/>
    </row>
    <row r="48" spans="2:17" ht="0.9" customHeight="1" x14ac:dyDescent="0.25">
      <c r="B48" s="2"/>
      <c r="C48" s="2"/>
      <c r="D48" s="2"/>
      <c r="E48" s="2"/>
      <c r="F48" s="2"/>
      <c r="G48" s="2"/>
      <c r="H48" s="2"/>
      <c r="I48" s="2"/>
      <c r="J48" s="2"/>
      <c r="K48" s="2"/>
      <c r="L48" s="2"/>
      <c r="M48" s="2"/>
      <c r="O48" s="846"/>
      <c r="P48" s="845"/>
    </row>
    <row r="49" spans="2:16" s="39" customFormat="1" ht="16.5" customHeight="1" thickBot="1" x14ac:dyDescent="0.3">
      <c r="B49" s="1225" t="s">
        <v>493</v>
      </c>
      <c r="C49" s="1226"/>
      <c r="D49" s="1227"/>
      <c r="E49" s="38"/>
      <c r="F49" s="1225" t="s">
        <v>601</v>
      </c>
      <c r="G49" s="1226"/>
      <c r="H49" s="1227"/>
      <c r="I49" s="25"/>
      <c r="J49" s="1228" t="s">
        <v>602</v>
      </c>
      <c r="K49" s="1229"/>
      <c r="L49" s="1230"/>
      <c r="M49" s="539"/>
      <c r="O49" s="846"/>
      <c r="P49" s="845"/>
    </row>
    <row r="50" spans="2:16" s="22" customFormat="1" ht="13.5" customHeight="1" thickBot="1" x14ac:dyDescent="0.45">
      <c r="B50" s="553"/>
      <c r="C50" s="554"/>
      <c r="D50" s="621" t="s">
        <v>491</v>
      </c>
      <c r="E50" s="26"/>
      <c r="F50" s="1239"/>
      <c r="G50" s="1240"/>
      <c r="H50" s="622" t="s">
        <v>491</v>
      </c>
      <c r="I50" s="27"/>
      <c r="J50" s="1239"/>
      <c r="K50" s="1240"/>
      <c r="L50" s="622" t="s">
        <v>491</v>
      </c>
      <c r="M50" s="555"/>
      <c r="O50" s="847"/>
      <c r="P50" s="845"/>
    </row>
    <row r="51" spans="2:16" ht="56.25" customHeight="1" x14ac:dyDescent="0.4">
      <c r="B51" s="1247">
        <f>VLOOKUP(D50,$C$87:$F$95,4)</f>
        <v>0</v>
      </c>
      <c r="C51" s="1248"/>
      <c r="D51" s="1249"/>
      <c r="E51" s="2"/>
      <c r="F51" s="1247">
        <f>VLOOKUP(H50,$C$87:$F$95,4)</f>
        <v>0</v>
      </c>
      <c r="G51" s="1248"/>
      <c r="H51" s="1249"/>
      <c r="I51" s="28"/>
      <c r="J51" s="1247">
        <f>VLOOKUP(L50,$C$87:$F$95,4)</f>
        <v>0</v>
      </c>
      <c r="K51" s="1248"/>
      <c r="L51" s="1249"/>
      <c r="M51" s="540"/>
      <c r="O51" s="847"/>
      <c r="P51" s="845"/>
    </row>
    <row r="52" spans="2:16" ht="3.75" customHeight="1" x14ac:dyDescent="0.25">
      <c r="B52" s="1253"/>
      <c r="C52" s="1254"/>
      <c r="D52" s="1254"/>
      <c r="E52" s="2"/>
      <c r="F52" s="1250"/>
      <c r="G52" s="1251"/>
      <c r="H52" s="1251"/>
      <c r="I52" s="1"/>
      <c r="J52" s="1253"/>
      <c r="K52" s="1254"/>
      <c r="L52" s="1254"/>
      <c r="M52" s="570"/>
      <c r="O52" s="81"/>
      <c r="P52" s="845"/>
    </row>
    <row r="53" spans="2:16" ht="25.95" customHeight="1" x14ac:dyDescent="0.25">
      <c r="B53" s="1261" t="s">
        <v>863</v>
      </c>
      <c r="C53" s="1262"/>
      <c r="D53" s="1263"/>
      <c r="E53" s="7"/>
      <c r="F53" s="1261" t="s">
        <v>863</v>
      </c>
      <c r="G53" s="1262"/>
      <c r="H53" s="1263"/>
      <c r="I53" s="8"/>
      <c r="J53" s="1261" t="s">
        <v>863</v>
      </c>
      <c r="K53" s="1262"/>
      <c r="L53" s="1263"/>
      <c r="M53" s="541"/>
      <c r="O53" s="81"/>
      <c r="P53" s="845"/>
    </row>
    <row r="54" spans="2:16" ht="24" customHeight="1" x14ac:dyDescent="0.25">
      <c r="B54" s="1212"/>
      <c r="C54" s="1213"/>
      <c r="D54" s="1214"/>
      <c r="E54" s="3"/>
      <c r="F54" s="1212"/>
      <c r="G54" s="1213"/>
      <c r="H54" s="1214"/>
      <c r="I54" s="1"/>
      <c r="J54" s="1212"/>
      <c r="K54" s="1213"/>
      <c r="L54" s="1214"/>
      <c r="M54" s="579"/>
    </row>
    <row r="55" spans="2:16" ht="24" customHeight="1" x14ac:dyDescent="0.25">
      <c r="B55" s="1212"/>
      <c r="C55" s="1213"/>
      <c r="D55" s="1214"/>
      <c r="E55" s="670"/>
      <c r="F55" s="1212"/>
      <c r="G55" s="1213"/>
      <c r="H55" s="1214"/>
      <c r="I55" s="1"/>
      <c r="J55" s="1212"/>
      <c r="K55" s="1213"/>
      <c r="L55" s="1214"/>
      <c r="M55" s="579"/>
    </row>
    <row r="56" spans="2:16" ht="24" customHeight="1" x14ac:dyDescent="0.25">
      <c r="B56" s="1212"/>
      <c r="C56" s="1213"/>
      <c r="D56" s="1214"/>
      <c r="E56" s="3"/>
      <c r="F56" s="1212"/>
      <c r="G56" s="1213"/>
      <c r="H56" s="1214"/>
      <c r="I56" s="1"/>
      <c r="J56" s="1212"/>
      <c r="K56" s="1213"/>
      <c r="L56" s="1214"/>
      <c r="M56" s="579"/>
    </row>
    <row r="57" spans="2:16" ht="24" customHeight="1" x14ac:dyDescent="0.25">
      <c r="B57" s="1212"/>
      <c r="C57" s="1213"/>
      <c r="D57" s="1214"/>
      <c r="E57" s="3"/>
      <c r="F57" s="1212"/>
      <c r="G57" s="1213"/>
      <c r="H57" s="1214"/>
      <c r="I57" s="1"/>
      <c r="J57" s="1212"/>
      <c r="K57" s="1213"/>
      <c r="L57" s="1214"/>
      <c r="M57" s="579"/>
    </row>
    <row r="58" spans="2:16" ht="24" customHeight="1" x14ac:dyDescent="0.25">
      <c r="B58" s="1212"/>
      <c r="C58" s="1213"/>
      <c r="D58" s="1214"/>
      <c r="E58" s="3"/>
      <c r="F58" s="1212"/>
      <c r="G58" s="1213"/>
      <c r="H58" s="1214"/>
      <c r="I58" s="1"/>
      <c r="J58" s="1212"/>
      <c r="K58" s="1213"/>
      <c r="L58" s="1214"/>
      <c r="M58" s="579"/>
    </row>
    <row r="59" spans="2:16" ht="24" customHeight="1" x14ac:dyDescent="0.25">
      <c r="B59" s="1212"/>
      <c r="C59" s="1213"/>
      <c r="D59" s="1214"/>
      <c r="E59" s="3"/>
      <c r="F59" s="1212"/>
      <c r="G59" s="1213"/>
      <c r="H59" s="1214"/>
      <c r="I59" s="1"/>
      <c r="J59" s="1212"/>
      <c r="K59" s="1213"/>
      <c r="L59" s="1214"/>
      <c r="M59" s="579"/>
    </row>
    <row r="60" spans="2:16" ht="24" customHeight="1" x14ac:dyDescent="0.25">
      <c r="B60" s="1212"/>
      <c r="C60" s="1213"/>
      <c r="D60" s="1214"/>
      <c r="E60" s="3"/>
      <c r="F60" s="1212"/>
      <c r="G60" s="1213"/>
      <c r="H60" s="1214"/>
      <c r="I60" s="1"/>
      <c r="J60" s="1212"/>
      <c r="K60" s="1213"/>
      <c r="L60" s="1214"/>
      <c r="M60" s="579"/>
    </row>
    <row r="61" spans="2:16" ht="24" customHeight="1" x14ac:dyDescent="0.25">
      <c r="B61" s="1212"/>
      <c r="C61" s="1213"/>
      <c r="D61" s="1214"/>
      <c r="E61" s="3"/>
      <c r="F61" s="1212"/>
      <c r="G61" s="1213"/>
      <c r="H61" s="1214"/>
      <c r="I61" s="1"/>
      <c r="J61" s="1212"/>
      <c r="K61" s="1213"/>
      <c r="L61" s="1214"/>
      <c r="M61" s="579"/>
    </row>
    <row r="62" spans="2:16" ht="3.6" customHeight="1" x14ac:dyDescent="0.25">
      <c r="B62" s="1223"/>
      <c r="C62" s="1223"/>
      <c r="D62" s="1223"/>
      <c r="E62" s="2"/>
      <c r="F62" s="1223"/>
      <c r="G62" s="1223"/>
      <c r="H62" s="1223"/>
      <c r="I62" s="1"/>
      <c r="J62" s="1223"/>
      <c r="K62" s="1223"/>
      <c r="L62" s="1223"/>
      <c r="M62" s="579"/>
      <c r="N62" s="24"/>
    </row>
    <row r="63" spans="2:16" ht="12.6" customHeight="1" x14ac:dyDescent="0.25">
      <c r="B63" s="1269" t="s">
        <v>890</v>
      </c>
      <c r="C63" s="1270"/>
      <c r="D63" s="1271"/>
      <c r="E63" s="2"/>
      <c r="F63" s="1269" t="s">
        <v>890</v>
      </c>
      <c r="G63" s="1270"/>
      <c r="H63" s="1271"/>
      <c r="I63" s="1"/>
      <c r="J63" s="1269" t="s">
        <v>890</v>
      </c>
      <c r="K63" s="1270"/>
      <c r="L63" s="1271"/>
      <c r="M63" s="542"/>
      <c r="N63" s="24"/>
      <c r="O63" s="1305" t="s">
        <v>886</v>
      </c>
      <c r="P63" s="1305"/>
    </row>
    <row r="64" spans="2:16" ht="24" customHeight="1" x14ac:dyDescent="0.25">
      <c r="B64" s="1212"/>
      <c r="C64" s="1213"/>
      <c r="D64" s="1214"/>
      <c r="E64" s="82"/>
      <c r="F64" s="1212"/>
      <c r="G64" s="1213"/>
      <c r="H64" s="1214"/>
      <c r="I64" s="872"/>
      <c r="J64" s="1212"/>
      <c r="K64" s="1213"/>
      <c r="L64" s="1214"/>
      <c r="M64" s="543"/>
      <c r="N64" s="24"/>
      <c r="O64" s="1305"/>
      <c r="P64" s="1305"/>
    </row>
    <row r="65" spans="2:16" ht="24" customHeight="1" x14ac:dyDescent="0.25">
      <c r="B65" s="1218"/>
      <c r="C65" s="1219"/>
      <c r="D65" s="1220"/>
      <c r="E65" s="82"/>
      <c r="F65" s="1218"/>
      <c r="G65" s="1219"/>
      <c r="H65" s="1220"/>
      <c r="I65" s="872"/>
      <c r="J65" s="1218"/>
      <c r="K65" s="1219"/>
      <c r="L65" s="1220"/>
      <c r="M65" s="815"/>
      <c r="N65" s="24"/>
      <c r="O65" s="818">
        <v>1</v>
      </c>
      <c r="P65" s="828" t="s">
        <v>887</v>
      </c>
    </row>
    <row r="66" spans="2:16" ht="24" customHeight="1" x14ac:dyDescent="0.25">
      <c r="B66" s="1218"/>
      <c r="C66" s="1219"/>
      <c r="D66" s="1220"/>
      <c r="E66" s="82"/>
      <c r="F66" s="1218"/>
      <c r="G66" s="1219"/>
      <c r="H66" s="1220"/>
      <c r="I66" s="872"/>
      <c r="J66" s="1218"/>
      <c r="K66" s="1219"/>
      <c r="L66" s="1220"/>
      <c r="M66" s="815"/>
      <c r="N66" s="24"/>
      <c r="O66" s="818">
        <v>2</v>
      </c>
      <c r="P66" s="828" t="s">
        <v>649</v>
      </c>
    </row>
    <row r="67" spans="2:16" ht="24" customHeight="1" x14ac:dyDescent="0.25">
      <c r="B67" s="1218"/>
      <c r="C67" s="1219"/>
      <c r="D67" s="1220"/>
      <c r="E67" s="82"/>
      <c r="F67" s="1218"/>
      <c r="G67" s="1219"/>
      <c r="H67" s="1220"/>
      <c r="I67" s="872"/>
      <c r="J67" s="1218"/>
      <c r="K67" s="1219"/>
      <c r="L67" s="1220"/>
      <c r="M67" s="815"/>
      <c r="N67" s="24"/>
      <c r="O67" s="818">
        <v>3</v>
      </c>
      <c r="P67" s="814"/>
    </row>
    <row r="68" spans="2:16" ht="24" customHeight="1" x14ac:dyDescent="0.25">
      <c r="B68" s="1218"/>
      <c r="C68" s="1219"/>
      <c r="D68" s="1220"/>
      <c r="E68" s="82"/>
      <c r="F68" s="1218"/>
      <c r="G68" s="1219"/>
      <c r="H68" s="1220"/>
      <c r="I68" s="872"/>
      <c r="J68" s="1218"/>
      <c r="K68" s="1219"/>
      <c r="L68" s="1220"/>
      <c r="M68" s="815"/>
      <c r="N68" s="24"/>
      <c r="O68" s="137"/>
    </row>
    <row r="69" spans="2:16" ht="24" customHeight="1" x14ac:dyDescent="0.25">
      <c r="B69" s="1218"/>
      <c r="C69" s="1219"/>
      <c r="D69" s="1220"/>
      <c r="E69" s="82"/>
      <c r="F69" s="1218"/>
      <c r="G69" s="1219"/>
      <c r="H69" s="1220"/>
      <c r="I69" s="872"/>
      <c r="J69" s="1218"/>
      <c r="K69" s="1219"/>
      <c r="L69" s="1220"/>
      <c r="M69" s="815"/>
      <c r="N69" s="24"/>
      <c r="O69" s="818">
        <v>4</v>
      </c>
    </row>
    <row r="70" spans="2:16" ht="24" customHeight="1" x14ac:dyDescent="0.25">
      <c r="B70" s="1218"/>
      <c r="C70" s="1219"/>
      <c r="D70" s="1220"/>
      <c r="E70" s="82"/>
      <c r="F70" s="1218"/>
      <c r="G70" s="1219"/>
      <c r="H70" s="1220"/>
      <c r="I70" s="872"/>
      <c r="J70" s="1218"/>
      <c r="K70" s="1219"/>
      <c r="L70" s="1220"/>
      <c r="M70" s="815"/>
      <c r="N70" s="24"/>
      <c r="O70" s="137"/>
    </row>
    <row r="71" spans="2:16" ht="3.75" customHeight="1" x14ac:dyDescent="0.25">
      <c r="B71" s="1222"/>
      <c r="C71" s="1222"/>
      <c r="D71" s="1222"/>
      <c r="E71" s="2"/>
      <c r="F71" s="1221"/>
      <c r="G71" s="1221"/>
      <c r="H71" s="1221"/>
      <c r="I71" s="1"/>
      <c r="J71" s="1222"/>
      <c r="K71" s="1222"/>
      <c r="L71" s="1222"/>
      <c r="M71" s="542"/>
    </row>
    <row r="72" spans="2:16" ht="36" customHeight="1" x14ac:dyDescent="0.25">
      <c r="B72" s="1215" t="s">
        <v>609</v>
      </c>
      <c r="C72" s="1297"/>
      <c r="D72" s="1298"/>
      <c r="E72" s="69"/>
      <c r="F72" s="1215" t="s">
        <v>609</v>
      </c>
      <c r="G72" s="1297"/>
      <c r="H72" s="1298"/>
      <c r="I72" s="70"/>
      <c r="J72" s="1215" t="s">
        <v>609</v>
      </c>
      <c r="K72" s="1297"/>
      <c r="L72" s="1298"/>
      <c r="M72" s="546"/>
    </row>
    <row r="73" spans="2:16" ht="18" customHeight="1" x14ac:dyDescent="0.25">
      <c r="B73" s="1287" t="s">
        <v>494</v>
      </c>
      <c r="C73" s="1287"/>
      <c r="D73" s="1287"/>
      <c r="E73" s="1287"/>
      <c r="F73" s="1287"/>
      <c r="G73" s="1287"/>
      <c r="H73" s="1287"/>
      <c r="I73" s="1287"/>
      <c r="J73" s="1287"/>
      <c r="K73" s="1287"/>
      <c r="L73" s="1287"/>
      <c r="M73" s="1287"/>
    </row>
    <row r="75" spans="2:16" hidden="1" x14ac:dyDescent="0.25"/>
    <row r="76" spans="2:16" hidden="1" x14ac:dyDescent="0.25"/>
    <row r="77" spans="2:16" hidden="1" x14ac:dyDescent="0.25"/>
    <row r="78" spans="2:16" hidden="1" x14ac:dyDescent="0.25"/>
    <row r="79" spans="2:16" hidden="1" x14ac:dyDescent="0.25"/>
    <row r="80" spans="2:16" hidden="1" x14ac:dyDescent="0.25"/>
    <row r="81" spans="3:22" hidden="1" x14ac:dyDescent="0.25"/>
    <row r="82" spans="3:22" hidden="1" x14ac:dyDescent="0.25"/>
    <row r="83" spans="3:22" hidden="1" x14ac:dyDescent="0.25"/>
    <row r="84" spans="3:22" hidden="1" x14ac:dyDescent="0.25"/>
    <row r="85" spans="3:22" hidden="1" x14ac:dyDescent="0.25">
      <c r="C85" s="531"/>
    </row>
    <row r="86" spans="3:22" hidden="1" x14ac:dyDescent="0.25">
      <c r="C86" s="531" t="s">
        <v>358</v>
      </c>
    </row>
    <row r="87" spans="3:22" ht="24.6" hidden="1" x14ac:dyDescent="0.4">
      <c r="C87" s="532" t="s">
        <v>263</v>
      </c>
      <c r="D87" s="533"/>
      <c r="F87" s="534" t="s">
        <v>80</v>
      </c>
      <c r="G87" s="535"/>
      <c r="H87" s="567"/>
      <c r="I87" s="567"/>
      <c r="J87" s="567"/>
      <c r="K87" s="567"/>
      <c r="L87" s="567"/>
      <c r="M87" s="567"/>
      <c r="N87" s="567"/>
      <c r="O87" s="701"/>
      <c r="P87" s="567"/>
      <c r="Q87" s="567"/>
      <c r="R87" s="567"/>
      <c r="S87" s="567"/>
      <c r="T87" s="567"/>
      <c r="U87" s="567"/>
      <c r="V87" s="568"/>
    </row>
    <row r="88" spans="3:22" ht="24.6" hidden="1" x14ac:dyDescent="0.4">
      <c r="C88" s="532" t="s">
        <v>490</v>
      </c>
      <c r="D88" s="533"/>
      <c r="F88" s="534" t="s">
        <v>367</v>
      </c>
      <c r="G88" s="535"/>
      <c r="H88" s="567"/>
      <c r="I88" s="567"/>
      <c r="J88" s="567"/>
      <c r="K88" s="567"/>
      <c r="L88" s="567"/>
      <c r="M88" s="567"/>
      <c r="N88" s="567"/>
      <c r="O88" s="701"/>
      <c r="P88" s="567"/>
      <c r="Q88" s="567"/>
      <c r="R88" s="567"/>
      <c r="S88" s="567"/>
      <c r="T88" s="567"/>
      <c r="U88" s="567"/>
      <c r="V88" s="568"/>
    </row>
    <row r="89" spans="3:22" ht="24.6" hidden="1" x14ac:dyDescent="0.4">
      <c r="C89" s="532" t="s">
        <v>487</v>
      </c>
      <c r="D89" s="533"/>
      <c r="F89" s="534" t="s">
        <v>555</v>
      </c>
      <c r="G89" s="535"/>
      <c r="H89" s="567"/>
      <c r="I89" s="567"/>
      <c r="J89" s="567"/>
      <c r="K89" s="567"/>
      <c r="L89" s="567"/>
      <c r="M89" s="567"/>
      <c r="N89" s="567"/>
      <c r="O89" s="701"/>
      <c r="P89" s="567"/>
      <c r="Q89" s="567"/>
      <c r="R89" s="567"/>
      <c r="S89" s="567"/>
      <c r="T89" s="567"/>
      <c r="U89" s="567"/>
      <c r="V89" s="568"/>
    </row>
    <row r="90" spans="3:22" ht="24.6" hidden="1" x14ac:dyDescent="0.4">
      <c r="C90" s="532" t="s">
        <v>262</v>
      </c>
      <c r="D90" s="533"/>
      <c r="F90" s="534" t="s">
        <v>79</v>
      </c>
      <c r="G90" s="535"/>
      <c r="H90" s="567"/>
      <c r="I90" s="567"/>
      <c r="J90" s="567"/>
      <c r="K90" s="567"/>
      <c r="L90" s="567"/>
      <c r="M90" s="567"/>
      <c r="N90" s="567"/>
      <c r="O90" s="701"/>
      <c r="P90" s="567"/>
      <c r="Q90" s="567"/>
      <c r="R90" s="567"/>
      <c r="S90" s="567"/>
      <c r="T90" s="567"/>
      <c r="U90" s="567"/>
      <c r="V90" s="568"/>
    </row>
    <row r="91" spans="3:22" ht="24.6" hidden="1" x14ac:dyDescent="0.4">
      <c r="C91" s="532" t="s">
        <v>485</v>
      </c>
      <c r="D91" s="533"/>
      <c r="F91" s="534" t="s">
        <v>74</v>
      </c>
      <c r="G91" s="535"/>
      <c r="H91" s="567"/>
      <c r="I91" s="567"/>
      <c r="J91" s="567"/>
      <c r="K91" s="567"/>
      <c r="L91" s="567"/>
      <c r="M91" s="567"/>
      <c r="N91" s="567"/>
      <c r="O91" s="701"/>
      <c r="P91" s="567"/>
      <c r="Q91" s="567"/>
      <c r="R91" s="567"/>
      <c r="S91" s="567"/>
      <c r="T91" s="567"/>
      <c r="U91" s="567"/>
      <c r="V91" s="568"/>
    </row>
    <row r="92" spans="3:22" ht="24.6" hidden="1" x14ac:dyDescent="0.4">
      <c r="C92" s="532" t="s">
        <v>489</v>
      </c>
      <c r="D92" s="533"/>
      <c r="F92" s="534" t="s">
        <v>365</v>
      </c>
      <c r="G92" s="535"/>
      <c r="H92" s="567"/>
      <c r="I92" s="567"/>
      <c r="J92" s="567"/>
      <c r="K92" s="567"/>
      <c r="L92" s="567"/>
      <c r="M92" s="567"/>
      <c r="N92" s="567"/>
      <c r="O92" s="701"/>
      <c r="P92" s="567"/>
      <c r="Q92" s="567"/>
      <c r="R92" s="567"/>
      <c r="S92" s="567"/>
      <c r="T92" s="567"/>
      <c r="U92" s="567"/>
      <c r="V92" s="568"/>
    </row>
    <row r="93" spans="3:22" ht="24.6" hidden="1" x14ac:dyDescent="0.4">
      <c r="C93" s="532" t="s">
        <v>488</v>
      </c>
      <c r="D93" s="533"/>
      <c r="F93" s="534" t="s">
        <v>77</v>
      </c>
      <c r="G93" s="535"/>
      <c r="H93" s="567"/>
      <c r="I93" s="567"/>
      <c r="J93" s="567"/>
      <c r="K93" s="567"/>
      <c r="L93" s="567"/>
      <c r="M93" s="567"/>
      <c r="N93" s="567"/>
      <c r="O93" s="701"/>
      <c r="P93" s="567"/>
      <c r="Q93" s="567"/>
      <c r="R93" s="567"/>
      <c r="S93" s="567"/>
      <c r="T93" s="567"/>
      <c r="U93" s="567"/>
      <c r="V93" s="568"/>
    </row>
    <row r="94" spans="3:22" ht="24.6" hidden="1" x14ac:dyDescent="0.4">
      <c r="C94" s="532" t="s">
        <v>486</v>
      </c>
      <c r="D94" s="533"/>
      <c r="F94" s="534" t="s">
        <v>75</v>
      </c>
      <c r="G94" s="536"/>
      <c r="H94" s="567"/>
      <c r="I94" s="567"/>
      <c r="J94" s="567"/>
      <c r="K94" s="567"/>
      <c r="L94" s="567"/>
      <c r="M94" s="567"/>
      <c r="N94" s="567"/>
      <c r="O94" s="701"/>
      <c r="P94" s="567"/>
      <c r="Q94" s="567"/>
      <c r="R94" s="567"/>
      <c r="S94" s="567"/>
      <c r="T94" s="567"/>
      <c r="U94" s="567"/>
      <c r="V94" s="568"/>
    </row>
    <row r="95" spans="3:22" ht="24.6" hidden="1" x14ac:dyDescent="0.4">
      <c r="C95" s="538" t="s">
        <v>491</v>
      </c>
      <c r="D95" s="533"/>
      <c r="F95" s="534"/>
      <c r="G95" s="535"/>
      <c r="H95" s="567"/>
      <c r="I95" s="567"/>
      <c r="J95" s="567"/>
      <c r="K95" s="567"/>
      <c r="L95" s="567"/>
      <c r="M95" s="567"/>
      <c r="N95" s="567"/>
      <c r="O95" s="701"/>
      <c r="P95" s="567"/>
      <c r="Q95" s="567"/>
      <c r="R95" s="567"/>
      <c r="S95" s="567"/>
      <c r="T95" s="567"/>
      <c r="U95" s="567"/>
      <c r="V95" s="568"/>
    </row>
    <row r="96" spans="3:22" hidden="1" x14ac:dyDescent="0.25"/>
    <row r="97" spans="1:8" hidden="1" x14ac:dyDescent="0.25"/>
    <row r="98" spans="1:8" hidden="1" x14ac:dyDescent="0.25"/>
    <row r="99" spans="1:8" hidden="1" x14ac:dyDescent="0.25">
      <c r="A99" s="549"/>
      <c r="B99" s="549"/>
      <c r="C99" s="549"/>
      <c r="D99" s="549"/>
      <c r="E99" s="549"/>
      <c r="F99" s="549"/>
      <c r="G99" s="549"/>
      <c r="H99" s="549"/>
    </row>
    <row r="100" spans="1:8" ht="14.25" hidden="1" customHeight="1" x14ac:dyDescent="0.25">
      <c r="A100" s="549"/>
      <c r="B100" s="549"/>
      <c r="C100" s="1285" t="s">
        <v>485</v>
      </c>
      <c r="D100" s="1285"/>
      <c r="E100" s="1285"/>
      <c r="F100" s="1285"/>
      <c r="G100" s="1285"/>
      <c r="H100" s="1285"/>
    </row>
    <row r="101" spans="1:8" ht="6" hidden="1" customHeight="1" x14ac:dyDescent="0.25">
      <c r="A101" s="549"/>
      <c r="B101" s="549"/>
      <c r="C101" s="548"/>
      <c r="D101" s="548"/>
      <c r="E101" s="2"/>
      <c r="F101" s="2"/>
      <c r="G101" s="2"/>
      <c r="H101" s="2"/>
    </row>
    <row r="102" spans="1:8" hidden="1" x14ac:dyDescent="0.25">
      <c r="A102" s="1286"/>
      <c r="B102" s="1286"/>
      <c r="C102" s="1268" t="s">
        <v>496</v>
      </c>
      <c r="D102" s="1268"/>
      <c r="E102" s="1268"/>
      <c r="F102" s="1268"/>
      <c r="G102" s="1268"/>
      <c r="H102" s="1268"/>
    </row>
    <row r="103" spans="1:8" hidden="1" x14ac:dyDescent="0.25">
      <c r="A103" s="1286"/>
      <c r="B103" s="1286"/>
      <c r="C103" s="1268" t="s">
        <v>497</v>
      </c>
      <c r="D103" s="1268"/>
      <c r="E103" s="1268"/>
      <c r="F103" s="1268"/>
      <c r="G103" s="1268"/>
      <c r="H103" s="1268"/>
    </row>
    <row r="104" spans="1:8" hidden="1" x14ac:dyDescent="0.25">
      <c r="A104" s="1286"/>
      <c r="B104" s="1286"/>
      <c r="C104" s="1278" t="s">
        <v>559</v>
      </c>
      <c r="D104" s="1278"/>
      <c r="E104" s="1278"/>
      <c r="F104" s="1278"/>
      <c r="G104" s="1278"/>
      <c r="H104" s="1278"/>
    </row>
    <row r="105" spans="1:8" hidden="1" x14ac:dyDescent="0.25">
      <c r="A105" s="1286"/>
      <c r="B105" s="1286"/>
      <c r="C105" s="1272" t="s">
        <v>498</v>
      </c>
      <c r="D105" s="1272"/>
      <c r="E105" s="1272"/>
      <c r="F105" s="1272"/>
      <c r="G105" s="1272"/>
      <c r="H105" s="1272"/>
    </row>
    <row r="106" spans="1:8" hidden="1" x14ac:dyDescent="0.25">
      <c r="A106" s="1286"/>
      <c r="B106" s="1286"/>
      <c r="C106" s="1272" t="s">
        <v>499</v>
      </c>
      <c r="D106" s="1272"/>
      <c r="E106" s="1272"/>
      <c r="F106" s="1272"/>
      <c r="G106" s="1272"/>
      <c r="H106" s="1272"/>
    </row>
    <row r="107" spans="1:8" hidden="1" x14ac:dyDescent="0.25">
      <c r="A107" s="1286"/>
      <c r="B107" s="1286"/>
      <c r="C107" s="1272" t="s">
        <v>500</v>
      </c>
      <c r="D107" s="1272"/>
      <c r="E107" s="1272"/>
      <c r="F107" s="1272"/>
      <c r="G107" s="1272"/>
      <c r="H107" s="1272"/>
    </row>
    <row r="108" spans="1:8" hidden="1" x14ac:dyDescent="0.25">
      <c r="A108" s="1286"/>
      <c r="B108" s="1286"/>
      <c r="C108" s="1272" t="s">
        <v>501</v>
      </c>
      <c r="D108" s="1272"/>
      <c r="E108" s="1272"/>
      <c r="F108" s="1272"/>
      <c r="G108" s="1272"/>
      <c r="H108" s="1272"/>
    </row>
    <row r="109" spans="1:8" hidden="1" x14ac:dyDescent="0.25">
      <c r="A109" s="1286"/>
      <c r="B109" s="1286"/>
      <c r="C109" s="1268" t="s">
        <v>502</v>
      </c>
      <c r="D109" s="1268"/>
      <c r="E109" s="1268"/>
      <c r="F109" s="1268"/>
      <c r="G109" s="1268"/>
      <c r="H109" s="1268"/>
    </row>
    <row r="110" spans="1:8" hidden="1" x14ac:dyDescent="0.25">
      <c r="A110" s="574"/>
      <c r="B110" s="574"/>
      <c r="C110" s="537"/>
      <c r="D110" s="537"/>
      <c r="E110" s="537"/>
      <c r="F110" s="537"/>
      <c r="G110" s="537"/>
      <c r="H110" s="549"/>
    </row>
    <row r="111" spans="1:8" ht="14.25" hidden="1" customHeight="1" x14ac:dyDescent="0.25">
      <c r="A111" s="574"/>
      <c r="B111" s="574"/>
      <c r="C111" s="1284" t="s">
        <v>486</v>
      </c>
      <c r="D111" s="1284"/>
      <c r="E111" s="1284"/>
      <c r="F111" s="1284"/>
      <c r="G111" s="1284"/>
      <c r="H111" s="1284"/>
    </row>
    <row r="112" spans="1:8" ht="6" hidden="1" customHeight="1" x14ac:dyDescent="0.25">
      <c r="A112" s="551"/>
      <c r="B112" s="551"/>
      <c r="C112" s="548"/>
      <c r="D112" s="548"/>
      <c r="E112" s="548"/>
      <c r="F112" s="548"/>
      <c r="G112" s="548"/>
      <c r="H112" s="2"/>
    </row>
    <row r="113" spans="1:8" hidden="1" x14ac:dyDescent="0.25">
      <c r="A113" s="1286"/>
      <c r="B113" s="1286"/>
      <c r="C113" s="1268" t="s">
        <v>503</v>
      </c>
      <c r="D113" s="1268"/>
      <c r="E113" s="1268"/>
      <c r="F113" s="1268"/>
      <c r="G113" s="1268"/>
      <c r="H113" s="1268"/>
    </row>
    <row r="114" spans="1:8" hidden="1" x14ac:dyDescent="0.25">
      <c r="A114" s="1286"/>
      <c r="B114" s="1286"/>
      <c r="C114" s="1268" t="s">
        <v>504</v>
      </c>
      <c r="D114" s="1268"/>
      <c r="E114" s="1268"/>
      <c r="F114" s="1268"/>
      <c r="G114" s="1268"/>
      <c r="H114" s="1268"/>
    </row>
    <row r="115" spans="1:8" hidden="1" x14ac:dyDescent="0.25">
      <c r="A115" s="1286"/>
      <c r="B115" s="1286"/>
      <c r="C115" s="1268" t="s">
        <v>505</v>
      </c>
      <c r="D115" s="1268"/>
      <c r="E115" s="1268"/>
      <c r="F115" s="1268"/>
      <c r="G115" s="1268"/>
      <c r="H115" s="1268"/>
    </row>
    <row r="116" spans="1:8" hidden="1" x14ac:dyDescent="0.25">
      <c r="A116" s="1286"/>
      <c r="B116" s="1286"/>
      <c r="C116" s="1268" t="s">
        <v>506</v>
      </c>
      <c r="D116" s="1268"/>
      <c r="E116" s="1268"/>
      <c r="F116" s="1268"/>
      <c r="G116" s="1268"/>
      <c r="H116" s="1268"/>
    </row>
    <row r="117" spans="1:8" ht="12.75" hidden="1" customHeight="1" x14ac:dyDescent="0.25">
      <c r="A117" s="1286"/>
      <c r="B117" s="1286"/>
      <c r="C117" s="1268" t="s">
        <v>507</v>
      </c>
      <c r="D117" s="1268"/>
      <c r="E117" s="1268"/>
      <c r="F117" s="1268"/>
      <c r="G117" s="1268"/>
      <c r="H117" s="1268"/>
    </row>
    <row r="118" spans="1:8" hidden="1" x14ac:dyDescent="0.25">
      <c r="A118" s="1286"/>
      <c r="B118" s="1286"/>
      <c r="C118" s="1268" t="s">
        <v>508</v>
      </c>
      <c r="D118" s="1268"/>
      <c r="E118" s="1268"/>
      <c r="F118" s="1268"/>
      <c r="G118" s="1268"/>
      <c r="H118" s="1268"/>
    </row>
    <row r="119" spans="1:8" hidden="1" x14ac:dyDescent="0.25">
      <c r="A119" s="1286"/>
      <c r="B119" s="1286"/>
      <c r="C119" s="1268" t="s">
        <v>509</v>
      </c>
      <c r="D119" s="1268"/>
      <c r="E119" s="1268"/>
      <c r="F119" s="1268"/>
      <c r="G119" s="1268"/>
      <c r="H119" s="1268"/>
    </row>
    <row r="120" spans="1:8" hidden="1" x14ac:dyDescent="0.25">
      <c r="A120" s="574"/>
      <c r="B120" s="574"/>
      <c r="C120" s="537"/>
      <c r="D120" s="537"/>
      <c r="E120" s="537"/>
      <c r="F120" s="537"/>
      <c r="G120" s="537"/>
      <c r="H120" s="549"/>
    </row>
    <row r="121" spans="1:8" ht="13.8" hidden="1" x14ac:dyDescent="0.25">
      <c r="A121" s="574"/>
      <c r="B121" s="574"/>
      <c r="C121" s="1284" t="s">
        <v>487</v>
      </c>
      <c r="D121" s="1284"/>
      <c r="E121" s="1284"/>
      <c r="F121" s="1284"/>
      <c r="G121" s="1284"/>
      <c r="H121" s="1284"/>
    </row>
    <row r="122" spans="1:8" ht="6" hidden="1" customHeight="1" x14ac:dyDescent="0.25">
      <c r="A122" s="551"/>
      <c r="B122" s="551"/>
      <c r="C122" s="548"/>
      <c r="D122" s="548"/>
      <c r="E122" s="548"/>
      <c r="F122" s="548"/>
      <c r="G122" s="548"/>
      <c r="H122" s="2"/>
    </row>
    <row r="123" spans="1:8" hidden="1" x14ac:dyDescent="0.25">
      <c r="A123" s="1286"/>
      <c r="B123" s="1286"/>
      <c r="C123" s="1268" t="s">
        <v>510</v>
      </c>
      <c r="D123" s="1268"/>
      <c r="E123" s="1268"/>
      <c r="F123" s="1268"/>
      <c r="G123" s="1268"/>
      <c r="H123" s="1268"/>
    </row>
    <row r="124" spans="1:8" hidden="1" x14ac:dyDescent="0.25">
      <c r="A124" s="1286"/>
      <c r="B124" s="1286"/>
      <c r="C124" s="1268" t="s">
        <v>511</v>
      </c>
      <c r="D124" s="1268"/>
      <c r="E124" s="1268"/>
      <c r="F124" s="1268"/>
      <c r="G124" s="1268"/>
      <c r="H124" s="1268"/>
    </row>
    <row r="125" spans="1:8" hidden="1" x14ac:dyDescent="0.25">
      <c r="A125" s="1286"/>
      <c r="B125" s="1286"/>
      <c r="C125" s="1268" t="s">
        <v>512</v>
      </c>
      <c r="D125" s="1268"/>
      <c r="E125" s="1268"/>
      <c r="F125" s="1268"/>
      <c r="G125" s="1268"/>
      <c r="H125" s="1268"/>
    </row>
    <row r="126" spans="1:8" hidden="1" x14ac:dyDescent="0.25">
      <c r="A126" s="1286"/>
      <c r="B126" s="1286"/>
      <c r="C126" s="1268" t="s">
        <v>513</v>
      </c>
      <c r="D126" s="1268"/>
      <c r="E126" s="1268"/>
      <c r="F126" s="1268"/>
      <c r="G126" s="1268"/>
      <c r="H126" s="1268"/>
    </row>
    <row r="127" spans="1:8" hidden="1" x14ac:dyDescent="0.25">
      <c r="A127" s="1286"/>
      <c r="B127" s="1286"/>
      <c r="C127" s="1268" t="s">
        <v>514</v>
      </c>
      <c r="D127" s="1268"/>
      <c r="E127" s="1268"/>
      <c r="F127" s="1268"/>
      <c r="G127" s="1268"/>
      <c r="H127" s="1268"/>
    </row>
    <row r="128" spans="1:8" hidden="1" x14ac:dyDescent="0.25">
      <c r="A128" s="1286"/>
      <c r="B128" s="1286"/>
      <c r="C128" s="1268" t="s">
        <v>515</v>
      </c>
      <c r="D128" s="1268"/>
      <c r="E128" s="1268"/>
      <c r="F128" s="1268"/>
      <c r="G128" s="1268"/>
      <c r="H128" s="1268"/>
    </row>
    <row r="129" spans="1:8" hidden="1" x14ac:dyDescent="0.25">
      <c r="A129" s="1286"/>
      <c r="B129" s="1286"/>
      <c r="C129" s="1268" t="s">
        <v>516</v>
      </c>
      <c r="D129" s="1268"/>
      <c r="E129" s="1268"/>
      <c r="F129" s="1268"/>
      <c r="G129" s="1268"/>
      <c r="H129" s="1268"/>
    </row>
    <row r="130" spans="1:8" hidden="1" x14ac:dyDescent="0.25">
      <c r="A130" s="1286"/>
      <c r="B130" s="1286"/>
      <c r="C130" s="1268" t="s">
        <v>517</v>
      </c>
      <c r="D130" s="1268"/>
      <c r="E130" s="1268"/>
      <c r="F130" s="1268"/>
      <c r="G130" s="1268"/>
      <c r="H130" s="1268"/>
    </row>
    <row r="131" spans="1:8" hidden="1" x14ac:dyDescent="0.25">
      <c r="A131" s="574"/>
      <c r="B131" s="574"/>
      <c r="C131" s="537"/>
      <c r="D131" s="537"/>
      <c r="E131" s="537"/>
      <c r="F131" s="537"/>
      <c r="G131" s="537"/>
      <c r="H131" s="549"/>
    </row>
    <row r="132" spans="1:8" ht="13.8" hidden="1" x14ac:dyDescent="0.25">
      <c r="A132" s="574"/>
      <c r="B132" s="574"/>
      <c r="C132" s="1284" t="s">
        <v>488</v>
      </c>
      <c r="D132" s="1284"/>
      <c r="E132" s="1284"/>
      <c r="F132" s="1284"/>
      <c r="G132" s="1284"/>
      <c r="H132" s="1284"/>
    </row>
    <row r="133" spans="1:8" ht="6" hidden="1" customHeight="1" x14ac:dyDescent="0.25">
      <c r="A133" s="574"/>
      <c r="B133" s="574"/>
      <c r="C133" s="548"/>
      <c r="D133" s="548"/>
      <c r="E133" s="548"/>
      <c r="F133" s="548"/>
      <c r="G133" s="548"/>
      <c r="H133" s="2"/>
    </row>
    <row r="134" spans="1:8" hidden="1" x14ac:dyDescent="0.25">
      <c r="A134" s="1286"/>
      <c r="B134" s="1286"/>
      <c r="C134" s="1268" t="s">
        <v>518</v>
      </c>
      <c r="D134" s="1268"/>
      <c r="E134" s="1268"/>
      <c r="F134" s="1268"/>
      <c r="G134" s="1268"/>
      <c r="H134" s="1268"/>
    </row>
    <row r="135" spans="1:8" hidden="1" x14ac:dyDescent="0.25">
      <c r="A135" s="1286"/>
      <c r="B135" s="1286"/>
      <c r="C135" s="1268" t="s">
        <v>519</v>
      </c>
      <c r="D135" s="1268"/>
      <c r="E135" s="1268"/>
      <c r="F135" s="1268"/>
      <c r="G135" s="1268"/>
      <c r="H135" s="1268"/>
    </row>
    <row r="136" spans="1:8" hidden="1" x14ac:dyDescent="0.25">
      <c r="A136" s="1286"/>
      <c r="B136" s="1286"/>
      <c r="C136" s="1268" t="s">
        <v>520</v>
      </c>
      <c r="D136" s="1268"/>
      <c r="E136" s="1268"/>
      <c r="F136" s="1268"/>
      <c r="G136" s="1268"/>
      <c r="H136" s="1268"/>
    </row>
    <row r="137" spans="1:8" hidden="1" x14ac:dyDescent="0.25">
      <c r="A137" s="1286"/>
      <c r="B137" s="1286"/>
      <c r="C137" s="1268" t="s">
        <v>521</v>
      </c>
      <c r="D137" s="1268"/>
      <c r="E137" s="1268"/>
      <c r="F137" s="1268"/>
      <c r="G137" s="1268"/>
      <c r="H137" s="1268"/>
    </row>
    <row r="138" spans="1:8" hidden="1" x14ac:dyDescent="0.25">
      <c r="A138" s="1286"/>
      <c r="B138" s="1286"/>
      <c r="C138" s="1268" t="s">
        <v>522</v>
      </c>
      <c r="D138" s="1268"/>
      <c r="E138" s="1268"/>
      <c r="F138" s="1268"/>
      <c r="G138" s="1268"/>
      <c r="H138" s="1268"/>
    </row>
    <row r="139" spans="1:8" hidden="1" x14ac:dyDescent="0.25">
      <c r="A139" s="1286"/>
      <c r="B139" s="1286"/>
      <c r="C139" s="1268" t="s">
        <v>523</v>
      </c>
      <c r="D139" s="1268"/>
      <c r="E139" s="1268"/>
      <c r="F139" s="1268"/>
      <c r="G139" s="1268"/>
      <c r="H139" s="1268"/>
    </row>
    <row r="140" spans="1:8" hidden="1" x14ac:dyDescent="0.25">
      <c r="A140" s="1286"/>
      <c r="B140" s="1286"/>
      <c r="C140" s="1268" t="s">
        <v>524</v>
      </c>
      <c r="D140" s="1268"/>
      <c r="E140" s="1268"/>
      <c r="F140" s="1268"/>
      <c r="G140" s="1268"/>
      <c r="H140" s="1268"/>
    </row>
    <row r="141" spans="1:8" hidden="1" x14ac:dyDescent="0.25">
      <c r="A141" s="574"/>
      <c r="B141" s="574"/>
      <c r="C141" s="537"/>
      <c r="D141" s="537"/>
      <c r="E141" s="537"/>
      <c r="F141" s="537"/>
      <c r="G141" s="537"/>
      <c r="H141" s="549"/>
    </row>
    <row r="142" spans="1:8" ht="13.8" hidden="1" x14ac:dyDescent="0.25">
      <c r="A142" s="574"/>
      <c r="B142" s="574"/>
      <c r="C142" s="1284" t="s">
        <v>262</v>
      </c>
      <c r="D142" s="1284"/>
      <c r="E142" s="1284"/>
      <c r="F142" s="1284"/>
      <c r="G142" s="1284"/>
      <c r="H142" s="1284"/>
    </row>
    <row r="143" spans="1:8" ht="6" hidden="1" customHeight="1" x14ac:dyDescent="0.25">
      <c r="A143" s="574"/>
      <c r="B143" s="574"/>
      <c r="C143" s="548"/>
      <c r="D143" s="548"/>
      <c r="E143" s="548"/>
      <c r="F143" s="548"/>
      <c r="G143" s="548"/>
      <c r="H143" s="2"/>
    </row>
    <row r="144" spans="1:8" hidden="1" x14ac:dyDescent="0.25">
      <c r="A144" s="1286"/>
      <c r="B144" s="1286"/>
      <c r="C144" s="1268" t="s">
        <v>525</v>
      </c>
      <c r="D144" s="1268"/>
      <c r="E144" s="1268"/>
      <c r="F144" s="1268"/>
      <c r="G144" s="1268"/>
      <c r="H144" s="1268"/>
    </row>
    <row r="145" spans="1:8" hidden="1" x14ac:dyDescent="0.25">
      <c r="A145" s="1286"/>
      <c r="B145" s="1286"/>
      <c r="C145" s="1268" t="s">
        <v>526</v>
      </c>
      <c r="D145" s="1268"/>
      <c r="E145" s="1268"/>
      <c r="F145" s="1268"/>
      <c r="G145" s="1268"/>
      <c r="H145" s="1268"/>
    </row>
    <row r="146" spans="1:8" hidden="1" x14ac:dyDescent="0.25">
      <c r="A146" s="1286"/>
      <c r="B146" s="1286"/>
      <c r="C146" s="1279" t="s">
        <v>557</v>
      </c>
      <c r="D146" s="1279"/>
      <c r="E146" s="1279"/>
      <c r="F146" s="1279"/>
      <c r="G146" s="1279"/>
      <c r="H146" s="1279"/>
    </row>
    <row r="147" spans="1:8" hidden="1" x14ac:dyDescent="0.25">
      <c r="A147" s="1286"/>
      <c r="B147" s="1286"/>
      <c r="C147" s="1268" t="s">
        <v>527</v>
      </c>
      <c r="D147" s="1268"/>
      <c r="E147" s="1268"/>
      <c r="F147" s="1268"/>
      <c r="G147" s="1268"/>
      <c r="H147" s="1268"/>
    </row>
    <row r="148" spans="1:8" hidden="1" x14ac:dyDescent="0.25">
      <c r="A148" s="1286"/>
      <c r="B148" s="1286"/>
      <c r="C148" s="1268" t="s">
        <v>528</v>
      </c>
      <c r="D148" s="1268"/>
      <c r="E148" s="1268"/>
      <c r="F148" s="1268"/>
      <c r="G148" s="1268"/>
      <c r="H148" s="1268"/>
    </row>
    <row r="149" spans="1:8" hidden="1" x14ac:dyDescent="0.25">
      <c r="A149" s="1286"/>
      <c r="B149" s="1286"/>
      <c r="C149" s="1268" t="s">
        <v>529</v>
      </c>
      <c r="D149" s="1268"/>
      <c r="E149" s="1268"/>
      <c r="F149" s="1268"/>
      <c r="G149" s="1268"/>
      <c r="H149" s="1268"/>
    </row>
    <row r="150" spans="1:8" hidden="1" x14ac:dyDescent="0.25">
      <c r="A150" s="1286"/>
      <c r="B150" s="1286"/>
      <c r="C150" s="1268" t="s">
        <v>530</v>
      </c>
      <c r="D150" s="1268"/>
      <c r="E150" s="1268"/>
      <c r="F150" s="1268"/>
      <c r="G150" s="1268"/>
      <c r="H150" s="1268"/>
    </row>
    <row r="151" spans="1:8" hidden="1" x14ac:dyDescent="0.25">
      <c r="A151" s="1286"/>
      <c r="B151" s="1286"/>
      <c r="C151" s="1268" t="s">
        <v>531</v>
      </c>
      <c r="D151" s="1268"/>
      <c r="E151" s="1268"/>
      <c r="F151" s="1268"/>
      <c r="G151" s="1268"/>
      <c r="H151" s="1268"/>
    </row>
    <row r="152" spans="1:8" hidden="1" x14ac:dyDescent="0.25">
      <c r="A152" s="574"/>
      <c r="B152" s="574"/>
      <c r="C152" s="552"/>
      <c r="D152" s="552"/>
      <c r="E152" s="552"/>
      <c r="F152" s="552"/>
      <c r="G152" s="552"/>
      <c r="H152" s="549"/>
    </row>
    <row r="153" spans="1:8" ht="13.8" hidden="1" x14ac:dyDescent="0.25">
      <c r="A153" s="574"/>
      <c r="B153" s="574"/>
      <c r="C153" s="1284" t="s">
        <v>263</v>
      </c>
      <c r="D153" s="1284"/>
      <c r="E153" s="1284"/>
      <c r="F153" s="1284"/>
      <c r="G153" s="1284"/>
      <c r="H153" s="1284"/>
    </row>
    <row r="154" spans="1:8" ht="6" hidden="1" customHeight="1" x14ac:dyDescent="0.25">
      <c r="A154" s="574"/>
      <c r="B154" s="574"/>
      <c r="C154" s="548"/>
      <c r="D154" s="548"/>
      <c r="E154" s="548"/>
      <c r="F154" s="548"/>
      <c r="G154" s="548"/>
      <c r="H154" s="2"/>
    </row>
    <row r="155" spans="1:8" hidden="1" x14ac:dyDescent="0.25">
      <c r="A155" s="1286"/>
      <c r="B155" s="1286"/>
      <c r="C155" s="1268" t="s">
        <v>532</v>
      </c>
      <c r="D155" s="1268"/>
      <c r="E155" s="1268"/>
      <c r="F155" s="1268"/>
      <c r="G155" s="1268"/>
      <c r="H155" s="1268"/>
    </row>
    <row r="156" spans="1:8" hidden="1" x14ac:dyDescent="0.25">
      <c r="A156" s="1286"/>
      <c r="B156" s="1286"/>
      <c r="C156" s="1279" t="s">
        <v>558</v>
      </c>
      <c r="D156" s="1279"/>
      <c r="E156" s="1279"/>
      <c r="F156" s="1279"/>
      <c r="G156" s="1279"/>
      <c r="H156" s="1279"/>
    </row>
    <row r="157" spans="1:8" hidden="1" x14ac:dyDescent="0.25">
      <c r="A157" s="1286"/>
      <c r="B157" s="1286"/>
      <c r="C157" s="1268" t="s">
        <v>533</v>
      </c>
      <c r="D157" s="1268"/>
      <c r="E157" s="1268"/>
      <c r="F157" s="1268"/>
      <c r="G157" s="1268"/>
      <c r="H157" s="1268"/>
    </row>
    <row r="158" spans="1:8" hidden="1" x14ac:dyDescent="0.25">
      <c r="A158" s="1286"/>
      <c r="B158" s="1286"/>
      <c r="C158" s="1268" t="s">
        <v>534</v>
      </c>
      <c r="D158" s="1268"/>
      <c r="E158" s="1268"/>
      <c r="F158" s="1268"/>
      <c r="G158" s="1268"/>
      <c r="H158" s="1268"/>
    </row>
    <row r="159" spans="1:8" hidden="1" x14ac:dyDescent="0.25">
      <c r="A159" s="1286"/>
      <c r="B159" s="1286"/>
      <c r="C159" s="1268" t="s">
        <v>535</v>
      </c>
      <c r="D159" s="1268"/>
      <c r="E159" s="1268"/>
      <c r="F159" s="1268"/>
      <c r="G159" s="1268"/>
      <c r="H159" s="1268"/>
    </row>
    <row r="160" spans="1:8" hidden="1" x14ac:dyDescent="0.25">
      <c r="A160" s="1286"/>
      <c r="B160" s="1286"/>
      <c r="C160" s="1268" t="s">
        <v>536</v>
      </c>
      <c r="D160" s="1268"/>
      <c r="E160" s="1268"/>
      <c r="F160" s="1268"/>
      <c r="G160" s="1268"/>
      <c r="H160" s="1268"/>
    </row>
    <row r="161" spans="1:8" hidden="1" x14ac:dyDescent="0.25">
      <c r="A161" s="1286"/>
      <c r="B161" s="1286"/>
      <c r="C161" s="1268" t="s">
        <v>537</v>
      </c>
      <c r="D161" s="1268"/>
      <c r="E161" s="1268"/>
      <c r="F161" s="1268"/>
      <c r="G161" s="1268"/>
      <c r="H161" s="1268"/>
    </row>
    <row r="162" spans="1:8" hidden="1" x14ac:dyDescent="0.25">
      <c r="A162" s="1286"/>
      <c r="B162" s="1286"/>
      <c r="C162" s="1268" t="s">
        <v>538</v>
      </c>
      <c r="D162" s="1268"/>
      <c r="E162" s="1268"/>
      <c r="F162" s="1268"/>
      <c r="G162" s="1268"/>
      <c r="H162" s="1268"/>
    </row>
    <row r="163" spans="1:8" hidden="1" x14ac:dyDescent="0.25">
      <c r="A163" s="574"/>
      <c r="B163" s="574"/>
      <c r="C163" s="552"/>
      <c r="D163" s="552"/>
      <c r="E163" s="552"/>
      <c r="F163" s="552"/>
      <c r="G163" s="552"/>
      <c r="H163" s="549"/>
    </row>
    <row r="164" spans="1:8" ht="13.8" hidden="1" x14ac:dyDescent="0.25">
      <c r="A164" s="574"/>
      <c r="B164" s="574"/>
      <c r="C164" s="1284" t="s">
        <v>489</v>
      </c>
      <c r="D164" s="1284"/>
      <c r="E164" s="1284"/>
      <c r="F164" s="1284"/>
      <c r="G164" s="1284"/>
      <c r="H164" s="1284"/>
    </row>
    <row r="165" spans="1:8" ht="6" hidden="1" customHeight="1" x14ac:dyDescent="0.25">
      <c r="A165" s="574"/>
      <c r="B165" s="574"/>
      <c r="C165" s="548"/>
      <c r="D165" s="550"/>
      <c r="E165" s="550"/>
      <c r="F165" s="550"/>
      <c r="G165" s="550"/>
      <c r="H165" s="2"/>
    </row>
    <row r="166" spans="1:8" hidden="1" x14ac:dyDescent="0.25">
      <c r="A166" s="1286"/>
      <c r="B166" s="1286"/>
      <c r="C166" s="1268" t="s">
        <v>539</v>
      </c>
      <c r="D166" s="1268"/>
      <c r="E166" s="1268"/>
      <c r="F166" s="1268"/>
      <c r="G166" s="1268"/>
      <c r="H166" s="1268"/>
    </row>
    <row r="167" spans="1:8" hidden="1" x14ac:dyDescent="0.25">
      <c r="A167" s="1286"/>
      <c r="B167" s="1286"/>
      <c r="C167" s="1268" t="s">
        <v>540</v>
      </c>
      <c r="D167" s="1268"/>
      <c r="E167" s="1268"/>
      <c r="F167" s="1268"/>
      <c r="G167" s="1268"/>
      <c r="H167" s="1268"/>
    </row>
    <row r="168" spans="1:8" hidden="1" x14ac:dyDescent="0.25">
      <c r="A168" s="1286"/>
      <c r="B168" s="1286"/>
      <c r="C168" s="1268" t="s">
        <v>541</v>
      </c>
      <c r="D168" s="1268"/>
      <c r="E168" s="1268"/>
      <c r="F168" s="1268"/>
      <c r="G168" s="1268"/>
      <c r="H168" s="1268"/>
    </row>
    <row r="169" spans="1:8" hidden="1" x14ac:dyDescent="0.25">
      <c r="A169" s="1286"/>
      <c r="B169" s="1286"/>
      <c r="C169" s="1268" t="s">
        <v>542</v>
      </c>
      <c r="D169" s="1268"/>
      <c r="E169" s="1268"/>
      <c r="F169" s="1268"/>
      <c r="G169" s="1268"/>
      <c r="H169" s="1268"/>
    </row>
    <row r="170" spans="1:8" hidden="1" x14ac:dyDescent="0.25">
      <c r="A170" s="1286"/>
      <c r="B170" s="1286"/>
      <c r="C170" s="1268" t="s">
        <v>543</v>
      </c>
      <c r="D170" s="1268"/>
      <c r="E170" s="1268"/>
      <c r="F170" s="1268"/>
      <c r="G170" s="1268"/>
      <c r="H170" s="1268"/>
    </row>
    <row r="171" spans="1:8" hidden="1" x14ac:dyDescent="0.25">
      <c r="A171" s="1286"/>
      <c r="B171" s="1286"/>
      <c r="C171" s="1268" t="s">
        <v>544</v>
      </c>
      <c r="D171" s="1268"/>
      <c r="E171" s="1268"/>
      <c r="F171" s="1268"/>
      <c r="G171" s="1268"/>
      <c r="H171" s="1268"/>
    </row>
    <row r="172" spans="1:8" hidden="1" x14ac:dyDescent="0.25">
      <c r="A172" s="1286"/>
      <c r="B172" s="1286"/>
      <c r="C172" s="1268" t="s">
        <v>545</v>
      </c>
      <c r="D172" s="1268"/>
      <c r="E172" s="1268"/>
      <c r="F172" s="1268"/>
      <c r="G172" s="1268"/>
      <c r="H172" s="1268"/>
    </row>
    <row r="173" spans="1:8" hidden="1" x14ac:dyDescent="0.25">
      <c r="A173" s="1286"/>
      <c r="B173" s="1286"/>
      <c r="C173" s="1268" t="s">
        <v>546</v>
      </c>
      <c r="D173" s="1268"/>
      <c r="E173" s="1268"/>
      <c r="F173" s="1268"/>
      <c r="G173" s="1268"/>
      <c r="H173" s="1268"/>
    </row>
    <row r="174" spans="1:8" hidden="1" x14ac:dyDescent="0.25">
      <c r="A174" s="574"/>
      <c r="B174" s="574"/>
      <c r="C174" s="552"/>
      <c r="D174" s="552"/>
      <c r="E174" s="552"/>
      <c r="F174" s="552"/>
      <c r="G174" s="552"/>
      <c r="H174" s="549"/>
    </row>
    <row r="175" spans="1:8" ht="13.8" hidden="1" x14ac:dyDescent="0.25">
      <c r="A175" s="574"/>
      <c r="B175" s="574"/>
      <c r="C175" s="1284" t="s">
        <v>490</v>
      </c>
      <c r="D175" s="1284"/>
      <c r="E175" s="1284"/>
      <c r="F175" s="1284"/>
      <c r="G175" s="1284"/>
      <c r="H175" s="1284"/>
    </row>
    <row r="176" spans="1:8" ht="6" hidden="1" customHeight="1" x14ac:dyDescent="0.25">
      <c r="A176" s="549"/>
      <c r="B176" s="549"/>
      <c r="C176" s="2"/>
      <c r="D176" s="548"/>
      <c r="E176" s="548"/>
      <c r="F176" s="548"/>
      <c r="G176" s="548"/>
      <c r="H176" s="2"/>
    </row>
    <row r="177" spans="1:8" hidden="1" x14ac:dyDescent="0.25">
      <c r="A177" s="1286"/>
      <c r="B177" s="1286"/>
      <c r="C177" s="1268" t="s">
        <v>547</v>
      </c>
      <c r="D177" s="1268"/>
      <c r="E177" s="1268"/>
      <c r="F177" s="1268"/>
      <c r="G177" s="1268"/>
      <c r="H177" s="1268"/>
    </row>
    <row r="178" spans="1:8" hidden="1" x14ac:dyDescent="0.25">
      <c r="A178" s="1286"/>
      <c r="B178" s="1286"/>
      <c r="C178" s="1268" t="s">
        <v>548</v>
      </c>
      <c r="D178" s="1268"/>
      <c r="E178" s="1268"/>
      <c r="F178" s="1268"/>
      <c r="G178" s="1268"/>
      <c r="H178" s="1268"/>
    </row>
    <row r="179" spans="1:8" hidden="1" x14ac:dyDescent="0.25">
      <c r="A179" s="1286"/>
      <c r="B179" s="1286"/>
      <c r="C179" s="1268" t="s">
        <v>549</v>
      </c>
      <c r="D179" s="1268"/>
      <c r="E179" s="1268"/>
      <c r="F179" s="1268"/>
      <c r="G179" s="1268"/>
      <c r="H179" s="1268"/>
    </row>
    <row r="180" spans="1:8" hidden="1" x14ac:dyDescent="0.25">
      <c r="A180" s="1286"/>
      <c r="B180" s="1286"/>
      <c r="C180" s="1268" t="s">
        <v>550</v>
      </c>
      <c r="D180" s="1268"/>
      <c r="E180" s="1268"/>
      <c r="F180" s="1268"/>
      <c r="G180" s="1268"/>
      <c r="H180" s="1268"/>
    </row>
    <row r="181" spans="1:8" hidden="1" x14ac:dyDescent="0.25">
      <c r="A181" s="1286"/>
      <c r="B181" s="1286"/>
      <c r="C181" s="1268" t="s">
        <v>551</v>
      </c>
      <c r="D181" s="1268"/>
      <c r="E181" s="1268"/>
      <c r="F181" s="1268"/>
      <c r="G181" s="1268"/>
      <c r="H181" s="1268"/>
    </row>
    <row r="182" spans="1:8" hidden="1" x14ac:dyDescent="0.25">
      <c r="A182" s="1286"/>
      <c r="B182" s="1286"/>
      <c r="C182" s="1268" t="s">
        <v>552</v>
      </c>
      <c r="D182" s="1268"/>
      <c r="E182" s="1268"/>
      <c r="F182" s="1268"/>
      <c r="G182" s="1268"/>
      <c r="H182" s="1268"/>
    </row>
    <row r="183" spans="1:8" hidden="1" x14ac:dyDescent="0.25">
      <c r="A183" s="1286"/>
      <c r="B183" s="1286"/>
      <c r="C183" s="1268" t="s">
        <v>553</v>
      </c>
      <c r="D183" s="1268"/>
      <c r="E183" s="1268"/>
      <c r="F183" s="1268"/>
      <c r="G183" s="1268"/>
      <c r="H183" s="1268"/>
    </row>
    <row r="184" spans="1:8" hidden="1" x14ac:dyDescent="0.25">
      <c r="A184" s="1286"/>
      <c r="B184" s="1286"/>
      <c r="C184" s="1268" t="s">
        <v>554</v>
      </c>
      <c r="D184" s="1268"/>
      <c r="E184" s="1268"/>
      <c r="F184" s="1268"/>
      <c r="G184" s="1268"/>
      <c r="H184" s="1268"/>
    </row>
    <row r="185" spans="1:8" hidden="1" x14ac:dyDescent="0.25"/>
    <row r="186" spans="1:8" hidden="1" x14ac:dyDescent="0.25"/>
    <row r="187" spans="1:8" hidden="1" x14ac:dyDescent="0.25">
      <c r="C187" s="39" t="s">
        <v>495</v>
      </c>
    </row>
    <row r="188" spans="1:8" x14ac:dyDescent="0.25">
      <c r="C188" s="39"/>
    </row>
  </sheetData>
  <sheetProtection sheet="1" objects="1" scenarios="1"/>
  <mergeCells count="247">
    <mergeCell ref="O63:P64"/>
    <mergeCell ref="B4:D5"/>
    <mergeCell ref="F4:H5"/>
    <mergeCell ref="B39:C39"/>
    <mergeCell ref="A3:A20"/>
    <mergeCell ref="J16:L16"/>
    <mergeCell ref="B17:D17"/>
    <mergeCell ref="F17:H17"/>
    <mergeCell ref="J17:L17"/>
    <mergeCell ref="B22:D22"/>
    <mergeCell ref="F22:H22"/>
    <mergeCell ref="F3:H3"/>
    <mergeCell ref="B19:D19"/>
    <mergeCell ref="F19:H19"/>
    <mergeCell ref="J19:L19"/>
    <mergeCell ref="B20:D20"/>
    <mergeCell ref="F20:H20"/>
    <mergeCell ref="J20:L20"/>
    <mergeCell ref="I8:K8"/>
    <mergeCell ref="I10:J10"/>
    <mergeCell ref="F14:G14"/>
    <mergeCell ref="F6:G6"/>
    <mergeCell ref="B3:C3"/>
    <mergeCell ref="F32:H32"/>
    <mergeCell ref="J32:L32"/>
    <mergeCell ref="N3:N20"/>
    <mergeCell ref="F15:H15"/>
    <mergeCell ref="J15:L15"/>
    <mergeCell ref="O2:S3"/>
    <mergeCell ref="K4:L5"/>
    <mergeCell ref="J3:K3"/>
    <mergeCell ref="J18:L18"/>
    <mergeCell ref="J6:K6"/>
    <mergeCell ref="J4:J5"/>
    <mergeCell ref="F29:H29"/>
    <mergeCell ref="I44:K44"/>
    <mergeCell ref="I46:J46"/>
    <mergeCell ref="B21:D21"/>
    <mergeCell ref="F21:H21"/>
    <mergeCell ref="B23:D23"/>
    <mergeCell ref="F13:H13"/>
    <mergeCell ref="J13:L13"/>
    <mergeCell ref="B24:D24"/>
    <mergeCell ref="F24:H24"/>
    <mergeCell ref="J24:L24"/>
    <mergeCell ref="B15:D15"/>
    <mergeCell ref="B16:D16"/>
    <mergeCell ref="F16:H16"/>
    <mergeCell ref="B18:D18"/>
    <mergeCell ref="F18:H18"/>
    <mergeCell ref="J29:L29"/>
    <mergeCell ref="B30:D30"/>
    <mergeCell ref="F30:H30"/>
    <mergeCell ref="J30:L30"/>
    <mergeCell ref="B31:D31"/>
    <mergeCell ref="F31:H31"/>
    <mergeCell ref="J31:L31"/>
    <mergeCell ref="B32:D32"/>
    <mergeCell ref="B29:D29"/>
    <mergeCell ref="B49:D49"/>
    <mergeCell ref="F49:H49"/>
    <mergeCell ref="J49:L49"/>
    <mergeCell ref="B53:D53"/>
    <mergeCell ref="F53:H53"/>
    <mergeCell ref="J53:L53"/>
    <mergeCell ref="J52:L52"/>
    <mergeCell ref="B54:D54"/>
    <mergeCell ref="F54:H54"/>
    <mergeCell ref="J54:L54"/>
    <mergeCell ref="F57:H57"/>
    <mergeCell ref="J57:L57"/>
    <mergeCell ref="B58:D58"/>
    <mergeCell ref="F58:H58"/>
    <mergeCell ref="J58:L58"/>
    <mergeCell ref="B59:D59"/>
    <mergeCell ref="F59:H59"/>
    <mergeCell ref="J59:L59"/>
    <mergeCell ref="B57:D57"/>
    <mergeCell ref="B55:D55"/>
    <mergeCell ref="F55:H55"/>
    <mergeCell ref="J55:L55"/>
    <mergeCell ref="B56:D56"/>
    <mergeCell ref="F50:G50"/>
    <mergeCell ref="J50:K50"/>
    <mergeCell ref="B51:D51"/>
    <mergeCell ref="F51:H51"/>
    <mergeCell ref="J51:L51"/>
    <mergeCell ref="B52:D52"/>
    <mergeCell ref="F52:H52"/>
    <mergeCell ref="F56:H56"/>
    <mergeCell ref="J56:L56"/>
    <mergeCell ref="B26:D26"/>
    <mergeCell ref="F26:H26"/>
    <mergeCell ref="J26:L26"/>
    <mergeCell ref="B27:D27"/>
    <mergeCell ref="F27:H27"/>
    <mergeCell ref="J27:L27"/>
    <mergeCell ref="B28:D28"/>
    <mergeCell ref="F28:H28"/>
    <mergeCell ref="J28:L28"/>
    <mergeCell ref="B6:C6"/>
    <mergeCell ref="B13:D13"/>
    <mergeCell ref="J14:K14"/>
    <mergeCell ref="B25:D25"/>
    <mergeCell ref="F25:H25"/>
    <mergeCell ref="J25:L25"/>
    <mergeCell ref="J21:L21"/>
    <mergeCell ref="J22:L22"/>
    <mergeCell ref="F23:H23"/>
    <mergeCell ref="J23:L23"/>
    <mergeCell ref="B33:D33"/>
    <mergeCell ref="F33:H33"/>
    <mergeCell ref="J33:L33"/>
    <mergeCell ref="B34:D34"/>
    <mergeCell ref="F34:H34"/>
    <mergeCell ref="J34:L34"/>
    <mergeCell ref="B35:D35"/>
    <mergeCell ref="F35:H35"/>
    <mergeCell ref="J35:L35"/>
    <mergeCell ref="B36:D36"/>
    <mergeCell ref="F36:H36"/>
    <mergeCell ref="J36:L36"/>
    <mergeCell ref="B37:L37"/>
    <mergeCell ref="J38:L38"/>
    <mergeCell ref="F39:H39"/>
    <mergeCell ref="B40:L40"/>
    <mergeCell ref="F42:G42"/>
    <mergeCell ref="J42:K42"/>
    <mergeCell ref="B42:C42"/>
    <mergeCell ref="F60:H60"/>
    <mergeCell ref="J60:L60"/>
    <mergeCell ref="B61:D61"/>
    <mergeCell ref="F61:H61"/>
    <mergeCell ref="J61:L61"/>
    <mergeCell ref="F67:H67"/>
    <mergeCell ref="J67:L67"/>
    <mergeCell ref="B63:D63"/>
    <mergeCell ref="F63:H63"/>
    <mergeCell ref="J63:L63"/>
    <mergeCell ref="B62:D62"/>
    <mergeCell ref="F62:H62"/>
    <mergeCell ref="J62:L62"/>
    <mergeCell ref="B60:D60"/>
    <mergeCell ref="B68:D68"/>
    <mergeCell ref="F68:H68"/>
    <mergeCell ref="J68:L68"/>
    <mergeCell ref="F66:H66"/>
    <mergeCell ref="J66:L66"/>
    <mergeCell ref="B69:D69"/>
    <mergeCell ref="F69:H69"/>
    <mergeCell ref="J69:L69"/>
    <mergeCell ref="B64:D64"/>
    <mergeCell ref="F64:H64"/>
    <mergeCell ref="J64:L64"/>
    <mergeCell ref="B65:D65"/>
    <mergeCell ref="F65:H65"/>
    <mergeCell ref="J65:L65"/>
    <mergeCell ref="B66:D66"/>
    <mergeCell ref="B67:D67"/>
    <mergeCell ref="A155:B162"/>
    <mergeCell ref="A166:B173"/>
    <mergeCell ref="A177:B184"/>
    <mergeCell ref="B73:M73"/>
    <mergeCell ref="A102:B109"/>
    <mergeCell ref="A113:B119"/>
    <mergeCell ref="A123:B130"/>
    <mergeCell ref="A134:B140"/>
    <mergeCell ref="A144:B151"/>
    <mergeCell ref="C104:H104"/>
    <mergeCell ref="C100:H100"/>
    <mergeCell ref="C109:H109"/>
    <mergeCell ref="C108:H108"/>
    <mergeCell ref="C107:H107"/>
    <mergeCell ref="C106:H106"/>
    <mergeCell ref="C105:H105"/>
    <mergeCell ref="C103:H103"/>
    <mergeCell ref="C102:H102"/>
    <mergeCell ref="C119:H119"/>
    <mergeCell ref="C118:H118"/>
    <mergeCell ref="C117:H117"/>
    <mergeCell ref="C116:H116"/>
    <mergeCell ref="C115:H115"/>
    <mergeCell ref="C114:H114"/>
    <mergeCell ref="B70:D70"/>
    <mergeCell ref="F70:H70"/>
    <mergeCell ref="J70:L70"/>
    <mergeCell ref="B71:D71"/>
    <mergeCell ref="F71:H71"/>
    <mergeCell ref="J71:L71"/>
    <mergeCell ref="B72:D72"/>
    <mergeCell ref="F72:H72"/>
    <mergeCell ref="J72:L72"/>
    <mergeCell ref="C113:H113"/>
    <mergeCell ref="C111:H111"/>
    <mergeCell ref="C130:H130"/>
    <mergeCell ref="C129:H129"/>
    <mergeCell ref="C128:H128"/>
    <mergeCell ref="C127:H127"/>
    <mergeCell ref="C126:H126"/>
    <mergeCell ref="C125:H125"/>
    <mergeCell ref="C124:H124"/>
    <mergeCell ref="C123:H123"/>
    <mergeCell ref="C121:H121"/>
    <mergeCell ref="C140:H140"/>
    <mergeCell ref="C139:H139"/>
    <mergeCell ref="C138:H138"/>
    <mergeCell ref="C137:H137"/>
    <mergeCell ref="C136:H136"/>
    <mergeCell ref="C135:H135"/>
    <mergeCell ref="C134:H134"/>
    <mergeCell ref="C132:H132"/>
    <mergeCell ref="C151:H151"/>
    <mergeCell ref="C150:H150"/>
    <mergeCell ref="C149:H149"/>
    <mergeCell ref="C148:H148"/>
    <mergeCell ref="C147:H147"/>
    <mergeCell ref="C146:H146"/>
    <mergeCell ref="C145:H145"/>
    <mergeCell ref="C144:H144"/>
    <mergeCell ref="C142:H142"/>
    <mergeCell ref="C153:H153"/>
    <mergeCell ref="C155:H155"/>
    <mergeCell ref="C162:H162"/>
    <mergeCell ref="C161:H161"/>
    <mergeCell ref="C160:H160"/>
    <mergeCell ref="C159:H159"/>
    <mergeCell ref="C158:H158"/>
    <mergeCell ref="C157:H157"/>
    <mergeCell ref="C156:H156"/>
    <mergeCell ref="C164:H164"/>
    <mergeCell ref="C173:H173"/>
    <mergeCell ref="C172:H172"/>
    <mergeCell ref="C171:H171"/>
    <mergeCell ref="C170:H170"/>
    <mergeCell ref="C169:H169"/>
    <mergeCell ref="C168:H168"/>
    <mergeCell ref="C167:H167"/>
    <mergeCell ref="C166:H166"/>
    <mergeCell ref="C178:H178"/>
    <mergeCell ref="C177:H177"/>
    <mergeCell ref="C175:H175"/>
    <mergeCell ref="C184:H184"/>
    <mergeCell ref="C183:H183"/>
    <mergeCell ref="C182:H182"/>
    <mergeCell ref="C181:H181"/>
    <mergeCell ref="C180:H180"/>
    <mergeCell ref="C179:H179"/>
  </mergeCells>
  <phoneticPr fontId="3" type="noConversion"/>
  <conditionalFormatting sqref="J3:K3">
    <cfRule type="containsText" dxfId="12" priority="1" operator="containsText" text="CONDUCTED">
      <formula>NOT(ISERROR(SEARCH("CONDUCTED",J3)))</formula>
    </cfRule>
    <cfRule type="containsText" dxfId="11" priority="2" operator="containsText" text="NOT USED">
      <formula>NOT(ISERROR(SEARCH("NOT USED",J3)))</formula>
    </cfRule>
  </conditionalFormatting>
  <dataValidations xWindow="529" yWindow="247" count="8">
    <dataValidation type="list" allowBlank="1" showInputMessage="1" showErrorMessage="1" sqref="J54:L61">
      <formula1>INDIRECT($L$50)</formula1>
    </dataValidation>
    <dataValidation type="list" allowBlank="1" showInputMessage="1" showErrorMessage="1" sqref="F54:H61">
      <formula1>INDIRECT($H$50)</formula1>
    </dataValidation>
    <dataValidation type="list" allowBlank="1" showInputMessage="1" showErrorMessage="1" sqref="B54:D61">
      <formula1>INDIRECT($D$50)</formula1>
    </dataValidation>
    <dataValidation type="list" allowBlank="1" showInputMessage="1" showErrorMessage="1" sqref="J18:L25">
      <formula1>INDIRECT($L$14)</formula1>
    </dataValidation>
    <dataValidation type="list" allowBlank="1" showInputMessage="1" showErrorMessage="1" sqref="F18:H25">
      <formula1>INDIRECT($H$14)</formula1>
    </dataValidation>
    <dataValidation type="list" allowBlank="1" showInputMessage="1" showErrorMessage="1" sqref="B18:D25">
      <formula1>INDIRECT($D$14)</formula1>
    </dataValidation>
    <dataValidation type="list" allowBlank="1" showInputMessage="1" showErrorMessage="1" sqref="L50:M50 D50 H50 L14:M14 H14 D14">
      <formula1>Dimensions</formula1>
    </dataValidation>
    <dataValidation type="list" allowBlank="1" showInputMessage="1" showErrorMessage="1" sqref="J3:K3">
      <formula1>$W$18:$W$22</formula1>
    </dataValidation>
  </dataValidations>
  <printOptions horizontalCentered="1" verticalCentered="1"/>
  <pageMargins left="0.1" right="0" top="0" bottom="0" header="0" footer="0"/>
  <pageSetup scale="94" fitToHeight="2" orientation="landscape" horizontalDpi="4294967294" verticalDpi="1200" r:id="rId1"/>
  <headerFooter alignWithMargins="0"/>
  <rowBreaks count="1" manualBreakCount="1">
    <brk id="36" min="1"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39997558519241921"/>
    <pageSetUpPr autoPageBreaks="0" fitToPage="1"/>
  </sheetPr>
  <dimension ref="A1:AK188"/>
  <sheetViews>
    <sheetView showGridLines="0" showRowColHeaders="0" showZeros="0" showOutlineSymbols="0" zoomScale="80" zoomScaleNormal="80" workbookViewId="0">
      <selection activeCell="F3" sqref="F3:H3"/>
    </sheetView>
  </sheetViews>
  <sheetFormatPr defaultColWidth="9.109375" defaultRowHeight="13.2" x14ac:dyDescent="0.25"/>
  <cols>
    <col min="1" max="2" width="3.5546875" style="12" customWidth="1"/>
    <col min="3" max="3" width="7.6640625" style="12" customWidth="1"/>
    <col min="4" max="4" width="36.33203125" style="12" customWidth="1"/>
    <col min="5" max="5" width="0.88671875" style="12" customWidth="1"/>
    <col min="6" max="6" width="3.5546875" style="12" customWidth="1"/>
    <col min="7" max="7" width="7.6640625" style="12" customWidth="1"/>
    <col min="8" max="8" width="36.33203125" style="12" customWidth="1"/>
    <col min="9" max="9" width="0.88671875" style="12" customWidth="1"/>
    <col min="10" max="10" width="3.5546875" style="12" customWidth="1"/>
    <col min="11" max="11" width="7.6640625" style="12" customWidth="1"/>
    <col min="12" max="12" width="36.33203125" style="12" customWidth="1"/>
    <col min="13" max="13" width="0.88671875" style="12" customWidth="1"/>
    <col min="14" max="14" width="4.5546875" style="12" customWidth="1"/>
    <col min="15" max="15" width="3.33203125" style="12" customWidth="1"/>
    <col min="16" max="16" width="40.6640625" style="12" customWidth="1"/>
    <col min="17" max="17" width="3.5546875" style="12" customWidth="1"/>
    <col min="18" max="18" width="15" style="12" customWidth="1"/>
    <col min="19" max="19" width="40.88671875" style="12" customWidth="1"/>
    <col min="20" max="21" width="9.109375" style="12"/>
    <col min="22" max="27" width="0" style="12" hidden="1" customWidth="1"/>
    <col min="28" max="28" width="20.109375" style="12" hidden="1" customWidth="1"/>
    <col min="29" max="39" width="0" style="12" hidden="1" customWidth="1"/>
    <col min="40" max="16384" width="9.109375" style="12"/>
  </cols>
  <sheetData>
    <row r="1" spans="1:37" x14ac:dyDescent="0.25">
      <c r="T1" s="22"/>
      <c r="U1" s="22"/>
      <c r="V1" s="22"/>
    </row>
    <row r="2" spans="1:37" ht="5.25" customHeight="1" thickBot="1" x14ac:dyDescent="0.3">
      <c r="B2" s="60"/>
      <c r="C2" s="60"/>
      <c r="D2" s="60"/>
      <c r="E2" s="60"/>
      <c r="F2" s="60"/>
      <c r="G2" s="60"/>
      <c r="H2" s="60"/>
      <c r="I2" s="60"/>
      <c r="J2" s="60"/>
      <c r="K2" s="60"/>
      <c r="L2" s="60"/>
      <c r="M2" s="60"/>
      <c r="O2" s="1292" t="s">
        <v>637</v>
      </c>
      <c r="P2" s="1292"/>
      <c r="Q2" s="1292"/>
      <c r="R2" s="1292"/>
      <c r="S2" s="1292"/>
      <c r="T2" s="22"/>
      <c r="U2" s="22"/>
      <c r="V2" s="22"/>
    </row>
    <row r="3" spans="1:37" ht="27" customHeight="1" thickBot="1" x14ac:dyDescent="0.3">
      <c r="A3" s="1224" t="s">
        <v>651</v>
      </c>
      <c r="B3" s="1238" t="s">
        <v>373</v>
      </c>
      <c r="C3" s="1238"/>
      <c r="D3" s="602" t="str">
        <f>'1 Instructions Tabs 2 - 15'!$L$4</f>
        <v>ACToolv15.9</v>
      </c>
      <c r="E3" s="195"/>
      <c r="F3" s="1264" t="s">
        <v>560</v>
      </c>
      <c r="G3" s="1265"/>
      <c r="H3" s="1266"/>
      <c r="I3" s="578"/>
      <c r="J3" s="1241" t="s">
        <v>586</v>
      </c>
      <c r="K3" s="1242"/>
      <c r="L3" s="618" t="s">
        <v>587</v>
      </c>
      <c r="M3" s="195"/>
      <c r="N3" s="1224" t="s">
        <v>651</v>
      </c>
      <c r="O3" s="1292"/>
      <c r="P3" s="1292"/>
      <c r="Q3" s="1292"/>
      <c r="R3" s="1292"/>
      <c r="S3" s="1292"/>
      <c r="T3" s="22"/>
      <c r="U3" s="22"/>
      <c r="V3" s="22"/>
      <c r="W3" s="12" t="str">
        <f>IF(J3="Not Used",W18,S3)</f>
        <v>NOT USED</v>
      </c>
    </row>
    <row r="4" spans="1:37" s="59" customFormat="1" ht="12.75" customHeight="1" x14ac:dyDescent="0.25">
      <c r="A4" s="1224"/>
      <c r="B4" s="1243" t="s">
        <v>585</v>
      </c>
      <c r="C4" s="1243"/>
      <c r="D4" s="1243"/>
      <c r="E4" s="547"/>
      <c r="F4" s="1300"/>
      <c r="G4" s="1301"/>
      <c r="H4" s="1301"/>
      <c r="I4" s="671"/>
      <c r="J4" s="1295"/>
      <c r="K4" s="1288" t="s">
        <v>866</v>
      </c>
      <c r="L4" s="1288"/>
      <c r="M4" s="575"/>
      <c r="N4" s="1224"/>
      <c r="V4" s="269"/>
      <c r="W4" s="12"/>
    </row>
    <row r="5" spans="1:37" ht="15" customHeight="1" thickBot="1" x14ac:dyDescent="0.3">
      <c r="A5" s="1224"/>
      <c r="B5" s="1243"/>
      <c r="C5" s="1243"/>
      <c r="D5" s="1243"/>
      <c r="E5" s="571"/>
      <c r="F5" s="1302"/>
      <c r="G5" s="1302"/>
      <c r="H5" s="1302"/>
      <c r="I5" s="672"/>
      <c r="J5" s="1296"/>
      <c r="K5" s="1288"/>
      <c r="L5" s="1288"/>
      <c r="M5" s="575"/>
      <c r="N5" s="1224"/>
      <c r="O5" s="59"/>
      <c r="P5" s="59"/>
      <c r="V5" s="39"/>
    </row>
    <row r="6" spans="1:37" ht="24" customHeight="1" thickBot="1" x14ac:dyDescent="0.3">
      <c r="A6" s="1224"/>
      <c r="B6" s="1252" t="s">
        <v>325</v>
      </c>
      <c r="C6" s="1252"/>
      <c r="D6" s="558">
        <f>'1 FILL FORM'!$D$6</f>
        <v>0</v>
      </c>
      <c r="E6" s="545"/>
      <c r="F6" s="1252" t="s">
        <v>346</v>
      </c>
      <c r="G6" s="1252"/>
      <c r="H6" s="559">
        <f>'1 FILL FORM'!$L$6</f>
        <v>0</v>
      </c>
      <c r="I6" s="702"/>
      <c r="J6" s="1255" t="s">
        <v>6</v>
      </c>
      <c r="K6" s="1255"/>
      <c r="L6" s="709"/>
      <c r="M6" s="202"/>
      <c r="N6" s="1224"/>
      <c r="O6" s="59"/>
      <c r="P6" s="59"/>
      <c r="AG6" s="1293" t="s">
        <v>374</v>
      </c>
      <c r="AH6" s="1294"/>
      <c r="AI6" s="1294"/>
      <c r="AJ6" s="1294"/>
      <c r="AK6" s="1294"/>
    </row>
    <row r="7" spans="1:37" ht="3.75" customHeight="1" x14ac:dyDescent="0.25">
      <c r="A7" s="1224"/>
      <c r="B7" s="106"/>
      <c r="C7" s="106"/>
      <c r="D7" s="305"/>
      <c r="E7" s="203"/>
      <c r="F7" s="203"/>
      <c r="G7" s="204"/>
      <c r="H7" s="557"/>
      <c r="I7" s="702"/>
      <c r="J7" s="703"/>
      <c r="K7" s="704"/>
      <c r="L7" s="202"/>
      <c r="M7" s="202"/>
      <c r="N7" s="1224"/>
      <c r="O7" s="59"/>
      <c r="P7" s="59"/>
      <c r="AG7" s="1293" t="s">
        <v>375</v>
      </c>
      <c r="AH7" s="1293"/>
      <c r="AI7" s="1293"/>
      <c r="AJ7" s="1293"/>
      <c r="AK7" s="1293"/>
    </row>
    <row r="8" spans="1:37" ht="24" customHeight="1" thickBot="1" x14ac:dyDescent="0.3">
      <c r="A8" s="1224"/>
      <c r="B8" s="577"/>
      <c r="C8" s="573" t="s">
        <v>4</v>
      </c>
      <c r="D8" s="556">
        <f>'1 FILL FORM'!$F$7</f>
        <v>0</v>
      </c>
      <c r="E8" s="203"/>
      <c r="F8" s="203"/>
      <c r="G8" s="573" t="s">
        <v>5</v>
      </c>
      <c r="H8" s="556">
        <f>'1 FILL FORM'!$I$9</f>
        <v>0</v>
      </c>
      <c r="I8" s="1255" t="s">
        <v>7</v>
      </c>
      <c r="J8" s="1255"/>
      <c r="K8" s="1255"/>
      <c r="L8" s="709"/>
      <c r="M8" s="202"/>
      <c r="N8" s="1224"/>
      <c r="O8" s="59"/>
      <c r="P8" s="59"/>
      <c r="Q8" s="21"/>
    </row>
    <row r="9" spans="1:37" ht="3" customHeight="1" x14ac:dyDescent="0.25">
      <c r="A9" s="1224"/>
      <c r="B9" s="106"/>
      <c r="C9" s="106"/>
      <c r="D9" s="305"/>
      <c r="E9" s="203"/>
      <c r="F9" s="203"/>
      <c r="G9" s="38"/>
      <c r="H9" s="205"/>
      <c r="I9" s="60"/>
      <c r="J9" s="60"/>
      <c r="K9" s="306"/>
      <c r="L9" s="202"/>
      <c r="M9" s="202"/>
      <c r="N9" s="1224"/>
      <c r="O9" s="59"/>
      <c r="P9" s="59"/>
    </row>
    <row r="10" spans="1:37" ht="3" customHeight="1" x14ac:dyDescent="0.25">
      <c r="A10" s="1224"/>
      <c r="B10" s="577"/>
      <c r="C10" s="5"/>
      <c r="D10" s="5"/>
      <c r="E10" s="203"/>
      <c r="F10" s="203"/>
      <c r="G10" s="38"/>
      <c r="H10" s="88"/>
      <c r="I10" s="1233"/>
      <c r="J10" s="1234"/>
      <c r="K10" s="202"/>
      <c r="L10" s="202"/>
      <c r="M10" s="202"/>
      <c r="N10" s="1224"/>
      <c r="O10" s="59"/>
      <c r="P10" s="59"/>
    </row>
    <row r="11" spans="1:37" ht="3" customHeight="1" x14ac:dyDescent="0.25">
      <c r="A11" s="1224"/>
      <c r="B11" s="4"/>
      <c r="C11" s="4"/>
      <c r="D11" s="571"/>
      <c r="E11" s="571"/>
      <c r="F11" s="571"/>
      <c r="G11" s="2"/>
      <c r="H11" s="90"/>
      <c r="I11" s="90"/>
      <c r="J11" s="194"/>
      <c r="K11" s="194"/>
      <c r="L11" s="194"/>
      <c r="M11" s="194"/>
      <c r="N11" s="1224"/>
      <c r="O11" s="59"/>
      <c r="P11" s="59"/>
    </row>
    <row r="12" spans="1:37" ht="3" customHeight="1" x14ac:dyDescent="0.25">
      <c r="A12" s="1224"/>
      <c r="B12" s="2"/>
      <c r="C12" s="2"/>
      <c r="D12" s="2"/>
      <c r="E12" s="2"/>
      <c r="F12" s="2"/>
      <c r="G12" s="2"/>
      <c r="H12" s="2"/>
      <c r="I12" s="2"/>
      <c r="J12" s="2"/>
      <c r="K12" s="2"/>
      <c r="L12" s="89"/>
      <c r="M12" s="2"/>
      <c r="N12" s="1224"/>
      <c r="O12" s="59"/>
      <c r="P12" s="59"/>
    </row>
    <row r="13" spans="1:37" s="39" customFormat="1" ht="16.5" customHeight="1" thickBot="1" x14ac:dyDescent="0.3">
      <c r="A13" s="1224"/>
      <c r="B13" s="1225" t="s">
        <v>492</v>
      </c>
      <c r="C13" s="1226"/>
      <c r="D13" s="1227"/>
      <c r="E13" s="38"/>
      <c r="F13" s="1225" t="s">
        <v>599</v>
      </c>
      <c r="G13" s="1226"/>
      <c r="H13" s="1227"/>
      <c r="I13" s="25"/>
      <c r="J13" s="1228" t="s">
        <v>600</v>
      </c>
      <c r="K13" s="1229"/>
      <c r="L13" s="1230"/>
      <c r="M13" s="539"/>
      <c r="N13" s="1224"/>
      <c r="O13" s="59"/>
      <c r="P13" s="59"/>
    </row>
    <row r="14" spans="1:37" s="22" customFormat="1" ht="13.5" customHeight="1" thickBot="1" x14ac:dyDescent="0.3">
      <c r="A14" s="1224"/>
      <c r="B14" s="553"/>
      <c r="C14" s="554"/>
      <c r="D14" s="621" t="s">
        <v>491</v>
      </c>
      <c r="E14" s="26"/>
      <c r="F14" s="1239"/>
      <c r="G14" s="1240"/>
      <c r="H14" s="622" t="s">
        <v>491</v>
      </c>
      <c r="I14" s="27"/>
      <c r="J14" s="1239"/>
      <c r="K14" s="1240"/>
      <c r="L14" s="622" t="s">
        <v>491</v>
      </c>
      <c r="M14" s="555"/>
      <c r="N14" s="1224"/>
      <c r="O14" s="59"/>
      <c r="P14" s="59"/>
    </row>
    <row r="15" spans="1:37" ht="57" customHeight="1" x14ac:dyDescent="0.25">
      <c r="A15" s="1224"/>
      <c r="B15" s="1247">
        <f>VLOOKUP(D14,$C$87:$F$95,4)</f>
        <v>0</v>
      </c>
      <c r="C15" s="1248"/>
      <c r="D15" s="1249"/>
      <c r="E15" s="2"/>
      <c r="F15" s="1247">
        <f>VLOOKUP(H14,$C$87:$F$95,4)</f>
        <v>0</v>
      </c>
      <c r="G15" s="1248"/>
      <c r="H15" s="1249"/>
      <c r="I15" s="28"/>
      <c r="J15" s="1247">
        <f>VLOOKUP(L14,$C$87:$F$95,4)</f>
        <v>0</v>
      </c>
      <c r="K15" s="1248"/>
      <c r="L15" s="1249"/>
      <c r="M15" s="540"/>
      <c r="N15" s="1224"/>
      <c r="O15" s="59"/>
      <c r="P15" s="59"/>
    </row>
    <row r="16" spans="1:37" ht="3.75" customHeight="1" x14ac:dyDescent="0.25">
      <c r="A16" s="1224"/>
      <c r="B16" s="1253"/>
      <c r="C16" s="1254"/>
      <c r="D16" s="1254"/>
      <c r="E16" s="2"/>
      <c r="F16" s="1250"/>
      <c r="G16" s="1251"/>
      <c r="H16" s="1251"/>
      <c r="I16" s="1"/>
      <c r="J16" s="1253"/>
      <c r="K16" s="1254"/>
      <c r="L16" s="1254"/>
      <c r="M16" s="570"/>
      <c r="N16" s="1224"/>
      <c r="O16" s="59"/>
      <c r="P16" s="59"/>
    </row>
    <row r="17" spans="1:31" s="23" customFormat="1" ht="25.95" customHeight="1" x14ac:dyDescent="0.2">
      <c r="A17" s="1224"/>
      <c r="B17" s="1261" t="s">
        <v>863</v>
      </c>
      <c r="C17" s="1262"/>
      <c r="D17" s="1263"/>
      <c r="E17" s="7"/>
      <c r="F17" s="1261" t="s">
        <v>863</v>
      </c>
      <c r="G17" s="1262"/>
      <c r="H17" s="1263"/>
      <c r="I17" s="8"/>
      <c r="J17" s="1261" t="s">
        <v>863</v>
      </c>
      <c r="K17" s="1262"/>
      <c r="L17" s="1263"/>
      <c r="M17" s="541"/>
      <c r="N17" s="1224"/>
      <c r="O17" s="59"/>
      <c r="P17" s="59"/>
    </row>
    <row r="18" spans="1:31" ht="24" customHeight="1" x14ac:dyDescent="0.25">
      <c r="A18" s="1224"/>
      <c r="B18" s="1212"/>
      <c r="C18" s="1213"/>
      <c r="D18" s="1214"/>
      <c r="E18" s="3"/>
      <c r="F18" s="1212"/>
      <c r="G18" s="1213"/>
      <c r="H18" s="1214"/>
      <c r="I18" s="1"/>
      <c r="J18" s="1212"/>
      <c r="K18" s="1213"/>
      <c r="L18" s="1214"/>
      <c r="M18" s="579"/>
      <c r="N18" s="1224"/>
      <c r="O18" s="59"/>
      <c r="P18" s="59"/>
      <c r="W18" s="39" t="s">
        <v>586</v>
      </c>
      <c r="AA18" s="269"/>
      <c r="AB18" s="597" t="str">
        <f>$D$14</f>
        <v xml:space="preserve">X                           </v>
      </c>
      <c r="AC18" s="268"/>
      <c r="AD18" s="268"/>
      <c r="AE18" s="268"/>
    </row>
    <row r="19" spans="1:31" ht="24" customHeight="1" x14ac:dyDescent="0.25">
      <c r="A19" s="1224"/>
      <c r="B19" s="1212"/>
      <c r="C19" s="1213"/>
      <c r="D19" s="1214"/>
      <c r="E19" s="670"/>
      <c r="F19" s="1212"/>
      <c r="G19" s="1213"/>
      <c r="H19" s="1214"/>
      <c r="I19" s="1"/>
      <c r="J19" s="1212"/>
      <c r="K19" s="1213"/>
      <c r="L19" s="1214"/>
      <c r="M19" s="579"/>
      <c r="N19" s="1224"/>
      <c r="O19" s="59"/>
      <c r="P19" s="59"/>
      <c r="W19" s="39" t="s">
        <v>603</v>
      </c>
      <c r="AA19" s="269"/>
      <c r="AB19" s="597" t="str">
        <f>$H$14</f>
        <v xml:space="preserve">X                           </v>
      </c>
      <c r="AC19" s="269"/>
      <c r="AD19" s="269"/>
      <c r="AE19" s="269"/>
    </row>
    <row r="20" spans="1:31" ht="24" customHeight="1" x14ac:dyDescent="0.25">
      <c r="A20" s="1224"/>
      <c r="B20" s="1212"/>
      <c r="C20" s="1213"/>
      <c r="D20" s="1214"/>
      <c r="E20" s="3"/>
      <c r="F20" s="1212"/>
      <c r="G20" s="1213"/>
      <c r="H20" s="1214"/>
      <c r="I20" s="1"/>
      <c r="J20" s="1212"/>
      <c r="K20" s="1213"/>
      <c r="L20" s="1214"/>
      <c r="M20" s="579"/>
      <c r="N20" s="1224"/>
      <c r="O20" s="59"/>
      <c r="P20" s="59"/>
      <c r="W20" s="39" t="s">
        <v>604</v>
      </c>
      <c r="AA20" s="39"/>
      <c r="AB20" s="597" t="str">
        <f>$L$14</f>
        <v xml:space="preserve">X                           </v>
      </c>
    </row>
    <row r="21" spans="1:31" ht="24" customHeight="1" x14ac:dyDescent="0.25">
      <c r="B21" s="1212"/>
      <c r="C21" s="1213"/>
      <c r="D21" s="1214"/>
      <c r="E21" s="3"/>
      <c r="F21" s="1212"/>
      <c r="G21" s="1213"/>
      <c r="H21" s="1214"/>
      <c r="I21" s="1"/>
      <c r="J21" s="1212"/>
      <c r="K21" s="1213"/>
      <c r="L21" s="1214"/>
      <c r="M21" s="579"/>
      <c r="N21" s="24"/>
      <c r="O21" s="59"/>
      <c r="P21" s="59"/>
      <c r="W21" s="39" t="s">
        <v>605</v>
      </c>
      <c r="AA21" s="39"/>
      <c r="AB21" s="597" t="str">
        <f>$D$50</f>
        <v xml:space="preserve">X                           </v>
      </c>
    </row>
    <row r="22" spans="1:31" ht="24" customHeight="1" x14ac:dyDescent="0.25">
      <c r="B22" s="1212"/>
      <c r="C22" s="1213"/>
      <c r="D22" s="1214"/>
      <c r="E22" s="3"/>
      <c r="F22" s="1212"/>
      <c r="G22" s="1213"/>
      <c r="H22" s="1214"/>
      <c r="I22" s="1"/>
      <c r="J22" s="1212"/>
      <c r="K22" s="1213"/>
      <c r="L22" s="1214"/>
      <c r="M22" s="579"/>
      <c r="N22" s="24"/>
      <c r="O22" s="59"/>
      <c r="P22" s="59"/>
      <c r="W22" s="39" t="s">
        <v>606</v>
      </c>
      <c r="AB22" s="597" t="str">
        <f>$H$50</f>
        <v xml:space="preserve">X                           </v>
      </c>
    </row>
    <row r="23" spans="1:31" ht="24" customHeight="1" x14ac:dyDescent="0.25">
      <c r="B23" s="1212"/>
      <c r="C23" s="1213"/>
      <c r="D23" s="1214"/>
      <c r="E23" s="3"/>
      <c r="F23" s="1212"/>
      <c r="G23" s="1213"/>
      <c r="H23" s="1214"/>
      <c r="I23" s="1"/>
      <c r="J23" s="1212"/>
      <c r="K23" s="1213"/>
      <c r="L23" s="1214"/>
      <c r="M23" s="579"/>
      <c r="N23" s="24"/>
      <c r="O23" s="59"/>
      <c r="P23" s="59"/>
      <c r="AB23" s="597" t="str">
        <f>$L$50</f>
        <v xml:space="preserve">X                           </v>
      </c>
    </row>
    <row r="24" spans="1:31" ht="24" customHeight="1" x14ac:dyDescent="0.25">
      <c r="B24" s="1212"/>
      <c r="C24" s="1213"/>
      <c r="D24" s="1214"/>
      <c r="E24" s="3"/>
      <c r="F24" s="1212"/>
      <c r="G24" s="1213"/>
      <c r="H24" s="1214"/>
      <c r="I24" s="1"/>
      <c r="J24" s="1212"/>
      <c r="K24" s="1213"/>
      <c r="L24" s="1214"/>
      <c r="M24" s="579"/>
      <c r="N24" s="24"/>
      <c r="O24" s="59"/>
      <c r="P24" s="59"/>
    </row>
    <row r="25" spans="1:31" ht="24" customHeight="1" x14ac:dyDescent="0.25">
      <c r="B25" s="1212"/>
      <c r="C25" s="1213"/>
      <c r="D25" s="1214"/>
      <c r="E25" s="3"/>
      <c r="F25" s="1212"/>
      <c r="G25" s="1213"/>
      <c r="H25" s="1214"/>
      <c r="I25" s="1"/>
      <c r="J25" s="1212"/>
      <c r="K25" s="1213"/>
      <c r="L25" s="1214"/>
      <c r="M25" s="579"/>
      <c r="N25" s="24"/>
      <c r="O25" s="59"/>
      <c r="P25" s="59"/>
    </row>
    <row r="26" spans="1:31" ht="3.6" customHeight="1" x14ac:dyDescent="0.25">
      <c r="B26" s="1223"/>
      <c r="C26" s="1223"/>
      <c r="D26" s="1223"/>
      <c r="E26" s="2"/>
      <c r="F26" s="1223"/>
      <c r="G26" s="1223"/>
      <c r="H26" s="1223"/>
      <c r="I26" s="1"/>
      <c r="J26" s="1223"/>
      <c r="K26" s="1223"/>
      <c r="L26" s="1223"/>
      <c r="M26" s="579"/>
      <c r="N26" s="24"/>
      <c r="O26" s="59"/>
      <c r="P26" s="59"/>
    </row>
    <row r="27" spans="1:31" ht="12.6" customHeight="1" x14ac:dyDescent="0.25">
      <c r="B27" s="1269" t="s">
        <v>890</v>
      </c>
      <c r="C27" s="1270"/>
      <c r="D27" s="1271"/>
      <c r="E27" s="2"/>
      <c r="F27" s="1269" t="s">
        <v>890</v>
      </c>
      <c r="G27" s="1270"/>
      <c r="H27" s="1271"/>
      <c r="I27" s="1"/>
      <c r="J27" s="1269" t="s">
        <v>890</v>
      </c>
      <c r="K27" s="1270"/>
      <c r="L27" s="1271"/>
      <c r="M27" s="542"/>
      <c r="N27" s="24"/>
      <c r="O27" s="59"/>
      <c r="P27" s="59"/>
    </row>
    <row r="28" spans="1:31" ht="24" customHeight="1" x14ac:dyDescent="0.25">
      <c r="B28" s="1212"/>
      <c r="C28" s="1213"/>
      <c r="D28" s="1214"/>
      <c r="E28" s="82"/>
      <c r="F28" s="1212"/>
      <c r="G28" s="1213"/>
      <c r="H28" s="1214"/>
      <c r="I28" s="872"/>
      <c r="J28" s="1212"/>
      <c r="K28" s="1213"/>
      <c r="L28" s="1214"/>
      <c r="M28" s="543"/>
      <c r="N28" s="24"/>
      <c r="O28" s="59"/>
      <c r="P28" s="59"/>
    </row>
    <row r="29" spans="1:31" ht="24" customHeight="1" x14ac:dyDescent="0.25">
      <c r="B29" s="1218"/>
      <c r="C29" s="1219"/>
      <c r="D29" s="1220"/>
      <c r="E29" s="82"/>
      <c r="F29" s="1218"/>
      <c r="G29" s="1219"/>
      <c r="H29" s="1220"/>
      <c r="I29" s="872"/>
      <c r="J29" s="1218"/>
      <c r="K29" s="1219"/>
      <c r="L29" s="1220"/>
      <c r="M29" s="815"/>
      <c r="N29" s="24"/>
      <c r="O29" s="59"/>
      <c r="P29" s="59"/>
    </row>
    <row r="30" spans="1:31" ht="24" customHeight="1" x14ac:dyDescent="0.25">
      <c r="B30" s="1218"/>
      <c r="C30" s="1219"/>
      <c r="D30" s="1220"/>
      <c r="E30" s="82"/>
      <c r="F30" s="1218"/>
      <c r="G30" s="1219"/>
      <c r="H30" s="1220"/>
      <c r="I30" s="872"/>
      <c r="J30" s="1218"/>
      <c r="K30" s="1219"/>
      <c r="L30" s="1220"/>
      <c r="M30" s="815"/>
      <c r="N30" s="24"/>
      <c r="O30" s="59"/>
      <c r="P30" s="59"/>
    </row>
    <row r="31" spans="1:31" ht="24" customHeight="1" x14ac:dyDescent="0.25">
      <c r="B31" s="1218"/>
      <c r="C31" s="1219"/>
      <c r="D31" s="1220"/>
      <c r="E31" s="82"/>
      <c r="F31" s="1218"/>
      <c r="G31" s="1219"/>
      <c r="H31" s="1220"/>
      <c r="I31" s="872"/>
      <c r="J31" s="1218"/>
      <c r="K31" s="1219"/>
      <c r="L31" s="1220"/>
      <c r="M31" s="815"/>
      <c r="N31" s="24"/>
      <c r="O31" s="59"/>
      <c r="P31" s="59"/>
    </row>
    <row r="32" spans="1:31" ht="24" customHeight="1" x14ac:dyDescent="0.25">
      <c r="B32" s="1218"/>
      <c r="C32" s="1219"/>
      <c r="D32" s="1220"/>
      <c r="E32" s="82"/>
      <c r="F32" s="1218"/>
      <c r="G32" s="1219"/>
      <c r="H32" s="1220"/>
      <c r="I32" s="872"/>
      <c r="J32" s="1218"/>
      <c r="K32" s="1219"/>
      <c r="L32" s="1220"/>
      <c r="M32" s="815"/>
      <c r="N32" s="24"/>
      <c r="O32" s="59"/>
      <c r="P32" s="59"/>
    </row>
    <row r="33" spans="2:17" ht="24" customHeight="1" x14ac:dyDescent="0.25">
      <c r="B33" s="1218"/>
      <c r="C33" s="1219"/>
      <c r="D33" s="1220"/>
      <c r="E33" s="82"/>
      <c r="F33" s="1218"/>
      <c r="G33" s="1219"/>
      <c r="H33" s="1220"/>
      <c r="I33" s="872"/>
      <c r="J33" s="1218"/>
      <c r="K33" s="1219"/>
      <c r="L33" s="1220"/>
      <c r="M33" s="815"/>
      <c r="N33" s="24"/>
      <c r="O33" s="59"/>
      <c r="P33" s="59"/>
    </row>
    <row r="34" spans="2:17" ht="24" customHeight="1" x14ac:dyDescent="0.25">
      <c r="B34" s="1218"/>
      <c r="C34" s="1219"/>
      <c r="D34" s="1220"/>
      <c r="E34" s="82"/>
      <c r="F34" s="1218"/>
      <c r="G34" s="1219"/>
      <c r="H34" s="1220"/>
      <c r="I34" s="872"/>
      <c r="J34" s="1218"/>
      <c r="K34" s="1219"/>
      <c r="L34" s="1220"/>
      <c r="M34" s="815"/>
      <c r="N34" s="24"/>
      <c r="O34" s="59"/>
      <c r="P34" s="59"/>
    </row>
    <row r="35" spans="2:17" ht="3.75" customHeight="1" x14ac:dyDescent="0.25">
      <c r="B35" s="1222"/>
      <c r="C35" s="1222"/>
      <c r="D35" s="1222"/>
      <c r="E35" s="2"/>
      <c r="F35" s="1221"/>
      <c r="G35" s="1221"/>
      <c r="H35" s="1221"/>
      <c r="I35" s="1"/>
      <c r="J35" s="1222"/>
      <c r="K35" s="1222"/>
      <c r="L35" s="1222"/>
      <c r="M35" s="542"/>
      <c r="N35" s="24"/>
      <c r="O35" s="59"/>
      <c r="P35" s="59"/>
    </row>
    <row r="36" spans="2:17" ht="36" customHeight="1" x14ac:dyDescent="0.25">
      <c r="B36" s="1215" t="s">
        <v>609</v>
      </c>
      <c r="C36" s="1297"/>
      <c r="D36" s="1298"/>
      <c r="E36" s="69"/>
      <c r="F36" s="1215" t="s">
        <v>609</v>
      </c>
      <c r="G36" s="1297"/>
      <c r="H36" s="1298"/>
      <c r="I36" s="70"/>
      <c r="J36" s="1215" t="s">
        <v>609</v>
      </c>
      <c r="K36" s="1297"/>
      <c r="L36" s="1298"/>
      <c r="M36" s="546"/>
      <c r="O36" s="59"/>
      <c r="P36" s="59"/>
    </row>
    <row r="37" spans="2:17" ht="6.75" customHeight="1" x14ac:dyDescent="0.25">
      <c r="B37" s="1259"/>
      <c r="C37" s="1259"/>
      <c r="D37" s="1259"/>
      <c r="E37" s="1260"/>
      <c r="F37" s="1259"/>
      <c r="G37" s="1259"/>
      <c r="H37" s="1259"/>
      <c r="I37" s="1260"/>
      <c r="J37" s="1259"/>
      <c r="K37" s="1259"/>
      <c r="L37" s="1259"/>
      <c r="M37" s="572"/>
      <c r="O37" s="59"/>
      <c r="P37" s="59"/>
    </row>
    <row r="38" spans="2:17" ht="3.75" customHeight="1" thickBot="1" x14ac:dyDescent="0.3">
      <c r="B38" s="61"/>
      <c r="C38" s="61"/>
      <c r="D38" s="61"/>
      <c r="E38" s="2"/>
      <c r="F38" s="61"/>
      <c r="G38" s="61"/>
      <c r="H38" s="61"/>
      <c r="I38" s="687"/>
      <c r="J38" s="1273"/>
      <c r="K38" s="1274"/>
      <c r="L38" s="1274"/>
      <c r="M38" s="688"/>
      <c r="O38" s="59"/>
      <c r="P38" s="59"/>
    </row>
    <row r="39" spans="2:17" ht="27" customHeight="1" thickBot="1" x14ac:dyDescent="0.3">
      <c r="B39" s="195"/>
      <c r="C39" s="195"/>
      <c r="D39" s="195"/>
      <c r="E39" s="195"/>
      <c r="F39" s="1264" t="str">
        <f>$F$3</f>
        <v>ROLE PLAY #1</v>
      </c>
      <c r="G39" s="1265"/>
      <c r="H39" s="1266"/>
      <c r="I39" s="195"/>
      <c r="J39" s="195"/>
      <c r="K39" s="195"/>
      <c r="L39" s="544" t="s">
        <v>376</v>
      </c>
      <c r="M39" s="195"/>
      <c r="O39" s="59"/>
      <c r="P39" s="59"/>
    </row>
    <row r="40" spans="2:17" ht="6" customHeight="1" x14ac:dyDescent="0.25">
      <c r="B40" s="1235"/>
      <c r="C40" s="1235"/>
      <c r="D40" s="1235"/>
      <c r="E40" s="1235"/>
      <c r="F40" s="1235"/>
      <c r="G40" s="1235"/>
      <c r="H40" s="1235"/>
      <c r="I40" s="1235"/>
      <c r="J40" s="1235"/>
      <c r="K40" s="1235"/>
      <c r="L40" s="1235"/>
      <c r="M40" s="571"/>
      <c r="O40" s="59"/>
      <c r="P40" s="59"/>
    </row>
    <row r="41" spans="2:17" ht="6" customHeight="1" x14ac:dyDescent="0.25">
      <c r="B41" s="571"/>
      <c r="C41" s="571"/>
      <c r="D41" s="571"/>
      <c r="E41" s="571"/>
      <c r="F41" s="571"/>
      <c r="G41" s="571"/>
      <c r="H41" s="571"/>
      <c r="I41" s="571"/>
      <c r="J41" s="571"/>
      <c r="K41" s="571"/>
      <c r="L41" s="571"/>
      <c r="M41" s="571"/>
      <c r="O41" s="59"/>
      <c r="P41" s="59"/>
    </row>
    <row r="42" spans="2:17" s="620" customFormat="1" ht="18" customHeight="1" thickBot="1" x14ac:dyDescent="0.25">
      <c r="B42" s="1267" t="s">
        <v>325</v>
      </c>
      <c r="C42" s="1267"/>
      <c r="D42" s="673">
        <f>$D$6</f>
        <v>0</v>
      </c>
      <c r="E42" s="674"/>
      <c r="F42" s="1267" t="s">
        <v>346</v>
      </c>
      <c r="G42" s="1267"/>
      <c r="H42" s="675">
        <f>$H$6</f>
        <v>0</v>
      </c>
      <c r="I42" s="676"/>
      <c r="J42" s="1236" t="s">
        <v>6</v>
      </c>
      <c r="K42" s="1236"/>
      <c r="L42" s="677"/>
      <c r="M42" s="202"/>
      <c r="O42" s="59"/>
      <c r="P42" s="59"/>
    </row>
    <row r="43" spans="2:17" ht="4.5" customHeight="1" x14ac:dyDescent="0.25">
      <c r="B43" s="560"/>
      <c r="C43" s="560"/>
      <c r="D43" s="561"/>
      <c r="E43" s="562"/>
      <c r="F43" s="562"/>
      <c r="G43" s="563"/>
      <c r="H43" s="564"/>
      <c r="I43" s="548"/>
      <c r="J43" s="565"/>
      <c r="K43" s="566"/>
      <c r="L43" s="202"/>
      <c r="M43" s="202"/>
      <c r="O43" s="59"/>
      <c r="P43" s="59"/>
    </row>
    <row r="44" spans="2:17" ht="25.5" customHeight="1" thickBot="1" x14ac:dyDescent="0.3">
      <c r="B44" s="573"/>
      <c r="C44" s="573" t="s">
        <v>4</v>
      </c>
      <c r="D44" s="556">
        <f>$D$8</f>
        <v>0</v>
      </c>
      <c r="E44" s="562"/>
      <c r="F44" s="562"/>
      <c r="G44" s="573" t="s">
        <v>5</v>
      </c>
      <c r="H44" s="556">
        <f>$H$8</f>
        <v>0</v>
      </c>
      <c r="I44" s="1237" t="s">
        <v>7</v>
      </c>
      <c r="J44" s="1237"/>
      <c r="K44" s="1237"/>
      <c r="L44" s="576"/>
      <c r="M44" s="202"/>
      <c r="O44" s="59"/>
      <c r="P44" s="59"/>
      <c r="Q44" s="21"/>
    </row>
    <row r="45" spans="2:17" ht="0.9" customHeight="1" x14ac:dyDescent="0.25">
      <c r="B45" s="106"/>
      <c r="C45" s="106"/>
      <c r="D45" s="305"/>
      <c r="E45" s="203"/>
      <c r="F45" s="203"/>
      <c r="G45" s="38"/>
      <c r="H45" s="205"/>
      <c r="I45" s="60"/>
      <c r="J45" s="60"/>
      <c r="K45" s="202"/>
      <c r="L45" s="202"/>
      <c r="M45" s="202"/>
      <c r="O45" s="59"/>
      <c r="P45" s="59"/>
    </row>
    <row r="46" spans="2:17" ht="0.9" customHeight="1" x14ac:dyDescent="0.25">
      <c r="B46" s="577"/>
      <c r="C46" s="5"/>
      <c r="D46" s="5"/>
      <c r="E46" s="203"/>
      <c r="F46" s="203"/>
      <c r="G46" s="38"/>
      <c r="H46" s="88"/>
      <c r="I46" s="1233"/>
      <c r="J46" s="1234"/>
      <c r="K46" s="202"/>
      <c r="L46" s="202"/>
      <c r="M46" s="202"/>
      <c r="O46" s="59"/>
      <c r="P46" s="59"/>
    </row>
    <row r="47" spans="2:17" ht="0.9" customHeight="1" x14ac:dyDescent="0.25">
      <c r="B47" s="62"/>
      <c r="C47" s="58"/>
      <c r="D47" s="305"/>
      <c r="E47" s="571"/>
      <c r="F47" s="571"/>
      <c r="G47" s="2"/>
      <c r="H47" s="2"/>
      <c r="I47" s="2"/>
      <c r="J47" s="2"/>
      <c r="K47" s="2"/>
      <c r="L47" s="2"/>
      <c r="M47" s="2"/>
      <c r="O47" s="59"/>
      <c r="P47" s="59"/>
    </row>
    <row r="48" spans="2:17" ht="0.9" customHeight="1" x14ac:dyDescent="0.25">
      <c r="B48" s="2"/>
      <c r="C48" s="2"/>
      <c r="D48" s="2"/>
      <c r="E48" s="2"/>
      <c r="F48" s="2"/>
      <c r="G48" s="2"/>
      <c r="H48" s="2"/>
      <c r="I48" s="2"/>
      <c r="J48" s="2"/>
      <c r="K48" s="2"/>
      <c r="L48" s="2"/>
      <c r="M48" s="2"/>
      <c r="O48" s="59"/>
      <c r="P48" s="59"/>
    </row>
    <row r="49" spans="2:16" s="39" customFormat="1" ht="16.5" customHeight="1" thickBot="1" x14ac:dyDescent="0.3">
      <c r="B49" s="1225" t="s">
        <v>493</v>
      </c>
      <c r="C49" s="1226"/>
      <c r="D49" s="1227"/>
      <c r="E49" s="38"/>
      <c r="F49" s="1225" t="s">
        <v>601</v>
      </c>
      <c r="G49" s="1226"/>
      <c r="H49" s="1227"/>
      <c r="I49" s="25"/>
      <c r="J49" s="1228" t="s">
        <v>602</v>
      </c>
      <c r="K49" s="1229"/>
      <c r="L49" s="1230"/>
      <c r="M49" s="539"/>
      <c r="O49" s="59"/>
      <c r="P49" s="59"/>
    </row>
    <row r="50" spans="2:16" s="22" customFormat="1" ht="13.5" customHeight="1" thickBot="1" x14ac:dyDescent="0.3">
      <c r="B50" s="553"/>
      <c r="C50" s="554"/>
      <c r="D50" s="621" t="s">
        <v>491</v>
      </c>
      <c r="E50" s="26"/>
      <c r="F50" s="1239"/>
      <c r="G50" s="1240"/>
      <c r="H50" s="622" t="s">
        <v>491</v>
      </c>
      <c r="I50" s="27"/>
      <c r="J50" s="1239"/>
      <c r="K50" s="1240"/>
      <c r="L50" s="622" t="s">
        <v>491</v>
      </c>
      <c r="M50" s="555"/>
      <c r="O50" s="59"/>
      <c r="P50" s="59"/>
    </row>
    <row r="51" spans="2:16" ht="56.25" customHeight="1" x14ac:dyDescent="0.25">
      <c r="B51" s="1247">
        <f>VLOOKUP(D50,$C$87:$F$95,4)</f>
        <v>0</v>
      </c>
      <c r="C51" s="1248"/>
      <c r="D51" s="1249"/>
      <c r="E51" s="2"/>
      <c r="F51" s="1247">
        <f>VLOOKUP(H50,$C$87:$F$95,4)</f>
        <v>0</v>
      </c>
      <c r="G51" s="1248"/>
      <c r="H51" s="1249"/>
      <c r="I51" s="28"/>
      <c r="J51" s="1247">
        <f>VLOOKUP(L50,$C$87:$F$95,4)</f>
        <v>0</v>
      </c>
      <c r="K51" s="1248"/>
      <c r="L51" s="1249"/>
      <c r="M51" s="540"/>
      <c r="O51" s="59"/>
      <c r="P51" s="59"/>
    </row>
    <row r="52" spans="2:16" ht="3.75" customHeight="1" x14ac:dyDescent="0.25">
      <c r="B52" s="1253"/>
      <c r="C52" s="1254"/>
      <c r="D52" s="1254"/>
      <c r="E52" s="2"/>
      <c r="F52" s="1250"/>
      <c r="G52" s="1251"/>
      <c r="H52" s="1251"/>
      <c r="I52" s="1"/>
      <c r="J52" s="1253"/>
      <c r="K52" s="1254"/>
      <c r="L52" s="1254"/>
      <c r="M52" s="570"/>
      <c r="O52" s="59"/>
      <c r="P52" s="59"/>
    </row>
    <row r="53" spans="2:16" ht="25.95" customHeight="1" x14ac:dyDescent="0.25">
      <c r="B53" s="1261" t="s">
        <v>863</v>
      </c>
      <c r="C53" s="1262"/>
      <c r="D53" s="1263"/>
      <c r="E53" s="7"/>
      <c r="F53" s="1261" t="s">
        <v>863</v>
      </c>
      <c r="G53" s="1262"/>
      <c r="H53" s="1263"/>
      <c r="I53" s="8"/>
      <c r="J53" s="1261" t="s">
        <v>863</v>
      </c>
      <c r="K53" s="1262"/>
      <c r="L53" s="1263"/>
      <c r="M53" s="541"/>
      <c r="O53" s="59"/>
      <c r="P53" s="59"/>
    </row>
    <row r="54" spans="2:16" ht="24" customHeight="1" x14ac:dyDescent="0.25">
      <c r="B54" s="1212"/>
      <c r="C54" s="1213"/>
      <c r="D54" s="1214"/>
      <c r="E54" s="3"/>
      <c r="F54" s="1212"/>
      <c r="G54" s="1213"/>
      <c r="H54" s="1214"/>
      <c r="I54" s="1"/>
      <c r="J54" s="1212"/>
      <c r="K54" s="1213"/>
      <c r="L54" s="1214"/>
      <c r="M54" s="579"/>
      <c r="O54" s="59"/>
      <c r="P54" s="59"/>
    </row>
    <row r="55" spans="2:16" ht="24" customHeight="1" x14ac:dyDescent="0.25">
      <c r="B55" s="1212"/>
      <c r="C55" s="1213"/>
      <c r="D55" s="1214"/>
      <c r="E55" s="670"/>
      <c r="F55" s="1212"/>
      <c r="G55" s="1213"/>
      <c r="H55" s="1214"/>
      <c r="I55" s="1"/>
      <c r="J55" s="1212"/>
      <c r="K55" s="1213"/>
      <c r="L55" s="1214"/>
      <c r="M55" s="579"/>
      <c r="O55" s="59"/>
      <c r="P55" s="59"/>
    </row>
    <row r="56" spans="2:16" ht="24" customHeight="1" x14ac:dyDescent="0.25">
      <c r="B56" s="1212"/>
      <c r="C56" s="1213"/>
      <c r="D56" s="1214"/>
      <c r="E56" s="3"/>
      <c r="F56" s="1212"/>
      <c r="G56" s="1213"/>
      <c r="H56" s="1214"/>
      <c r="I56" s="1"/>
      <c r="J56" s="1212"/>
      <c r="K56" s="1213"/>
      <c r="L56" s="1214"/>
      <c r="M56" s="579"/>
      <c r="O56" s="59"/>
      <c r="P56" s="59"/>
    </row>
    <row r="57" spans="2:16" ht="24" customHeight="1" x14ac:dyDescent="0.25">
      <c r="B57" s="1212"/>
      <c r="C57" s="1213"/>
      <c r="D57" s="1214"/>
      <c r="E57" s="3"/>
      <c r="F57" s="1212"/>
      <c r="G57" s="1213"/>
      <c r="H57" s="1214"/>
      <c r="I57" s="1"/>
      <c r="J57" s="1212"/>
      <c r="K57" s="1213"/>
      <c r="L57" s="1214"/>
      <c r="M57" s="579"/>
      <c r="O57" s="59"/>
      <c r="P57" s="59"/>
    </row>
    <row r="58" spans="2:16" ht="24" customHeight="1" x14ac:dyDescent="0.25">
      <c r="B58" s="1212"/>
      <c r="C58" s="1213"/>
      <c r="D58" s="1214"/>
      <c r="E58" s="3"/>
      <c r="F58" s="1212"/>
      <c r="G58" s="1213"/>
      <c r="H58" s="1214"/>
      <c r="I58" s="1"/>
      <c r="J58" s="1212"/>
      <c r="K58" s="1213"/>
      <c r="L58" s="1214"/>
      <c r="M58" s="579"/>
      <c r="O58" s="59"/>
      <c r="P58" s="59"/>
    </row>
    <row r="59" spans="2:16" ht="24" customHeight="1" x14ac:dyDescent="0.25">
      <c r="B59" s="1212"/>
      <c r="C59" s="1213"/>
      <c r="D59" s="1214"/>
      <c r="E59" s="3"/>
      <c r="F59" s="1212"/>
      <c r="G59" s="1213"/>
      <c r="H59" s="1214"/>
      <c r="I59" s="1"/>
      <c r="J59" s="1212"/>
      <c r="K59" s="1213"/>
      <c r="L59" s="1214"/>
      <c r="M59" s="579"/>
      <c r="O59" s="59"/>
      <c r="P59" s="59"/>
    </row>
    <row r="60" spans="2:16" ht="24" customHeight="1" x14ac:dyDescent="0.25">
      <c r="B60" s="1212"/>
      <c r="C60" s="1213"/>
      <c r="D60" s="1214"/>
      <c r="E60" s="3"/>
      <c r="F60" s="1212"/>
      <c r="G60" s="1213"/>
      <c r="H60" s="1214"/>
      <c r="I60" s="1"/>
      <c r="J60" s="1212"/>
      <c r="K60" s="1213"/>
      <c r="L60" s="1214"/>
      <c r="M60" s="579"/>
      <c r="O60" s="59"/>
      <c r="P60" s="59"/>
    </row>
    <row r="61" spans="2:16" ht="3.6" customHeight="1" x14ac:dyDescent="0.25">
      <c r="B61" s="1223"/>
      <c r="C61" s="1223"/>
      <c r="D61" s="1223"/>
      <c r="E61" s="2"/>
      <c r="F61" s="1223"/>
      <c r="G61" s="1223"/>
      <c r="H61" s="1223"/>
      <c r="I61" s="1"/>
      <c r="J61" s="1223"/>
      <c r="K61" s="1223"/>
      <c r="L61" s="1223"/>
      <c r="M61" s="579"/>
      <c r="N61" s="24"/>
      <c r="O61" s="59"/>
      <c r="P61" s="59"/>
    </row>
    <row r="62" spans="2:16" ht="12.6" customHeight="1" x14ac:dyDescent="0.25">
      <c r="B62" s="1269" t="s">
        <v>890</v>
      </c>
      <c r="C62" s="1270"/>
      <c r="D62" s="1271"/>
      <c r="E62" s="2"/>
      <c r="F62" s="1269" t="s">
        <v>890</v>
      </c>
      <c r="G62" s="1270"/>
      <c r="H62" s="1271"/>
      <c r="I62" s="1"/>
      <c r="J62" s="1269" t="s">
        <v>890</v>
      </c>
      <c r="K62" s="1270"/>
      <c r="L62" s="1271"/>
      <c r="M62" s="542"/>
      <c r="N62" s="24"/>
      <c r="O62" s="59"/>
      <c r="P62" s="59"/>
    </row>
    <row r="63" spans="2:16" ht="24" customHeight="1" x14ac:dyDescent="0.25">
      <c r="B63" s="1212"/>
      <c r="C63" s="1213"/>
      <c r="D63" s="1214"/>
      <c r="E63" s="82"/>
      <c r="F63" s="1212"/>
      <c r="G63" s="1213"/>
      <c r="H63" s="1214"/>
      <c r="I63" s="872"/>
      <c r="J63" s="1212"/>
      <c r="K63" s="1213"/>
      <c r="L63" s="1214"/>
      <c r="M63" s="543"/>
      <c r="N63" s="24"/>
      <c r="O63" s="59"/>
      <c r="P63" s="59"/>
    </row>
    <row r="64" spans="2:16" ht="24" customHeight="1" x14ac:dyDescent="0.25">
      <c r="B64" s="1218"/>
      <c r="C64" s="1219"/>
      <c r="D64" s="1220"/>
      <c r="E64" s="82"/>
      <c r="F64" s="1218"/>
      <c r="G64" s="1219"/>
      <c r="H64" s="1220"/>
      <c r="I64" s="872"/>
      <c r="J64" s="1218"/>
      <c r="K64" s="1219"/>
      <c r="L64" s="1220"/>
      <c r="M64" s="815"/>
      <c r="N64" s="24"/>
      <c r="O64" s="59"/>
      <c r="P64" s="59"/>
    </row>
    <row r="65" spans="2:16" ht="24" customHeight="1" x14ac:dyDescent="0.25">
      <c r="B65" s="1218"/>
      <c r="C65" s="1219"/>
      <c r="D65" s="1220"/>
      <c r="E65" s="82"/>
      <c r="F65" s="1218"/>
      <c r="G65" s="1219"/>
      <c r="H65" s="1220"/>
      <c r="I65" s="872"/>
      <c r="J65" s="1218"/>
      <c r="K65" s="1219"/>
      <c r="L65" s="1220"/>
      <c r="M65" s="815"/>
      <c r="N65" s="24"/>
      <c r="O65" s="59"/>
      <c r="P65" s="59"/>
    </row>
    <row r="66" spans="2:16" ht="24" customHeight="1" x14ac:dyDescent="0.25">
      <c r="B66" s="1218"/>
      <c r="C66" s="1219"/>
      <c r="D66" s="1220"/>
      <c r="E66" s="82"/>
      <c r="F66" s="1218"/>
      <c r="G66" s="1219"/>
      <c r="H66" s="1220"/>
      <c r="I66" s="872"/>
      <c r="J66" s="1218"/>
      <c r="K66" s="1219"/>
      <c r="L66" s="1220"/>
      <c r="M66" s="815"/>
      <c r="N66" s="24"/>
      <c r="O66" s="59"/>
      <c r="P66" s="59"/>
    </row>
    <row r="67" spans="2:16" ht="24" customHeight="1" x14ac:dyDescent="0.25">
      <c r="B67" s="1218"/>
      <c r="C67" s="1219"/>
      <c r="D67" s="1220"/>
      <c r="E67" s="82"/>
      <c r="F67" s="1218"/>
      <c r="G67" s="1219"/>
      <c r="H67" s="1220"/>
      <c r="I67" s="872"/>
      <c r="J67" s="1218"/>
      <c r="K67" s="1219"/>
      <c r="L67" s="1220"/>
      <c r="M67" s="815"/>
      <c r="N67" s="24"/>
      <c r="O67" s="59"/>
      <c r="P67" s="59"/>
    </row>
    <row r="68" spans="2:16" ht="24" customHeight="1" x14ac:dyDescent="0.25">
      <c r="B68" s="1218"/>
      <c r="C68" s="1219"/>
      <c r="D68" s="1220"/>
      <c r="E68" s="82"/>
      <c r="F68" s="1218"/>
      <c r="G68" s="1219"/>
      <c r="H68" s="1220"/>
      <c r="I68" s="872"/>
      <c r="J68" s="1218"/>
      <c r="K68" s="1219"/>
      <c r="L68" s="1220"/>
      <c r="M68" s="815"/>
      <c r="N68" s="24"/>
      <c r="O68" s="59"/>
      <c r="P68" s="59"/>
    </row>
    <row r="69" spans="2:16" ht="24" customHeight="1" x14ac:dyDescent="0.25">
      <c r="B69" s="1218"/>
      <c r="C69" s="1219"/>
      <c r="D69" s="1220"/>
      <c r="E69" s="82"/>
      <c r="F69" s="1218"/>
      <c r="G69" s="1219"/>
      <c r="H69" s="1220"/>
      <c r="I69" s="872"/>
      <c r="J69" s="1218"/>
      <c r="K69" s="1219"/>
      <c r="L69" s="1220"/>
      <c r="M69" s="815"/>
      <c r="N69" s="24"/>
      <c r="O69" s="59"/>
      <c r="P69" s="59"/>
    </row>
    <row r="70" spans="2:16" ht="20.25" customHeight="1" x14ac:dyDescent="0.25">
      <c r="B70" s="1306"/>
      <c r="C70" s="1251"/>
      <c r="D70" s="1307"/>
      <c r="E70" s="3"/>
      <c r="F70" s="1306"/>
      <c r="G70" s="1251"/>
      <c r="H70" s="1307"/>
      <c r="I70" s="1"/>
      <c r="J70" s="1306"/>
      <c r="K70" s="1251"/>
      <c r="L70" s="1307"/>
      <c r="M70" s="570"/>
      <c r="O70" s="59"/>
      <c r="P70" s="59"/>
    </row>
    <row r="71" spans="2:16" ht="3.75" customHeight="1" x14ac:dyDescent="0.25">
      <c r="B71" s="1222"/>
      <c r="C71" s="1222"/>
      <c r="D71" s="1222"/>
      <c r="E71" s="2"/>
      <c r="F71" s="1221"/>
      <c r="G71" s="1221"/>
      <c r="H71" s="1221"/>
      <c r="I71" s="1"/>
      <c r="J71" s="1222"/>
      <c r="K71" s="1222"/>
      <c r="L71" s="1222"/>
      <c r="M71" s="542"/>
      <c r="O71" s="59"/>
      <c r="P71" s="59"/>
    </row>
    <row r="72" spans="2:16" ht="36" customHeight="1" x14ac:dyDescent="0.25">
      <c r="B72" s="1215" t="s">
        <v>609</v>
      </c>
      <c r="C72" s="1297"/>
      <c r="D72" s="1298"/>
      <c r="E72" s="69"/>
      <c r="F72" s="1215" t="s">
        <v>609</v>
      </c>
      <c r="G72" s="1297"/>
      <c r="H72" s="1298"/>
      <c r="I72" s="70"/>
      <c r="J72" s="1215" t="s">
        <v>609</v>
      </c>
      <c r="K72" s="1297"/>
      <c r="L72" s="1298"/>
      <c r="M72" s="546"/>
      <c r="O72" s="59"/>
      <c r="P72" s="59"/>
    </row>
    <row r="73" spans="2:16" ht="18" customHeight="1" x14ac:dyDescent="0.25">
      <c r="B73" s="1287" t="s">
        <v>494</v>
      </c>
      <c r="C73" s="1287"/>
      <c r="D73" s="1287"/>
      <c r="E73" s="1287"/>
      <c r="F73" s="1287"/>
      <c r="G73" s="1287"/>
      <c r="H73" s="1287"/>
      <c r="I73" s="1287"/>
      <c r="J73" s="1287"/>
      <c r="K73" s="1287"/>
      <c r="L73" s="1287"/>
      <c r="M73" s="1287"/>
      <c r="O73" s="59"/>
      <c r="P73" s="59"/>
    </row>
    <row r="74" spans="2:16" x14ac:dyDescent="0.25">
      <c r="O74" s="59"/>
      <c r="P74" s="59"/>
    </row>
    <row r="75" spans="2:16" hidden="1" x14ac:dyDescent="0.25"/>
    <row r="76" spans="2:16" hidden="1" x14ac:dyDescent="0.25"/>
    <row r="77" spans="2:16" hidden="1" x14ac:dyDescent="0.25"/>
    <row r="78" spans="2:16" hidden="1" x14ac:dyDescent="0.25"/>
    <row r="79" spans="2:16" hidden="1" x14ac:dyDescent="0.25"/>
    <row r="80" spans="2:16" hidden="1" x14ac:dyDescent="0.25"/>
    <row r="81" spans="3:22" hidden="1" x14ac:dyDescent="0.25"/>
    <row r="82" spans="3:22" hidden="1" x14ac:dyDescent="0.25"/>
    <row r="83" spans="3:22" hidden="1" x14ac:dyDescent="0.25"/>
    <row r="84" spans="3:22" hidden="1" x14ac:dyDescent="0.25"/>
    <row r="85" spans="3:22" hidden="1" x14ac:dyDescent="0.25">
      <c r="C85" s="531"/>
    </row>
    <row r="86" spans="3:22" hidden="1" x14ac:dyDescent="0.25">
      <c r="C86" s="531" t="s">
        <v>358</v>
      </c>
    </row>
    <row r="87" spans="3:22" ht="24.6" hidden="1" x14ac:dyDescent="0.4">
      <c r="C87" s="532" t="s">
        <v>263</v>
      </c>
      <c r="D87" s="533"/>
      <c r="F87" s="534" t="s">
        <v>80</v>
      </c>
      <c r="G87" s="535"/>
      <c r="H87" s="567"/>
      <c r="I87" s="567"/>
      <c r="J87" s="567"/>
      <c r="K87" s="567"/>
      <c r="L87" s="567"/>
      <c r="M87" s="567"/>
      <c r="N87" s="567"/>
      <c r="O87" s="701"/>
      <c r="P87" s="567"/>
      <c r="Q87" s="567"/>
      <c r="R87" s="567"/>
      <c r="S87" s="567"/>
      <c r="T87" s="567"/>
      <c r="U87" s="567"/>
      <c r="V87" s="568"/>
    </row>
    <row r="88" spans="3:22" ht="24.6" hidden="1" x14ac:dyDescent="0.4">
      <c r="C88" s="532" t="s">
        <v>490</v>
      </c>
      <c r="D88" s="533"/>
      <c r="F88" s="534" t="s">
        <v>367</v>
      </c>
      <c r="G88" s="535"/>
      <c r="H88" s="567"/>
      <c r="I88" s="567"/>
      <c r="J88" s="567"/>
      <c r="K88" s="567"/>
      <c r="L88" s="567"/>
      <c r="M88" s="567"/>
      <c r="N88" s="567"/>
      <c r="O88" s="701"/>
      <c r="P88" s="567"/>
      <c r="Q88" s="567"/>
      <c r="R88" s="567"/>
      <c r="S88" s="567"/>
      <c r="T88" s="567"/>
      <c r="U88" s="567"/>
      <c r="V88" s="568"/>
    </row>
    <row r="89" spans="3:22" ht="24.6" hidden="1" x14ac:dyDescent="0.4">
      <c r="C89" s="532" t="s">
        <v>487</v>
      </c>
      <c r="D89" s="533"/>
      <c r="F89" s="534" t="s">
        <v>555</v>
      </c>
      <c r="G89" s="535"/>
      <c r="H89" s="567"/>
      <c r="I89" s="567"/>
      <c r="J89" s="567"/>
      <c r="K89" s="567"/>
      <c r="L89" s="567"/>
      <c r="M89" s="567"/>
      <c r="N89" s="567"/>
      <c r="O89" s="701"/>
      <c r="P89" s="567"/>
      <c r="Q89" s="567"/>
      <c r="R89" s="567"/>
      <c r="S89" s="567"/>
      <c r="T89" s="567"/>
      <c r="U89" s="567"/>
      <c r="V89" s="568"/>
    </row>
    <row r="90" spans="3:22" ht="24.6" hidden="1" x14ac:dyDescent="0.4">
      <c r="C90" s="532" t="s">
        <v>262</v>
      </c>
      <c r="D90" s="533"/>
      <c r="F90" s="534" t="s">
        <v>79</v>
      </c>
      <c r="G90" s="535"/>
      <c r="H90" s="567"/>
      <c r="I90" s="567"/>
      <c r="J90" s="567"/>
      <c r="K90" s="567"/>
      <c r="L90" s="567"/>
      <c r="M90" s="567"/>
      <c r="N90" s="567"/>
      <c r="O90" s="701"/>
      <c r="P90" s="567"/>
      <c r="Q90" s="567"/>
      <c r="R90" s="567"/>
      <c r="S90" s="567"/>
      <c r="T90" s="567"/>
      <c r="U90" s="567"/>
      <c r="V90" s="568"/>
    </row>
    <row r="91" spans="3:22" ht="24.6" hidden="1" x14ac:dyDescent="0.4">
      <c r="C91" s="532" t="s">
        <v>485</v>
      </c>
      <c r="D91" s="533"/>
      <c r="F91" s="534" t="s">
        <v>74</v>
      </c>
      <c r="G91" s="535"/>
      <c r="H91" s="567"/>
      <c r="I91" s="567"/>
      <c r="J91" s="567"/>
      <c r="K91" s="567"/>
      <c r="L91" s="567"/>
      <c r="M91" s="567"/>
      <c r="N91" s="567"/>
      <c r="O91" s="701"/>
      <c r="P91" s="567"/>
      <c r="Q91" s="567"/>
      <c r="R91" s="567"/>
      <c r="S91" s="567"/>
      <c r="T91" s="567"/>
      <c r="U91" s="567"/>
      <c r="V91" s="568"/>
    </row>
    <row r="92" spans="3:22" ht="24.6" hidden="1" x14ac:dyDescent="0.4">
      <c r="C92" s="532" t="s">
        <v>489</v>
      </c>
      <c r="D92" s="533"/>
      <c r="F92" s="534" t="s">
        <v>365</v>
      </c>
      <c r="G92" s="535"/>
      <c r="H92" s="567"/>
      <c r="I92" s="567"/>
      <c r="J92" s="567"/>
      <c r="K92" s="567"/>
      <c r="L92" s="567"/>
      <c r="M92" s="567"/>
      <c r="N92" s="567"/>
      <c r="O92" s="701"/>
      <c r="P92" s="567"/>
      <c r="Q92" s="567"/>
      <c r="R92" s="567"/>
      <c r="S92" s="567"/>
      <c r="T92" s="567"/>
      <c r="U92" s="567"/>
      <c r="V92" s="568"/>
    </row>
    <row r="93" spans="3:22" ht="24.6" hidden="1" x14ac:dyDescent="0.4">
      <c r="C93" s="532" t="s">
        <v>488</v>
      </c>
      <c r="D93" s="533"/>
      <c r="F93" s="534" t="s">
        <v>77</v>
      </c>
      <c r="G93" s="535"/>
      <c r="H93" s="567"/>
      <c r="I93" s="567"/>
      <c r="J93" s="567"/>
      <c r="K93" s="567"/>
      <c r="L93" s="567"/>
      <c r="M93" s="567"/>
      <c r="N93" s="567"/>
      <c r="O93" s="701"/>
      <c r="P93" s="567"/>
      <c r="Q93" s="567"/>
      <c r="R93" s="567"/>
      <c r="S93" s="567"/>
      <c r="T93" s="567"/>
      <c r="U93" s="567"/>
      <c r="V93" s="568"/>
    </row>
    <row r="94" spans="3:22" ht="24.6" hidden="1" x14ac:dyDescent="0.4">
      <c r="C94" s="532" t="s">
        <v>486</v>
      </c>
      <c r="D94" s="533"/>
      <c r="F94" s="534" t="s">
        <v>75</v>
      </c>
      <c r="G94" s="536"/>
      <c r="H94" s="567"/>
      <c r="I94" s="567"/>
      <c r="J94" s="567"/>
      <c r="K94" s="567"/>
      <c r="L94" s="567"/>
      <c r="M94" s="567"/>
      <c r="N94" s="567"/>
      <c r="O94" s="707"/>
      <c r="P94" s="567"/>
      <c r="Q94" s="567"/>
      <c r="R94" s="567"/>
      <c r="S94" s="567"/>
      <c r="T94" s="567"/>
      <c r="U94" s="567"/>
      <c r="V94" s="568"/>
    </row>
    <row r="95" spans="3:22" ht="24.6" hidden="1" x14ac:dyDescent="0.4">
      <c r="C95" s="538" t="s">
        <v>491</v>
      </c>
      <c r="D95" s="533"/>
      <c r="F95" s="534"/>
      <c r="G95" s="535"/>
      <c r="H95" s="567"/>
      <c r="I95" s="567"/>
      <c r="J95" s="567"/>
      <c r="K95" s="567"/>
      <c r="L95" s="567"/>
      <c r="M95" s="567"/>
      <c r="N95" s="567"/>
      <c r="O95" s="701"/>
      <c r="P95" s="567"/>
      <c r="Q95" s="567"/>
      <c r="R95" s="567"/>
      <c r="S95" s="567"/>
      <c r="T95" s="567"/>
      <c r="U95" s="567"/>
      <c r="V95" s="568"/>
    </row>
    <row r="96" spans="3:22" hidden="1" x14ac:dyDescent="0.25"/>
    <row r="97" spans="1:8" hidden="1" x14ac:dyDescent="0.25"/>
    <row r="98" spans="1:8" hidden="1" x14ac:dyDescent="0.25"/>
    <row r="99" spans="1:8" hidden="1" x14ac:dyDescent="0.25">
      <c r="A99" s="549"/>
      <c r="B99" s="549"/>
      <c r="C99" s="549"/>
      <c r="D99" s="549"/>
      <c r="E99" s="549"/>
      <c r="F99" s="549"/>
      <c r="G99" s="549"/>
      <c r="H99" s="549"/>
    </row>
    <row r="100" spans="1:8" ht="14.25" hidden="1" customHeight="1" x14ac:dyDescent="0.25">
      <c r="A100" s="549"/>
      <c r="B100" s="549"/>
      <c r="C100" s="1285" t="s">
        <v>485</v>
      </c>
      <c r="D100" s="1285"/>
      <c r="E100" s="1285"/>
      <c r="F100" s="1285"/>
      <c r="G100" s="1285"/>
      <c r="H100" s="1285"/>
    </row>
    <row r="101" spans="1:8" ht="6" hidden="1" customHeight="1" x14ac:dyDescent="0.25">
      <c r="A101" s="549"/>
      <c r="B101" s="549"/>
      <c r="C101" s="548"/>
      <c r="D101" s="548"/>
      <c r="E101" s="2"/>
      <c r="F101" s="2"/>
      <c r="G101" s="2"/>
      <c r="H101" s="2"/>
    </row>
    <row r="102" spans="1:8" hidden="1" x14ac:dyDescent="0.25">
      <c r="A102" s="1286"/>
      <c r="B102" s="1286"/>
      <c r="C102" s="1268" t="s">
        <v>496</v>
      </c>
      <c r="D102" s="1268"/>
      <c r="E102" s="1268"/>
      <c r="F102" s="1268"/>
      <c r="G102" s="1268"/>
      <c r="H102" s="1268"/>
    </row>
    <row r="103" spans="1:8" hidden="1" x14ac:dyDescent="0.25">
      <c r="A103" s="1286"/>
      <c r="B103" s="1286"/>
      <c r="C103" s="1268" t="s">
        <v>497</v>
      </c>
      <c r="D103" s="1268"/>
      <c r="E103" s="1268"/>
      <c r="F103" s="1268"/>
      <c r="G103" s="1268"/>
      <c r="H103" s="1268"/>
    </row>
    <row r="104" spans="1:8" hidden="1" x14ac:dyDescent="0.25">
      <c r="A104" s="1286"/>
      <c r="B104" s="1286"/>
      <c r="C104" s="1278" t="s">
        <v>559</v>
      </c>
      <c r="D104" s="1278"/>
      <c r="E104" s="1278"/>
      <c r="F104" s="1278"/>
      <c r="G104" s="1278"/>
      <c r="H104" s="1278"/>
    </row>
    <row r="105" spans="1:8" hidden="1" x14ac:dyDescent="0.25">
      <c r="A105" s="1286"/>
      <c r="B105" s="1286"/>
      <c r="C105" s="1272" t="s">
        <v>498</v>
      </c>
      <c r="D105" s="1272"/>
      <c r="E105" s="1272"/>
      <c r="F105" s="1272"/>
      <c r="G105" s="1272"/>
      <c r="H105" s="1272"/>
    </row>
    <row r="106" spans="1:8" hidden="1" x14ac:dyDescent="0.25">
      <c r="A106" s="1286"/>
      <c r="B106" s="1286"/>
      <c r="C106" s="1272" t="s">
        <v>499</v>
      </c>
      <c r="D106" s="1272"/>
      <c r="E106" s="1272"/>
      <c r="F106" s="1272"/>
      <c r="G106" s="1272"/>
      <c r="H106" s="1272"/>
    </row>
    <row r="107" spans="1:8" hidden="1" x14ac:dyDescent="0.25">
      <c r="A107" s="1286"/>
      <c r="B107" s="1286"/>
      <c r="C107" s="1272" t="s">
        <v>500</v>
      </c>
      <c r="D107" s="1272"/>
      <c r="E107" s="1272"/>
      <c r="F107" s="1272"/>
      <c r="G107" s="1272"/>
      <c r="H107" s="1272"/>
    </row>
    <row r="108" spans="1:8" hidden="1" x14ac:dyDescent="0.25">
      <c r="A108" s="1286"/>
      <c r="B108" s="1286"/>
      <c r="C108" s="1272" t="s">
        <v>501</v>
      </c>
      <c r="D108" s="1272"/>
      <c r="E108" s="1272"/>
      <c r="F108" s="1272"/>
      <c r="G108" s="1272"/>
      <c r="H108" s="1272"/>
    </row>
    <row r="109" spans="1:8" hidden="1" x14ac:dyDescent="0.25">
      <c r="A109" s="1286"/>
      <c r="B109" s="1286"/>
      <c r="C109" s="1268" t="s">
        <v>502</v>
      </c>
      <c r="D109" s="1268"/>
      <c r="E109" s="1268"/>
      <c r="F109" s="1268"/>
      <c r="G109" s="1268"/>
      <c r="H109" s="1268"/>
    </row>
    <row r="110" spans="1:8" hidden="1" x14ac:dyDescent="0.25">
      <c r="A110" s="574"/>
      <c r="B110" s="574"/>
      <c r="C110" s="537"/>
      <c r="D110" s="537"/>
      <c r="E110" s="537"/>
      <c r="F110" s="537"/>
      <c r="G110" s="537"/>
      <c r="H110" s="549"/>
    </row>
    <row r="111" spans="1:8" ht="14.25" hidden="1" customHeight="1" x14ac:dyDescent="0.25">
      <c r="A111" s="574"/>
      <c r="B111" s="574"/>
      <c r="C111" s="1284" t="s">
        <v>486</v>
      </c>
      <c r="D111" s="1284"/>
      <c r="E111" s="1284"/>
      <c r="F111" s="1284"/>
      <c r="G111" s="1284"/>
      <c r="H111" s="1284"/>
    </row>
    <row r="112" spans="1:8" ht="6" hidden="1" customHeight="1" x14ac:dyDescent="0.25">
      <c r="A112" s="551"/>
      <c r="B112" s="551"/>
      <c r="C112" s="548"/>
      <c r="D112" s="548"/>
      <c r="E112" s="548"/>
      <c r="F112" s="548"/>
      <c r="G112" s="548"/>
      <c r="H112" s="2"/>
    </row>
    <row r="113" spans="1:8" hidden="1" x14ac:dyDescent="0.25">
      <c r="A113" s="1286"/>
      <c r="B113" s="1286"/>
      <c r="C113" s="1268" t="s">
        <v>503</v>
      </c>
      <c r="D113" s="1268"/>
      <c r="E113" s="1268"/>
      <c r="F113" s="1268"/>
      <c r="G113" s="1268"/>
      <c r="H113" s="1268"/>
    </row>
    <row r="114" spans="1:8" hidden="1" x14ac:dyDescent="0.25">
      <c r="A114" s="1286"/>
      <c r="B114" s="1286"/>
      <c r="C114" s="1268" t="s">
        <v>504</v>
      </c>
      <c r="D114" s="1268"/>
      <c r="E114" s="1268"/>
      <c r="F114" s="1268"/>
      <c r="G114" s="1268"/>
      <c r="H114" s="1268"/>
    </row>
    <row r="115" spans="1:8" hidden="1" x14ac:dyDescent="0.25">
      <c r="A115" s="1286"/>
      <c r="B115" s="1286"/>
      <c r="C115" s="1268" t="s">
        <v>505</v>
      </c>
      <c r="D115" s="1268"/>
      <c r="E115" s="1268"/>
      <c r="F115" s="1268"/>
      <c r="G115" s="1268"/>
      <c r="H115" s="1268"/>
    </row>
    <row r="116" spans="1:8" hidden="1" x14ac:dyDescent="0.25">
      <c r="A116" s="1286"/>
      <c r="B116" s="1286"/>
      <c r="C116" s="1268" t="s">
        <v>506</v>
      </c>
      <c r="D116" s="1268"/>
      <c r="E116" s="1268"/>
      <c r="F116" s="1268"/>
      <c r="G116" s="1268"/>
      <c r="H116" s="1268"/>
    </row>
    <row r="117" spans="1:8" ht="12.75" hidden="1" customHeight="1" x14ac:dyDescent="0.25">
      <c r="A117" s="1286"/>
      <c r="B117" s="1286"/>
      <c r="C117" s="1268" t="s">
        <v>507</v>
      </c>
      <c r="D117" s="1268"/>
      <c r="E117" s="1268"/>
      <c r="F117" s="1268"/>
      <c r="G117" s="1268"/>
      <c r="H117" s="1268"/>
    </row>
    <row r="118" spans="1:8" hidden="1" x14ac:dyDescent="0.25">
      <c r="A118" s="1286"/>
      <c r="B118" s="1286"/>
      <c r="C118" s="1268" t="s">
        <v>508</v>
      </c>
      <c r="D118" s="1268"/>
      <c r="E118" s="1268"/>
      <c r="F118" s="1268"/>
      <c r="G118" s="1268"/>
      <c r="H118" s="1268"/>
    </row>
    <row r="119" spans="1:8" hidden="1" x14ac:dyDescent="0.25">
      <c r="A119" s="1286"/>
      <c r="B119" s="1286"/>
      <c r="C119" s="1268" t="s">
        <v>509</v>
      </c>
      <c r="D119" s="1268"/>
      <c r="E119" s="1268"/>
      <c r="F119" s="1268"/>
      <c r="G119" s="1268"/>
      <c r="H119" s="1268"/>
    </row>
    <row r="120" spans="1:8" hidden="1" x14ac:dyDescent="0.25">
      <c r="A120" s="574"/>
      <c r="B120" s="574"/>
      <c r="C120" s="537"/>
      <c r="D120" s="537"/>
      <c r="E120" s="537"/>
      <c r="F120" s="537"/>
      <c r="G120" s="537"/>
      <c r="H120" s="549"/>
    </row>
    <row r="121" spans="1:8" ht="13.8" hidden="1" x14ac:dyDescent="0.25">
      <c r="A121" s="574"/>
      <c r="B121" s="574"/>
      <c r="C121" s="1284" t="s">
        <v>487</v>
      </c>
      <c r="D121" s="1284"/>
      <c r="E121" s="1284"/>
      <c r="F121" s="1284"/>
      <c r="G121" s="1284"/>
      <c r="H121" s="1284"/>
    </row>
    <row r="122" spans="1:8" ht="6" hidden="1" customHeight="1" x14ac:dyDescent="0.25">
      <c r="A122" s="551"/>
      <c r="B122" s="551"/>
      <c r="C122" s="548"/>
      <c r="D122" s="548"/>
      <c r="E122" s="548"/>
      <c r="F122" s="548"/>
      <c r="G122" s="548"/>
      <c r="H122" s="2"/>
    </row>
    <row r="123" spans="1:8" hidden="1" x14ac:dyDescent="0.25">
      <c r="A123" s="1286"/>
      <c r="B123" s="1286"/>
      <c r="C123" s="1268" t="s">
        <v>510</v>
      </c>
      <c r="D123" s="1268"/>
      <c r="E123" s="1268"/>
      <c r="F123" s="1268"/>
      <c r="G123" s="1268"/>
      <c r="H123" s="1268"/>
    </row>
    <row r="124" spans="1:8" hidden="1" x14ac:dyDescent="0.25">
      <c r="A124" s="1286"/>
      <c r="B124" s="1286"/>
      <c r="C124" s="1268" t="s">
        <v>511</v>
      </c>
      <c r="D124" s="1268"/>
      <c r="E124" s="1268"/>
      <c r="F124" s="1268"/>
      <c r="G124" s="1268"/>
      <c r="H124" s="1268"/>
    </row>
    <row r="125" spans="1:8" hidden="1" x14ac:dyDescent="0.25">
      <c r="A125" s="1286"/>
      <c r="B125" s="1286"/>
      <c r="C125" s="1268" t="s">
        <v>512</v>
      </c>
      <c r="D125" s="1268"/>
      <c r="E125" s="1268"/>
      <c r="F125" s="1268"/>
      <c r="G125" s="1268"/>
      <c r="H125" s="1268"/>
    </row>
    <row r="126" spans="1:8" hidden="1" x14ac:dyDescent="0.25">
      <c r="A126" s="1286"/>
      <c r="B126" s="1286"/>
      <c r="C126" s="1268" t="s">
        <v>513</v>
      </c>
      <c r="D126" s="1268"/>
      <c r="E126" s="1268"/>
      <c r="F126" s="1268"/>
      <c r="G126" s="1268"/>
      <c r="H126" s="1268"/>
    </row>
    <row r="127" spans="1:8" hidden="1" x14ac:dyDescent="0.25">
      <c r="A127" s="1286"/>
      <c r="B127" s="1286"/>
      <c r="C127" s="1268" t="s">
        <v>514</v>
      </c>
      <c r="D127" s="1268"/>
      <c r="E127" s="1268"/>
      <c r="F127" s="1268"/>
      <c r="G127" s="1268"/>
      <c r="H127" s="1268"/>
    </row>
    <row r="128" spans="1:8" hidden="1" x14ac:dyDescent="0.25">
      <c r="A128" s="1286"/>
      <c r="B128" s="1286"/>
      <c r="C128" s="1268" t="s">
        <v>515</v>
      </c>
      <c r="D128" s="1268"/>
      <c r="E128" s="1268"/>
      <c r="F128" s="1268"/>
      <c r="G128" s="1268"/>
      <c r="H128" s="1268"/>
    </row>
    <row r="129" spans="1:8" hidden="1" x14ac:dyDescent="0.25">
      <c r="A129" s="1286"/>
      <c r="B129" s="1286"/>
      <c r="C129" s="1268" t="s">
        <v>516</v>
      </c>
      <c r="D129" s="1268"/>
      <c r="E129" s="1268"/>
      <c r="F129" s="1268"/>
      <c r="G129" s="1268"/>
      <c r="H129" s="1268"/>
    </row>
    <row r="130" spans="1:8" hidden="1" x14ac:dyDescent="0.25">
      <c r="A130" s="1286"/>
      <c r="B130" s="1286"/>
      <c r="C130" s="1268" t="s">
        <v>517</v>
      </c>
      <c r="D130" s="1268"/>
      <c r="E130" s="1268"/>
      <c r="F130" s="1268"/>
      <c r="G130" s="1268"/>
      <c r="H130" s="1268"/>
    </row>
    <row r="131" spans="1:8" hidden="1" x14ac:dyDescent="0.25">
      <c r="A131" s="574"/>
      <c r="B131" s="574"/>
      <c r="C131" s="537"/>
      <c r="D131" s="537"/>
      <c r="E131" s="537"/>
      <c r="F131" s="537"/>
      <c r="G131" s="537"/>
      <c r="H131" s="549"/>
    </row>
    <row r="132" spans="1:8" ht="13.8" hidden="1" x14ac:dyDescent="0.25">
      <c r="A132" s="574"/>
      <c r="B132" s="574"/>
      <c r="C132" s="1284" t="s">
        <v>488</v>
      </c>
      <c r="D132" s="1284"/>
      <c r="E132" s="1284"/>
      <c r="F132" s="1284"/>
      <c r="G132" s="1284"/>
      <c r="H132" s="1284"/>
    </row>
    <row r="133" spans="1:8" ht="6" hidden="1" customHeight="1" x14ac:dyDescent="0.25">
      <c r="A133" s="574"/>
      <c r="B133" s="574"/>
      <c r="C133" s="548"/>
      <c r="D133" s="548"/>
      <c r="E133" s="548"/>
      <c r="F133" s="548"/>
      <c r="G133" s="548"/>
      <c r="H133" s="2"/>
    </row>
    <row r="134" spans="1:8" hidden="1" x14ac:dyDescent="0.25">
      <c r="A134" s="1286"/>
      <c r="B134" s="1286"/>
      <c r="C134" s="1268" t="s">
        <v>518</v>
      </c>
      <c r="D134" s="1268"/>
      <c r="E134" s="1268"/>
      <c r="F134" s="1268"/>
      <c r="G134" s="1268"/>
      <c r="H134" s="1268"/>
    </row>
    <row r="135" spans="1:8" hidden="1" x14ac:dyDescent="0.25">
      <c r="A135" s="1286"/>
      <c r="B135" s="1286"/>
      <c r="C135" s="1268" t="s">
        <v>519</v>
      </c>
      <c r="D135" s="1268"/>
      <c r="E135" s="1268"/>
      <c r="F135" s="1268"/>
      <c r="G135" s="1268"/>
      <c r="H135" s="1268"/>
    </row>
    <row r="136" spans="1:8" hidden="1" x14ac:dyDescent="0.25">
      <c r="A136" s="1286"/>
      <c r="B136" s="1286"/>
      <c r="C136" s="1268" t="s">
        <v>520</v>
      </c>
      <c r="D136" s="1268"/>
      <c r="E136" s="1268"/>
      <c r="F136" s="1268"/>
      <c r="G136" s="1268"/>
      <c r="H136" s="1268"/>
    </row>
    <row r="137" spans="1:8" hidden="1" x14ac:dyDescent="0.25">
      <c r="A137" s="1286"/>
      <c r="B137" s="1286"/>
      <c r="C137" s="1268" t="s">
        <v>521</v>
      </c>
      <c r="D137" s="1268"/>
      <c r="E137" s="1268"/>
      <c r="F137" s="1268"/>
      <c r="G137" s="1268"/>
      <c r="H137" s="1268"/>
    </row>
    <row r="138" spans="1:8" hidden="1" x14ac:dyDescent="0.25">
      <c r="A138" s="1286"/>
      <c r="B138" s="1286"/>
      <c r="C138" s="1268" t="s">
        <v>522</v>
      </c>
      <c r="D138" s="1268"/>
      <c r="E138" s="1268"/>
      <c r="F138" s="1268"/>
      <c r="G138" s="1268"/>
      <c r="H138" s="1268"/>
    </row>
    <row r="139" spans="1:8" hidden="1" x14ac:dyDescent="0.25">
      <c r="A139" s="1286"/>
      <c r="B139" s="1286"/>
      <c r="C139" s="1268" t="s">
        <v>523</v>
      </c>
      <c r="D139" s="1268"/>
      <c r="E139" s="1268"/>
      <c r="F139" s="1268"/>
      <c r="G139" s="1268"/>
      <c r="H139" s="1268"/>
    </row>
    <row r="140" spans="1:8" hidden="1" x14ac:dyDescent="0.25">
      <c r="A140" s="1286"/>
      <c r="B140" s="1286"/>
      <c r="C140" s="1268" t="s">
        <v>524</v>
      </c>
      <c r="D140" s="1268"/>
      <c r="E140" s="1268"/>
      <c r="F140" s="1268"/>
      <c r="G140" s="1268"/>
      <c r="H140" s="1268"/>
    </row>
    <row r="141" spans="1:8" hidden="1" x14ac:dyDescent="0.25">
      <c r="A141" s="574"/>
      <c r="B141" s="574"/>
      <c r="C141" s="537"/>
      <c r="D141" s="537"/>
      <c r="E141" s="537"/>
      <c r="F141" s="537"/>
      <c r="G141" s="537"/>
      <c r="H141" s="549"/>
    </row>
    <row r="142" spans="1:8" ht="13.8" hidden="1" x14ac:dyDescent="0.25">
      <c r="A142" s="574"/>
      <c r="B142" s="574"/>
      <c r="C142" s="1284" t="s">
        <v>262</v>
      </c>
      <c r="D142" s="1284"/>
      <c r="E142" s="1284"/>
      <c r="F142" s="1284"/>
      <c r="G142" s="1284"/>
      <c r="H142" s="1284"/>
    </row>
    <row r="143" spans="1:8" ht="6" hidden="1" customHeight="1" x14ac:dyDescent="0.25">
      <c r="A143" s="574"/>
      <c r="B143" s="574"/>
      <c r="C143" s="548"/>
      <c r="D143" s="548"/>
      <c r="E143" s="548"/>
      <c r="F143" s="548"/>
      <c r="G143" s="548"/>
      <c r="H143" s="2"/>
    </row>
    <row r="144" spans="1:8" hidden="1" x14ac:dyDescent="0.25">
      <c r="A144" s="1286"/>
      <c r="B144" s="1286"/>
      <c r="C144" s="1268" t="s">
        <v>525</v>
      </c>
      <c r="D144" s="1268"/>
      <c r="E144" s="1268"/>
      <c r="F144" s="1268"/>
      <c r="G144" s="1268"/>
      <c r="H144" s="1268"/>
    </row>
    <row r="145" spans="1:8" hidden="1" x14ac:dyDescent="0.25">
      <c r="A145" s="1286"/>
      <c r="B145" s="1286"/>
      <c r="C145" s="1268" t="s">
        <v>526</v>
      </c>
      <c r="D145" s="1268"/>
      <c r="E145" s="1268"/>
      <c r="F145" s="1268"/>
      <c r="G145" s="1268"/>
      <c r="H145" s="1268"/>
    </row>
    <row r="146" spans="1:8" hidden="1" x14ac:dyDescent="0.25">
      <c r="A146" s="1286"/>
      <c r="B146" s="1286"/>
      <c r="C146" s="1279" t="s">
        <v>557</v>
      </c>
      <c r="D146" s="1279"/>
      <c r="E146" s="1279"/>
      <c r="F146" s="1279"/>
      <c r="G146" s="1279"/>
      <c r="H146" s="1279"/>
    </row>
    <row r="147" spans="1:8" hidden="1" x14ac:dyDescent="0.25">
      <c r="A147" s="1286"/>
      <c r="B147" s="1286"/>
      <c r="C147" s="1268" t="s">
        <v>527</v>
      </c>
      <c r="D147" s="1268"/>
      <c r="E147" s="1268"/>
      <c r="F147" s="1268"/>
      <c r="G147" s="1268"/>
      <c r="H147" s="1268"/>
    </row>
    <row r="148" spans="1:8" hidden="1" x14ac:dyDescent="0.25">
      <c r="A148" s="1286"/>
      <c r="B148" s="1286"/>
      <c r="C148" s="1268" t="s">
        <v>528</v>
      </c>
      <c r="D148" s="1268"/>
      <c r="E148" s="1268"/>
      <c r="F148" s="1268"/>
      <c r="G148" s="1268"/>
      <c r="H148" s="1268"/>
    </row>
    <row r="149" spans="1:8" hidden="1" x14ac:dyDescent="0.25">
      <c r="A149" s="1286"/>
      <c r="B149" s="1286"/>
      <c r="C149" s="1268" t="s">
        <v>529</v>
      </c>
      <c r="D149" s="1268"/>
      <c r="E149" s="1268"/>
      <c r="F149" s="1268"/>
      <c r="G149" s="1268"/>
      <c r="H149" s="1268"/>
    </row>
    <row r="150" spans="1:8" hidden="1" x14ac:dyDescent="0.25">
      <c r="A150" s="1286"/>
      <c r="B150" s="1286"/>
      <c r="C150" s="1268" t="s">
        <v>530</v>
      </c>
      <c r="D150" s="1268"/>
      <c r="E150" s="1268"/>
      <c r="F150" s="1268"/>
      <c r="G150" s="1268"/>
      <c r="H150" s="1268"/>
    </row>
    <row r="151" spans="1:8" hidden="1" x14ac:dyDescent="0.25">
      <c r="A151" s="1286"/>
      <c r="B151" s="1286"/>
      <c r="C151" s="1268" t="s">
        <v>531</v>
      </c>
      <c r="D151" s="1268"/>
      <c r="E151" s="1268"/>
      <c r="F151" s="1268"/>
      <c r="G151" s="1268"/>
      <c r="H151" s="1268"/>
    </row>
    <row r="152" spans="1:8" hidden="1" x14ac:dyDescent="0.25">
      <c r="A152" s="574"/>
      <c r="B152" s="574"/>
      <c r="C152" s="552"/>
      <c r="D152" s="552"/>
      <c r="E152" s="552"/>
      <c r="F152" s="552"/>
      <c r="G152" s="552"/>
      <c r="H152" s="549"/>
    </row>
    <row r="153" spans="1:8" ht="13.8" hidden="1" x14ac:dyDescent="0.25">
      <c r="A153" s="574"/>
      <c r="B153" s="574"/>
      <c r="C153" s="1284" t="s">
        <v>263</v>
      </c>
      <c r="D153" s="1284"/>
      <c r="E153" s="1284"/>
      <c r="F153" s="1284"/>
      <c r="G153" s="1284"/>
      <c r="H153" s="1284"/>
    </row>
    <row r="154" spans="1:8" ht="6" hidden="1" customHeight="1" x14ac:dyDescent="0.25">
      <c r="A154" s="574"/>
      <c r="B154" s="574"/>
      <c r="C154" s="548"/>
      <c r="D154" s="548"/>
      <c r="E154" s="548"/>
      <c r="F154" s="548"/>
      <c r="G154" s="548"/>
      <c r="H154" s="2"/>
    </row>
    <row r="155" spans="1:8" hidden="1" x14ac:dyDescent="0.25">
      <c r="A155" s="1286"/>
      <c r="B155" s="1286"/>
      <c r="C155" s="1268" t="s">
        <v>532</v>
      </c>
      <c r="D155" s="1268"/>
      <c r="E155" s="1268"/>
      <c r="F155" s="1268"/>
      <c r="G155" s="1268"/>
      <c r="H155" s="1268"/>
    </row>
    <row r="156" spans="1:8" hidden="1" x14ac:dyDescent="0.25">
      <c r="A156" s="1286"/>
      <c r="B156" s="1286"/>
      <c r="C156" s="1279" t="s">
        <v>558</v>
      </c>
      <c r="D156" s="1279"/>
      <c r="E156" s="1279"/>
      <c r="F156" s="1279"/>
      <c r="G156" s="1279"/>
      <c r="H156" s="1279"/>
    </row>
    <row r="157" spans="1:8" hidden="1" x14ac:dyDescent="0.25">
      <c r="A157" s="1286"/>
      <c r="B157" s="1286"/>
      <c r="C157" s="1268" t="s">
        <v>533</v>
      </c>
      <c r="D157" s="1268"/>
      <c r="E157" s="1268"/>
      <c r="F157" s="1268"/>
      <c r="G157" s="1268"/>
      <c r="H157" s="1268"/>
    </row>
    <row r="158" spans="1:8" hidden="1" x14ac:dyDescent="0.25">
      <c r="A158" s="1286"/>
      <c r="B158" s="1286"/>
      <c r="C158" s="1268" t="s">
        <v>534</v>
      </c>
      <c r="D158" s="1268"/>
      <c r="E158" s="1268"/>
      <c r="F158" s="1268"/>
      <c r="G158" s="1268"/>
      <c r="H158" s="1268"/>
    </row>
    <row r="159" spans="1:8" hidden="1" x14ac:dyDescent="0.25">
      <c r="A159" s="1286"/>
      <c r="B159" s="1286"/>
      <c r="C159" s="1268" t="s">
        <v>535</v>
      </c>
      <c r="D159" s="1268"/>
      <c r="E159" s="1268"/>
      <c r="F159" s="1268"/>
      <c r="G159" s="1268"/>
      <c r="H159" s="1268"/>
    </row>
    <row r="160" spans="1:8" hidden="1" x14ac:dyDescent="0.25">
      <c r="A160" s="1286"/>
      <c r="B160" s="1286"/>
      <c r="C160" s="1268" t="s">
        <v>536</v>
      </c>
      <c r="D160" s="1268"/>
      <c r="E160" s="1268"/>
      <c r="F160" s="1268"/>
      <c r="G160" s="1268"/>
      <c r="H160" s="1268"/>
    </row>
    <row r="161" spans="1:8" hidden="1" x14ac:dyDescent="0.25">
      <c r="A161" s="1286"/>
      <c r="B161" s="1286"/>
      <c r="C161" s="1268" t="s">
        <v>537</v>
      </c>
      <c r="D161" s="1268"/>
      <c r="E161" s="1268"/>
      <c r="F161" s="1268"/>
      <c r="G161" s="1268"/>
      <c r="H161" s="1268"/>
    </row>
    <row r="162" spans="1:8" hidden="1" x14ac:dyDescent="0.25">
      <c r="A162" s="1286"/>
      <c r="B162" s="1286"/>
      <c r="C162" s="1268" t="s">
        <v>538</v>
      </c>
      <c r="D162" s="1268"/>
      <c r="E162" s="1268"/>
      <c r="F162" s="1268"/>
      <c r="G162" s="1268"/>
      <c r="H162" s="1268"/>
    </row>
    <row r="163" spans="1:8" hidden="1" x14ac:dyDescent="0.25">
      <c r="A163" s="574"/>
      <c r="B163" s="574"/>
      <c r="C163" s="552"/>
      <c r="D163" s="552"/>
      <c r="E163" s="552"/>
      <c r="F163" s="552"/>
      <c r="G163" s="552"/>
      <c r="H163" s="549"/>
    </row>
    <row r="164" spans="1:8" ht="13.8" hidden="1" x14ac:dyDescent="0.25">
      <c r="A164" s="574"/>
      <c r="B164" s="574"/>
      <c r="C164" s="1284" t="s">
        <v>489</v>
      </c>
      <c r="D164" s="1284"/>
      <c r="E164" s="1284"/>
      <c r="F164" s="1284"/>
      <c r="G164" s="1284"/>
      <c r="H164" s="1284"/>
    </row>
    <row r="165" spans="1:8" ht="6" hidden="1" customHeight="1" x14ac:dyDescent="0.25">
      <c r="A165" s="574"/>
      <c r="B165" s="574"/>
      <c r="C165" s="548"/>
      <c r="D165" s="550"/>
      <c r="E165" s="550"/>
      <c r="F165" s="550"/>
      <c r="G165" s="550"/>
      <c r="H165" s="2"/>
    </row>
    <row r="166" spans="1:8" hidden="1" x14ac:dyDescent="0.25">
      <c r="A166" s="1286"/>
      <c r="B166" s="1286"/>
      <c r="C166" s="1268" t="s">
        <v>539</v>
      </c>
      <c r="D166" s="1268"/>
      <c r="E166" s="1268"/>
      <c r="F166" s="1268"/>
      <c r="G166" s="1268"/>
      <c r="H166" s="1268"/>
    </row>
    <row r="167" spans="1:8" hidden="1" x14ac:dyDescent="0.25">
      <c r="A167" s="1286"/>
      <c r="B167" s="1286"/>
      <c r="C167" s="1268" t="s">
        <v>540</v>
      </c>
      <c r="D167" s="1268"/>
      <c r="E167" s="1268"/>
      <c r="F167" s="1268"/>
      <c r="G167" s="1268"/>
      <c r="H167" s="1268"/>
    </row>
    <row r="168" spans="1:8" hidden="1" x14ac:dyDescent="0.25">
      <c r="A168" s="1286"/>
      <c r="B168" s="1286"/>
      <c r="C168" s="1268" t="s">
        <v>541</v>
      </c>
      <c r="D168" s="1268"/>
      <c r="E168" s="1268"/>
      <c r="F168" s="1268"/>
      <c r="G168" s="1268"/>
      <c r="H168" s="1268"/>
    </row>
    <row r="169" spans="1:8" hidden="1" x14ac:dyDescent="0.25">
      <c r="A169" s="1286"/>
      <c r="B169" s="1286"/>
      <c r="C169" s="1268" t="s">
        <v>542</v>
      </c>
      <c r="D169" s="1268"/>
      <c r="E169" s="1268"/>
      <c r="F169" s="1268"/>
      <c r="G169" s="1268"/>
      <c r="H169" s="1268"/>
    </row>
    <row r="170" spans="1:8" hidden="1" x14ac:dyDescent="0.25">
      <c r="A170" s="1286"/>
      <c r="B170" s="1286"/>
      <c r="C170" s="1268" t="s">
        <v>543</v>
      </c>
      <c r="D170" s="1268"/>
      <c r="E170" s="1268"/>
      <c r="F170" s="1268"/>
      <c r="G170" s="1268"/>
      <c r="H170" s="1268"/>
    </row>
    <row r="171" spans="1:8" hidden="1" x14ac:dyDescent="0.25">
      <c r="A171" s="1286"/>
      <c r="B171" s="1286"/>
      <c r="C171" s="1268" t="s">
        <v>544</v>
      </c>
      <c r="D171" s="1268"/>
      <c r="E171" s="1268"/>
      <c r="F171" s="1268"/>
      <c r="G171" s="1268"/>
      <c r="H171" s="1268"/>
    </row>
    <row r="172" spans="1:8" hidden="1" x14ac:dyDescent="0.25">
      <c r="A172" s="1286"/>
      <c r="B172" s="1286"/>
      <c r="C172" s="1268" t="s">
        <v>545</v>
      </c>
      <c r="D172" s="1268"/>
      <c r="E172" s="1268"/>
      <c r="F172" s="1268"/>
      <c r="G172" s="1268"/>
      <c r="H172" s="1268"/>
    </row>
    <row r="173" spans="1:8" hidden="1" x14ac:dyDescent="0.25">
      <c r="A173" s="1286"/>
      <c r="B173" s="1286"/>
      <c r="C173" s="1268" t="s">
        <v>546</v>
      </c>
      <c r="D173" s="1268"/>
      <c r="E173" s="1268"/>
      <c r="F173" s="1268"/>
      <c r="G173" s="1268"/>
      <c r="H173" s="1268"/>
    </row>
    <row r="174" spans="1:8" hidden="1" x14ac:dyDescent="0.25">
      <c r="A174" s="574"/>
      <c r="B174" s="574"/>
      <c r="C174" s="552"/>
      <c r="D174" s="552"/>
      <c r="E174" s="552"/>
      <c r="F174" s="552"/>
      <c r="G174" s="552"/>
      <c r="H174" s="549"/>
    </row>
    <row r="175" spans="1:8" ht="13.8" hidden="1" x14ac:dyDescent="0.25">
      <c r="A175" s="574"/>
      <c r="B175" s="574"/>
      <c r="C175" s="1284" t="s">
        <v>490</v>
      </c>
      <c r="D175" s="1284"/>
      <c r="E175" s="1284"/>
      <c r="F175" s="1284"/>
      <c r="G175" s="1284"/>
      <c r="H175" s="1284"/>
    </row>
    <row r="176" spans="1:8" ht="6" hidden="1" customHeight="1" x14ac:dyDescent="0.25">
      <c r="A176" s="549"/>
      <c r="B176" s="549"/>
      <c r="C176" s="2"/>
      <c r="D176" s="548"/>
      <c r="E176" s="548"/>
      <c r="F176" s="548"/>
      <c r="G176" s="548"/>
      <c r="H176" s="2"/>
    </row>
    <row r="177" spans="1:8" hidden="1" x14ac:dyDescent="0.25">
      <c r="A177" s="1286"/>
      <c r="B177" s="1286"/>
      <c r="C177" s="1268" t="s">
        <v>547</v>
      </c>
      <c r="D177" s="1268"/>
      <c r="E177" s="1268"/>
      <c r="F177" s="1268"/>
      <c r="G177" s="1268"/>
      <c r="H177" s="1268"/>
    </row>
    <row r="178" spans="1:8" hidden="1" x14ac:dyDescent="0.25">
      <c r="A178" s="1286"/>
      <c r="B178" s="1286"/>
      <c r="C178" s="1268" t="s">
        <v>548</v>
      </c>
      <c r="D178" s="1268"/>
      <c r="E178" s="1268"/>
      <c r="F178" s="1268"/>
      <c r="G178" s="1268"/>
      <c r="H178" s="1268"/>
    </row>
    <row r="179" spans="1:8" hidden="1" x14ac:dyDescent="0.25">
      <c r="A179" s="1286"/>
      <c r="B179" s="1286"/>
      <c r="C179" s="1268" t="s">
        <v>549</v>
      </c>
      <c r="D179" s="1268"/>
      <c r="E179" s="1268"/>
      <c r="F179" s="1268"/>
      <c r="G179" s="1268"/>
      <c r="H179" s="1268"/>
    </row>
    <row r="180" spans="1:8" hidden="1" x14ac:dyDescent="0.25">
      <c r="A180" s="1286"/>
      <c r="B180" s="1286"/>
      <c r="C180" s="1268" t="s">
        <v>550</v>
      </c>
      <c r="D180" s="1268"/>
      <c r="E180" s="1268"/>
      <c r="F180" s="1268"/>
      <c r="G180" s="1268"/>
      <c r="H180" s="1268"/>
    </row>
    <row r="181" spans="1:8" hidden="1" x14ac:dyDescent="0.25">
      <c r="A181" s="1286"/>
      <c r="B181" s="1286"/>
      <c r="C181" s="1268" t="s">
        <v>551</v>
      </c>
      <c r="D181" s="1268"/>
      <c r="E181" s="1268"/>
      <c r="F181" s="1268"/>
      <c r="G181" s="1268"/>
      <c r="H181" s="1268"/>
    </row>
    <row r="182" spans="1:8" hidden="1" x14ac:dyDescent="0.25">
      <c r="A182" s="1286"/>
      <c r="B182" s="1286"/>
      <c r="C182" s="1268" t="s">
        <v>552</v>
      </c>
      <c r="D182" s="1268"/>
      <c r="E182" s="1268"/>
      <c r="F182" s="1268"/>
      <c r="G182" s="1268"/>
      <c r="H182" s="1268"/>
    </row>
    <row r="183" spans="1:8" hidden="1" x14ac:dyDescent="0.25">
      <c r="A183" s="1286"/>
      <c r="B183" s="1286"/>
      <c r="C183" s="1268" t="s">
        <v>553</v>
      </c>
      <c r="D183" s="1268"/>
      <c r="E183" s="1268"/>
      <c r="F183" s="1268"/>
      <c r="G183" s="1268"/>
      <c r="H183" s="1268"/>
    </row>
    <row r="184" spans="1:8" hidden="1" x14ac:dyDescent="0.25">
      <c r="A184" s="1286"/>
      <c r="B184" s="1286"/>
      <c r="C184" s="1268" t="s">
        <v>554</v>
      </c>
      <c r="D184" s="1268"/>
      <c r="E184" s="1268"/>
      <c r="F184" s="1268"/>
      <c r="G184" s="1268"/>
      <c r="H184" s="1268"/>
    </row>
    <row r="185" spans="1:8" hidden="1" x14ac:dyDescent="0.25"/>
    <row r="187" spans="1:8" x14ac:dyDescent="0.25">
      <c r="C187" s="39" t="s">
        <v>495</v>
      </c>
    </row>
    <row r="188" spans="1:8" x14ac:dyDescent="0.25">
      <c r="C188" s="39"/>
    </row>
  </sheetData>
  <sheetProtection sheet="1" objects="1" scenarios="1"/>
  <mergeCells count="247">
    <mergeCell ref="B21:D21"/>
    <mergeCell ref="F21:H21"/>
    <mergeCell ref="J21:L21"/>
    <mergeCell ref="B3:C3"/>
    <mergeCell ref="B4:D5"/>
    <mergeCell ref="F4:H5"/>
    <mergeCell ref="B17:D17"/>
    <mergeCell ref="B18:D18"/>
    <mergeCell ref="B19:D19"/>
    <mergeCell ref="B20:D20"/>
    <mergeCell ref="J4:J5"/>
    <mergeCell ref="A3:A20"/>
    <mergeCell ref="J13:L13"/>
    <mergeCell ref="F14:G14"/>
    <mergeCell ref="J14:K14"/>
    <mergeCell ref="B15:D15"/>
    <mergeCell ref="F15:H15"/>
    <mergeCell ref="J15:L15"/>
    <mergeCell ref="B13:D13"/>
    <mergeCell ref="B6:C6"/>
    <mergeCell ref="B16:D16"/>
    <mergeCell ref="J20:L20"/>
    <mergeCell ref="J19:L19"/>
    <mergeCell ref="F20:H20"/>
    <mergeCell ref="O2:S3"/>
    <mergeCell ref="K4:L5"/>
    <mergeCell ref="AG6:AK6"/>
    <mergeCell ref="AG7:AK7"/>
    <mergeCell ref="F3:H3"/>
    <mergeCell ref="J3:K3"/>
    <mergeCell ref="N3:N20"/>
    <mergeCell ref="F6:G6"/>
    <mergeCell ref="J6:K6"/>
    <mergeCell ref="I8:K8"/>
    <mergeCell ref="I10:J10"/>
    <mergeCell ref="F13:H13"/>
    <mergeCell ref="F16:H16"/>
    <mergeCell ref="J16:L16"/>
    <mergeCell ref="F17:H17"/>
    <mergeCell ref="J17:L17"/>
    <mergeCell ref="F18:H18"/>
    <mergeCell ref="J18:L18"/>
    <mergeCell ref="F19:H19"/>
    <mergeCell ref="B25:D25"/>
    <mergeCell ref="F25:H25"/>
    <mergeCell ref="J25:L25"/>
    <mergeCell ref="B26:D26"/>
    <mergeCell ref="F26:H26"/>
    <mergeCell ref="J26:L26"/>
    <mergeCell ref="B27:D27"/>
    <mergeCell ref="F27:H27"/>
    <mergeCell ref="J27:L27"/>
    <mergeCell ref="B24:D24"/>
    <mergeCell ref="F24:H24"/>
    <mergeCell ref="B22:D22"/>
    <mergeCell ref="F22:H22"/>
    <mergeCell ref="J22:L22"/>
    <mergeCell ref="B23:D23"/>
    <mergeCell ref="F23:H23"/>
    <mergeCell ref="J23:L23"/>
    <mergeCell ref="J24:L24"/>
    <mergeCell ref="B62:D62"/>
    <mergeCell ref="F62:H62"/>
    <mergeCell ref="J62:L62"/>
    <mergeCell ref="F61:H61"/>
    <mergeCell ref="J61:L61"/>
    <mergeCell ref="I44:K44"/>
    <mergeCell ref="I46:J46"/>
    <mergeCell ref="B49:D49"/>
    <mergeCell ref="F49:H49"/>
    <mergeCell ref="J49:L49"/>
    <mergeCell ref="B63:D63"/>
    <mergeCell ref="F63:H63"/>
    <mergeCell ref="J63:L63"/>
    <mergeCell ref="F50:G50"/>
    <mergeCell ref="J50:K50"/>
    <mergeCell ref="B51:D51"/>
    <mergeCell ref="F51:H51"/>
    <mergeCell ref="J51:L51"/>
    <mergeCell ref="B52:D52"/>
    <mergeCell ref="F52:H52"/>
    <mergeCell ref="J52:L52"/>
    <mergeCell ref="B55:D55"/>
    <mergeCell ref="F55:H55"/>
    <mergeCell ref="J55:L55"/>
    <mergeCell ref="B56:D56"/>
    <mergeCell ref="F56:H56"/>
    <mergeCell ref="J56:L56"/>
    <mergeCell ref="B59:D59"/>
    <mergeCell ref="F59:H59"/>
    <mergeCell ref="J59:L59"/>
    <mergeCell ref="B60:D60"/>
    <mergeCell ref="F60:H60"/>
    <mergeCell ref="J60:L60"/>
    <mergeCell ref="B61:D61"/>
    <mergeCell ref="F28:H28"/>
    <mergeCell ref="J28:L28"/>
    <mergeCell ref="B29:D29"/>
    <mergeCell ref="F29:H29"/>
    <mergeCell ref="J29:L29"/>
    <mergeCell ref="B30:D30"/>
    <mergeCell ref="F30:H30"/>
    <mergeCell ref="J30:L30"/>
    <mergeCell ref="B31:D31"/>
    <mergeCell ref="F31:H31"/>
    <mergeCell ref="J31:L31"/>
    <mergeCell ref="B28:D28"/>
    <mergeCell ref="B32:D32"/>
    <mergeCell ref="F32:H32"/>
    <mergeCell ref="J32:L32"/>
    <mergeCell ref="B33:D33"/>
    <mergeCell ref="F33:H33"/>
    <mergeCell ref="J33:L33"/>
    <mergeCell ref="B34:D34"/>
    <mergeCell ref="F34:H34"/>
    <mergeCell ref="J34:L34"/>
    <mergeCell ref="B35:D35"/>
    <mergeCell ref="F35:H35"/>
    <mergeCell ref="J35:L35"/>
    <mergeCell ref="B36:D36"/>
    <mergeCell ref="F36:H36"/>
    <mergeCell ref="J36:L36"/>
    <mergeCell ref="B37:L37"/>
    <mergeCell ref="J38:L38"/>
    <mergeCell ref="F39:H39"/>
    <mergeCell ref="B40:L40"/>
    <mergeCell ref="F42:G42"/>
    <mergeCell ref="J42:K42"/>
    <mergeCell ref="B42:C42"/>
    <mergeCell ref="F58:H58"/>
    <mergeCell ref="J58:L58"/>
    <mergeCell ref="B57:D57"/>
    <mergeCell ref="F57:H57"/>
    <mergeCell ref="J57:L57"/>
    <mergeCell ref="B58:D58"/>
    <mergeCell ref="B53:D53"/>
    <mergeCell ref="F53:H53"/>
    <mergeCell ref="J53:L53"/>
    <mergeCell ref="B54:D54"/>
    <mergeCell ref="F54:H54"/>
    <mergeCell ref="J54:L54"/>
    <mergeCell ref="F67:H67"/>
    <mergeCell ref="J67:L67"/>
    <mergeCell ref="B68:D68"/>
    <mergeCell ref="F68:H68"/>
    <mergeCell ref="J68:L68"/>
    <mergeCell ref="F66:H66"/>
    <mergeCell ref="J66:L66"/>
    <mergeCell ref="B69:D69"/>
    <mergeCell ref="F69:H69"/>
    <mergeCell ref="J69:L69"/>
    <mergeCell ref="B64:D64"/>
    <mergeCell ref="F64:H64"/>
    <mergeCell ref="J64:L64"/>
    <mergeCell ref="B65:D65"/>
    <mergeCell ref="F65:H65"/>
    <mergeCell ref="J65:L65"/>
    <mergeCell ref="B66:D66"/>
    <mergeCell ref="B67:D67"/>
    <mergeCell ref="A155:B162"/>
    <mergeCell ref="B70:D70"/>
    <mergeCell ref="F70:H70"/>
    <mergeCell ref="C111:H111"/>
    <mergeCell ref="J70:L70"/>
    <mergeCell ref="B71:D71"/>
    <mergeCell ref="F71:H71"/>
    <mergeCell ref="J71:L71"/>
    <mergeCell ref="B72:D72"/>
    <mergeCell ref="F72:H72"/>
    <mergeCell ref="J72:L72"/>
    <mergeCell ref="C130:H130"/>
    <mergeCell ref="C129:H129"/>
    <mergeCell ref="C128:H128"/>
    <mergeCell ref="C127:H127"/>
    <mergeCell ref="C126:H126"/>
    <mergeCell ref="A166:B173"/>
    <mergeCell ref="A177:B184"/>
    <mergeCell ref="B73:M73"/>
    <mergeCell ref="A102:B109"/>
    <mergeCell ref="A113:B119"/>
    <mergeCell ref="A123:B130"/>
    <mergeCell ref="A134:B140"/>
    <mergeCell ref="A144:B151"/>
    <mergeCell ref="C100:H100"/>
    <mergeCell ref="C109:H109"/>
    <mergeCell ref="C108:H108"/>
    <mergeCell ref="C107:H107"/>
    <mergeCell ref="C106:H106"/>
    <mergeCell ref="C105:H105"/>
    <mergeCell ref="C104:H104"/>
    <mergeCell ref="C103:H103"/>
    <mergeCell ref="C102:H102"/>
    <mergeCell ref="C119:H119"/>
    <mergeCell ref="C118:H118"/>
    <mergeCell ref="C117:H117"/>
    <mergeCell ref="C116:H116"/>
    <mergeCell ref="C115:H115"/>
    <mergeCell ref="C114:H114"/>
    <mergeCell ref="C113:H113"/>
    <mergeCell ref="C153:H153"/>
    <mergeCell ref="C125:H125"/>
    <mergeCell ref="C124:H124"/>
    <mergeCell ref="C123:H123"/>
    <mergeCell ref="C121:H121"/>
    <mergeCell ref="C140:H140"/>
    <mergeCell ref="C139:H139"/>
    <mergeCell ref="C138:H138"/>
    <mergeCell ref="C137:H137"/>
    <mergeCell ref="C136:H136"/>
    <mergeCell ref="C135:H135"/>
    <mergeCell ref="C134:H134"/>
    <mergeCell ref="C132:H132"/>
    <mergeCell ref="C142:H142"/>
    <mergeCell ref="C151:H151"/>
    <mergeCell ref="C150:H150"/>
    <mergeCell ref="C149:H149"/>
    <mergeCell ref="C148:H148"/>
    <mergeCell ref="C147:H147"/>
    <mergeCell ref="C146:H146"/>
    <mergeCell ref="C145:H145"/>
    <mergeCell ref="C144:H144"/>
    <mergeCell ref="C160:H160"/>
    <mergeCell ref="C159:H159"/>
    <mergeCell ref="C158:H158"/>
    <mergeCell ref="C178:H178"/>
    <mergeCell ref="C156:H156"/>
    <mergeCell ref="C155:H155"/>
    <mergeCell ref="C164:H164"/>
    <mergeCell ref="C173:H173"/>
    <mergeCell ref="C172:H172"/>
    <mergeCell ref="C171:H171"/>
    <mergeCell ref="C170:H170"/>
    <mergeCell ref="C169:H169"/>
    <mergeCell ref="C177:H177"/>
    <mergeCell ref="C167:H167"/>
    <mergeCell ref="C166:H166"/>
    <mergeCell ref="C175:H175"/>
    <mergeCell ref="C157:H157"/>
    <mergeCell ref="C184:H184"/>
    <mergeCell ref="C183:H183"/>
    <mergeCell ref="C182:H182"/>
    <mergeCell ref="C181:H181"/>
    <mergeCell ref="C180:H180"/>
    <mergeCell ref="C179:H179"/>
    <mergeCell ref="C168:H168"/>
    <mergeCell ref="C162:H162"/>
    <mergeCell ref="C161:H161"/>
  </mergeCells>
  <phoneticPr fontId="3" type="noConversion"/>
  <conditionalFormatting sqref="J3:K3">
    <cfRule type="containsText" dxfId="10" priority="1" operator="containsText" text="CONDUCTED">
      <formula>NOT(ISERROR(SEARCH("CONDUCTED",J3)))</formula>
    </cfRule>
    <cfRule type="containsText" dxfId="9" priority="2" operator="containsText" text="NOT USED">
      <formula>NOT(ISERROR(SEARCH("NOT USED",J3)))</formula>
    </cfRule>
  </conditionalFormatting>
  <dataValidations xWindow="529" yWindow="247" count="8">
    <dataValidation type="list" allowBlank="1" showInputMessage="1" showErrorMessage="1" sqref="L50:M50 D50 H50 L14:M14 H14 D14">
      <formula1>Dimensions</formula1>
    </dataValidation>
    <dataValidation type="list" allowBlank="1" showInputMessage="1" showErrorMessage="1" sqref="B18:D25">
      <formula1>INDIRECT($D$14)</formula1>
    </dataValidation>
    <dataValidation type="list" allowBlank="1" showInputMessage="1" showErrorMessage="1" sqref="F18:H25">
      <formula1>INDIRECT($H$14)</formula1>
    </dataValidation>
    <dataValidation type="list" allowBlank="1" showInputMessage="1" showErrorMessage="1" sqref="J18:L25">
      <formula1>INDIRECT($L$14)</formula1>
    </dataValidation>
    <dataValidation type="list" allowBlank="1" showInputMessage="1" showErrorMessage="1" sqref="B54:D60">
      <formula1>INDIRECT($D$50)</formula1>
    </dataValidation>
    <dataValidation type="list" allowBlank="1" showInputMessage="1" showErrorMessage="1" sqref="F54:H60">
      <formula1>INDIRECT($H$50)</formula1>
    </dataValidation>
    <dataValidation type="list" allowBlank="1" showInputMessage="1" showErrorMessage="1" sqref="J54:L60">
      <formula1>INDIRECT($L$50)</formula1>
    </dataValidation>
    <dataValidation type="list" allowBlank="1" showInputMessage="1" showErrorMessage="1" sqref="J3:K3">
      <formula1>$W$18:$W$22</formula1>
    </dataValidation>
  </dataValidations>
  <printOptions horizontalCentered="1" verticalCentered="1"/>
  <pageMargins left="0.1" right="0" top="0" bottom="0" header="0" footer="0"/>
  <pageSetup fitToHeight="2" orientation="landscape" horizontalDpi="4294967294" r:id="rId1"/>
  <headerFooter alignWithMargins="0"/>
  <rowBreaks count="1" manualBreakCount="1">
    <brk id="3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39997558519241921"/>
    <pageSetUpPr autoPageBreaks="0" fitToPage="1"/>
  </sheetPr>
  <dimension ref="A1:AB188"/>
  <sheetViews>
    <sheetView showGridLines="0" showRowColHeaders="0" showZeros="0" showOutlineSymbols="0" zoomScale="80" zoomScaleNormal="80" workbookViewId="0">
      <selection activeCell="F3" sqref="F3:H3"/>
    </sheetView>
  </sheetViews>
  <sheetFormatPr defaultColWidth="9.109375" defaultRowHeight="13.2" x14ac:dyDescent="0.25"/>
  <cols>
    <col min="1" max="1" width="3.6640625" style="12" customWidth="1"/>
    <col min="2" max="2" width="3.5546875" style="12" customWidth="1"/>
    <col min="3" max="3" width="7.6640625" style="12" customWidth="1"/>
    <col min="4" max="4" width="36.33203125" style="12" customWidth="1"/>
    <col min="5" max="5" width="0.88671875" style="12" customWidth="1"/>
    <col min="6" max="6" width="3.5546875" style="12" customWidth="1"/>
    <col min="7" max="7" width="7.6640625" style="12" customWidth="1"/>
    <col min="8" max="8" width="36.33203125" style="12" customWidth="1"/>
    <col min="9" max="9" width="0.88671875" style="12" customWidth="1"/>
    <col min="10" max="10" width="3.5546875" style="12" customWidth="1"/>
    <col min="11" max="11" width="7.6640625" style="12" customWidth="1"/>
    <col min="12" max="12" width="36.33203125" style="12" customWidth="1"/>
    <col min="13" max="13" width="0.88671875" style="12" customWidth="1"/>
    <col min="14" max="14" width="4.109375" style="12" customWidth="1"/>
    <col min="15" max="15" width="3.33203125" style="12" customWidth="1"/>
    <col min="16" max="16" width="40.6640625" style="12" customWidth="1"/>
    <col min="17" max="17" width="3.6640625" style="12" customWidth="1"/>
    <col min="18" max="18" width="15" style="12" customWidth="1"/>
    <col min="19" max="19" width="40.88671875" style="12" customWidth="1"/>
    <col min="20" max="20" width="26.44140625" style="12" customWidth="1"/>
    <col min="21" max="21" width="9.109375" style="12"/>
    <col min="22" max="26" width="0" style="12" hidden="1" customWidth="1"/>
    <col min="27" max="27" width="19.5546875" style="12" hidden="1" customWidth="1"/>
    <col min="28" max="28" width="19" style="12" hidden="1" customWidth="1"/>
    <col min="29" max="16384" width="9.109375" style="12"/>
  </cols>
  <sheetData>
    <row r="1" spans="1:24" x14ac:dyDescent="0.25">
      <c r="T1" s="39"/>
      <c r="U1" s="39"/>
      <c r="V1" s="39"/>
      <c r="W1" s="39"/>
      <c r="X1" s="39"/>
    </row>
    <row r="2" spans="1:24" ht="5.25" customHeight="1" thickBot="1" x14ac:dyDescent="0.3">
      <c r="B2" s="60"/>
      <c r="C2" s="60"/>
      <c r="D2" s="60"/>
      <c r="E2" s="60"/>
      <c r="F2" s="60"/>
      <c r="G2" s="60"/>
      <c r="H2" s="60"/>
      <c r="I2" s="60"/>
      <c r="J2" s="60"/>
      <c r="K2" s="60"/>
      <c r="L2" s="60"/>
      <c r="M2" s="60"/>
      <c r="O2" s="1292" t="s">
        <v>637</v>
      </c>
      <c r="P2" s="1292"/>
      <c r="Q2" s="1292"/>
      <c r="R2" s="1292"/>
      <c r="S2" s="1292"/>
      <c r="T2" s="39"/>
      <c r="U2" s="39"/>
      <c r="V2" s="39"/>
      <c r="W2" s="39"/>
      <c r="X2" s="39"/>
    </row>
    <row r="3" spans="1:24" ht="27" customHeight="1" thickBot="1" x14ac:dyDescent="0.3">
      <c r="A3" s="1224" t="s">
        <v>651</v>
      </c>
      <c r="B3" s="1238" t="s">
        <v>373</v>
      </c>
      <c r="C3" s="1238"/>
      <c r="D3" s="602" t="str">
        <f>'1 Instructions Tabs 2 - 15'!$L$4</f>
        <v>ACToolv15.9</v>
      </c>
      <c r="E3" s="195"/>
      <c r="F3" s="1264" t="s">
        <v>561</v>
      </c>
      <c r="G3" s="1265"/>
      <c r="H3" s="1266"/>
      <c r="I3" s="578"/>
      <c r="J3" s="1241" t="s">
        <v>586</v>
      </c>
      <c r="K3" s="1242"/>
      <c r="L3" s="618" t="s">
        <v>587</v>
      </c>
      <c r="M3" s="195"/>
      <c r="N3" s="1224" t="s">
        <v>651</v>
      </c>
      <c r="O3" s="1292"/>
      <c r="P3" s="1292"/>
      <c r="Q3" s="1292"/>
      <c r="R3" s="1292"/>
      <c r="S3" s="1292"/>
      <c r="T3" s="39"/>
      <c r="U3" s="39"/>
      <c r="V3" s="39"/>
      <c r="W3" s="12" t="str">
        <f>IF(J3="Not Used",W18,S3)</f>
        <v>NOT USED</v>
      </c>
      <c r="X3" s="39"/>
    </row>
    <row r="4" spans="1:24" s="59" customFormat="1" ht="12.75" customHeight="1" x14ac:dyDescent="0.25">
      <c r="A4" s="1224"/>
      <c r="B4" s="1243" t="s">
        <v>585</v>
      </c>
      <c r="C4" s="1243"/>
      <c r="D4" s="1243"/>
      <c r="E4" s="547"/>
      <c r="F4" s="1300"/>
      <c r="G4" s="1301"/>
      <c r="H4" s="1301"/>
      <c r="I4" s="671"/>
      <c r="J4" s="1295"/>
      <c r="K4" s="1288" t="s">
        <v>866</v>
      </c>
      <c r="L4" s="1288"/>
      <c r="M4" s="575"/>
      <c r="N4" s="1224"/>
      <c r="T4" s="39"/>
      <c r="U4" s="39"/>
      <c r="V4" s="39"/>
      <c r="W4" s="39"/>
      <c r="X4" s="39"/>
    </row>
    <row r="5" spans="1:24" ht="15" customHeight="1" thickBot="1" x14ac:dyDescent="0.3">
      <c r="A5" s="1224"/>
      <c r="B5" s="1243"/>
      <c r="C5" s="1243"/>
      <c r="D5" s="1243"/>
      <c r="E5" s="571"/>
      <c r="F5" s="1302"/>
      <c r="G5" s="1302"/>
      <c r="H5" s="1302"/>
      <c r="I5" s="672"/>
      <c r="J5" s="1296"/>
      <c r="K5" s="1288"/>
      <c r="L5" s="1288"/>
      <c r="M5" s="575"/>
      <c r="N5" s="1224"/>
      <c r="O5" s="59"/>
      <c r="P5" s="59"/>
      <c r="T5" s="39"/>
      <c r="U5" s="39"/>
      <c r="V5" s="39"/>
      <c r="W5" s="39"/>
      <c r="X5" s="39"/>
    </row>
    <row r="6" spans="1:24" ht="24" customHeight="1" thickBot="1" x14ac:dyDescent="0.3">
      <c r="A6" s="1224"/>
      <c r="B6" s="1252" t="s">
        <v>325</v>
      </c>
      <c r="C6" s="1252"/>
      <c r="D6" s="558">
        <f>'1 FILL FORM'!$D$6</f>
        <v>0</v>
      </c>
      <c r="E6" s="545"/>
      <c r="F6" s="1252" t="s">
        <v>346</v>
      </c>
      <c r="G6" s="1252"/>
      <c r="H6" s="559">
        <f>'1 FILL FORM'!$L$6</f>
        <v>0</v>
      </c>
      <c r="I6" s="702"/>
      <c r="J6" s="1255" t="s">
        <v>6</v>
      </c>
      <c r="K6" s="1255"/>
      <c r="L6" s="709"/>
      <c r="M6" s="202"/>
      <c r="N6" s="1224"/>
      <c r="O6" s="59"/>
      <c r="P6" s="59"/>
    </row>
    <row r="7" spans="1:24" ht="3.75" customHeight="1" x14ac:dyDescent="0.25">
      <c r="A7" s="1224"/>
      <c r="B7" s="106"/>
      <c r="C7" s="106"/>
      <c r="D7" s="305"/>
      <c r="E7" s="203"/>
      <c r="F7" s="203"/>
      <c r="G7" s="204"/>
      <c r="H7" s="557"/>
      <c r="I7" s="702"/>
      <c r="J7" s="703"/>
      <c r="K7" s="704"/>
      <c r="L7" s="202"/>
      <c r="M7" s="202"/>
      <c r="N7" s="1224"/>
      <c r="O7" s="59"/>
      <c r="P7" s="59"/>
    </row>
    <row r="8" spans="1:24" ht="24" customHeight="1" thickBot="1" x14ac:dyDescent="0.3">
      <c r="A8" s="1224"/>
      <c r="B8" s="577"/>
      <c r="C8" s="573" t="s">
        <v>4</v>
      </c>
      <c r="D8" s="556">
        <f>'1 FILL FORM'!$F$7</f>
        <v>0</v>
      </c>
      <c r="E8" s="203"/>
      <c r="F8" s="203"/>
      <c r="G8" s="573" t="s">
        <v>5</v>
      </c>
      <c r="H8" s="556">
        <f>'1 FILL FORM'!$I$9</f>
        <v>0</v>
      </c>
      <c r="I8" s="1255" t="s">
        <v>7</v>
      </c>
      <c r="J8" s="1255"/>
      <c r="K8" s="1255"/>
      <c r="L8" s="709"/>
      <c r="M8" s="202"/>
      <c r="N8" s="1224"/>
      <c r="O8" s="59"/>
      <c r="P8" s="59"/>
      <c r="Q8" s="21"/>
    </row>
    <row r="9" spans="1:24" ht="0.9" customHeight="1" x14ac:dyDescent="0.25">
      <c r="A9" s="1224"/>
      <c r="B9" s="106"/>
      <c r="C9" s="106"/>
      <c r="D9" s="305"/>
      <c r="E9" s="203"/>
      <c r="F9" s="203"/>
      <c r="G9" s="38"/>
      <c r="H9" s="205"/>
      <c r="I9" s="60"/>
      <c r="J9" s="60"/>
      <c r="K9" s="306"/>
      <c r="L9" s="202"/>
      <c r="M9" s="202"/>
      <c r="N9" s="1224"/>
      <c r="O9" s="59"/>
      <c r="P9" s="59"/>
    </row>
    <row r="10" spans="1:24" ht="0.9" customHeight="1" x14ac:dyDescent="0.25">
      <c r="A10" s="1224"/>
      <c r="B10" s="577"/>
      <c r="C10" s="5"/>
      <c r="D10" s="5"/>
      <c r="E10" s="203"/>
      <c r="F10" s="203"/>
      <c r="G10" s="38"/>
      <c r="H10" s="88"/>
      <c r="I10" s="1233"/>
      <c r="J10" s="1234"/>
      <c r="K10" s="202"/>
      <c r="L10" s="202"/>
      <c r="M10" s="202"/>
      <c r="N10" s="1224"/>
      <c r="O10" s="59"/>
      <c r="P10" s="59"/>
    </row>
    <row r="11" spans="1:24" ht="0.9" customHeight="1" x14ac:dyDescent="0.25">
      <c r="A11" s="1224"/>
      <c r="B11" s="4"/>
      <c r="C11" s="4"/>
      <c r="D11" s="571"/>
      <c r="E11" s="571"/>
      <c r="F11" s="571"/>
      <c r="G11" s="2"/>
      <c r="H11" s="90"/>
      <c r="I11" s="90"/>
      <c r="J11" s="194"/>
      <c r="K11" s="194"/>
      <c r="L11" s="194"/>
      <c r="M11" s="194"/>
      <c r="N11" s="1224"/>
      <c r="O11" s="59"/>
      <c r="P11" s="59"/>
    </row>
    <row r="12" spans="1:24" ht="0.9" customHeight="1" x14ac:dyDescent="0.25">
      <c r="A12" s="1224"/>
      <c r="B12" s="2"/>
      <c r="C12" s="2"/>
      <c r="D12" s="2"/>
      <c r="E12" s="2"/>
      <c r="F12" s="2"/>
      <c r="G12" s="2"/>
      <c r="H12" s="2"/>
      <c r="I12" s="2"/>
      <c r="J12" s="2"/>
      <c r="K12" s="2"/>
      <c r="L12" s="89"/>
      <c r="M12" s="2"/>
      <c r="N12" s="1224"/>
      <c r="O12" s="59"/>
      <c r="P12" s="59"/>
    </row>
    <row r="13" spans="1:24" s="39" customFormat="1" ht="16.5" customHeight="1" thickBot="1" x14ac:dyDescent="0.3">
      <c r="A13" s="1224"/>
      <c r="B13" s="1225" t="s">
        <v>492</v>
      </c>
      <c r="C13" s="1226"/>
      <c r="D13" s="1227"/>
      <c r="E13" s="38"/>
      <c r="F13" s="1225" t="s">
        <v>599</v>
      </c>
      <c r="G13" s="1226"/>
      <c r="H13" s="1227"/>
      <c r="I13" s="25"/>
      <c r="J13" s="1228" t="s">
        <v>600</v>
      </c>
      <c r="K13" s="1229"/>
      <c r="L13" s="1230"/>
      <c r="M13" s="539"/>
      <c r="N13" s="1224"/>
      <c r="O13" s="59"/>
      <c r="P13" s="59"/>
    </row>
    <row r="14" spans="1:24" s="22" customFormat="1" ht="13.5" customHeight="1" thickBot="1" x14ac:dyDescent="0.3">
      <c r="A14" s="1224"/>
      <c r="B14" s="553"/>
      <c r="C14" s="554"/>
      <c r="D14" s="621" t="s">
        <v>491</v>
      </c>
      <c r="E14" s="26"/>
      <c r="F14" s="1239"/>
      <c r="G14" s="1240"/>
      <c r="H14" s="622" t="s">
        <v>491</v>
      </c>
      <c r="I14" s="27"/>
      <c r="J14" s="1239"/>
      <c r="K14" s="1240"/>
      <c r="L14" s="622" t="s">
        <v>491</v>
      </c>
      <c r="M14" s="555"/>
      <c r="N14" s="1224"/>
      <c r="O14" s="59"/>
      <c r="P14" s="59"/>
      <c r="R14" s="22">
        <f>IF(D14="X",0,1)</f>
        <v>1</v>
      </c>
    </row>
    <row r="15" spans="1:24" ht="57" customHeight="1" x14ac:dyDescent="0.25">
      <c r="A15" s="1224"/>
      <c r="B15" s="1247">
        <f>VLOOKUP(D14,$C$87:$F$95,4)</f>
        <v>0</v>
      </c>
      <c r="C15" s="1248"/>
      <c r="D15" s="1249"/>
      <c r="E15" s="2"/>
      <c r="F15" s="1247">
        <f>VLOOKUP(H14,$C$87:$F$95,4)</f>
        <v>0</v>
      </c>
      <c r="G15" s="1248"/>
      <c r="H15" s="1249"/>
      <c r="I15" s="28"/>
      <c r="J15" s="1247">
        <f>VLOOKUP(L14,$C$87:$F$95,4)</f>
        <v>0</v>
      </c>
      <c r="K15" s="1248"/>
      <c r="L15" s="1249"/>
      <c r="M15" s="540"/>
      <c r="N15" s="1224"/>
      <c r="O15" s="59"/>
      <c r="P15" s="59"/>
    </row>
    <row r="16" spans="1:24" ht="3.75" customHeight="1" x14ac:dyDescent="0.25">
      <c r="A16" s="1224"/>
      <c r="B16" s="1253"/>
      <c r="C16" s="1254"/>
      <c r="D16" s="1254"/>
      <c r="E16" s="2"/>
      <c r="F16" s="1250"/>
      <c r="G16" s="1251"/>
      <c r="H16" s="1251"/>
      <c r="I16" s="1"/>
      <c r="J16" s="1253"/>
      <c r="K16" s="1254"/>
      <c r="L16" s="1254"/>
      <c r="M16" s="570"/>
      <c r="N16" s="1224"/>
      <c r="O16" s="59"/>
      <c r="P16" s="59"/>
    </row>
    <row r="17" spans="1:28" s="23" customFormat="1" ht="25.95" customHeight="1" x14ac:dyDescent="0.2">
      <c r="A17" s="1224"/>
      <c r="B17" s="1261" t="s">
        <v>863</v>
      </c>
      <c r="C17" s="1262"/>
      <c r="D17" s="1263"/>
      <c r="E17" s="7"/>
      <c r="F17" s="1261" t="s">
        <v>863</v>
      </c>
      <c r="G17" s="1262"/>
      <c r="H17" s="1263"/>
      <c r="I17" s="8"/>
      <c r="J17" s="1261" t="s">
        <v>863</v>
      </c>
      <c r="K17" s="1262"/>
      <c r="L17" s="1263"/>
      <c r="M17" s="541"/>
      <c r="N17" s="1224"/>
      <c r="O17" s="59"/>
      <c r="P17" s="59"/>
    </row>
    <row r="18" spans="1:28" ht="24" customHeight="1" x14ac:dyDescent="0.25">
      <c r="A18" s="1224"/>
      <c r="B18" s="1212"/>
      <c r="C18" s="1213"/>
      <c r="D18" s="1214"/>
      <c r="E18" s="3"/>
      <c r="F18" s="1212"/>
      <c r="G18" s="1213"/>
      <c r="H18" s="1214"/>
      <c r="I18" s="1"/>
      <c r="J18" s="1212"/>
      <c r="K18" s="1213"/>
      <c r="L18" s="1214"/>
      <c r="M18" s="579"/>
      <c r="N18" s="1224"/>
      <c r="O18" s="59"/>
      <c r="P18" s="59"/>
      <c r="W18" s="39" t="s">
        <v>586</v>
      </c>
      <c r="AA18" s="39" t="s">
        <v>463</v>
      </c>
      <c r="AB18" s="597" t="str">
        <f>$D$14</f>
        <v xml:space="preserve">X                           </v>
      </c>
    </row>
    <row r="19" spans="1:28" ht="24" customHeight="1" x14ac:dyDescent="0.25">
      <c r="A19" s="1224"/>
      <c r="B19" s="1212"/>
      <c r="C19" s="1213"/>
      <c r="D19" s="1214"/>
      <c r="E19" s="670"/>
      <c r="F19" s="1212"/>
      <c r="G19" s="1213"/>
      <c r="H19" s="1214"/>
      <c r="I19" s="1"/>
      <c r="J19" s="1212"/>
      <c r="K19" s="1213"/>
      <c r="L19" s="1214"/>
      <c r="M19" s="579"/>
      <c r="N19" s="1224"/>
      <c r="O19" s="59"/>
      <c r="P19" s="59"/>
      <c r="W19" s="39" t="s">
        <v>603</v>
      </c>
      <c r="AA19" s="39" t="s">
        <v>459</v>
      </c>
      <c r="AB19" s="597" t="str">
        <f>$H$14</f>
        <v xml:space="preserve">X                           </v>
      </c>
    </row>
    <row r="20" spans="1:28" ht="24" customHeight="1" x14ac:dyDescent="0.25">
      <c r="A20" s="1224"/>
      <c r="B20" s="1212"/>
      <c r="C20" s="1213"/>
      <c r="D20" s="1214"/>
      <c r="E20" s="3"/>
      <c r="F20" s="1212"/>
      <c r="G20" s="1213"/>
      <c r="H20" s="1214"/>
      <c r="I20" s="1"/>
      <c r="J20" s="1212"/>
      <c r="K20" s="1213"/>
      <c r="L20" s="1214"/>
      <c r="M20" s="579"/>
      <c r="N20" s="1224"/>
      <c r="O20" s="59"/>
      <c r="P20" s="59"/>
      <c r="W20" s="39" t="s">
        <v>604</v>
      </c>
      <c r="AA20" s="39" t="s">
        <v>564</v>
      </c>
      <c r="AB20" s="597" t="str">
        <f>$L$14</f>
        <v xml:space="preserve">X                           </v>
      </c>
    </row>
    <row r="21" spans="1:28" ht="24" customHeight="1" x14ac:dyDescent="0.25">
      <c r="B21" s="1212"/>
      <c r="C21" s="1213"/>
      <c r="D21" s="1214"/>
      <c r="E21" s="3"/>
      <c r="F21" s="1212"/>
      <c r="G21" s="1213"/>
      <c r="H21" s="1214"/>
      <c r="I21" s="1"/>
      <c r="J21" s="1212"/>
      <c r="K21" s="1213"/>
      <c r="L21" s="1214"/>
      <c r="M21" s="579"/>
      <c r="N21" s="24"/>
      <c r="O21" s="59"/>
      <c r="P21" s="59"/>
      <c r="W21" s="39" t="s">
        <v>605</v>
      </c>
      <c r="AA21" s="39" t="s">
        <v>565</v>
      </c>
      <c r="AB21" s="597" t="str">
        <f>$D$50</f>
        <v xml:space="preserve">X                           </v>
      </c>
    </row>
    <row r="22" spans="1:28" ht="24" customHeight="1" x14ac:dyDescent="0.25">
      <c r="B22" s="1212"/>
      <c r="C22" s="1213"/>
      <c r="D22" s="1214"/>
      <c r="E22" s="3"/>
      <c r="F22" s="1212"/>
      <c r="G22" s="1213"/>
      <c r="H22" s="1214"/>
      <c r="I22" s="1"/>
      <c r="J22" s="1212"/>
      <c r="K22" s="1213"/>
      <c r="L22" s="1214"/>
      <c r="M22" s="579"/>
      <c r="N22" s="24"/>
      <c r="O22" s="59"/>
      <c r="P22" s="59"/>
      <c r="W22" s="39" t="s">
        <v>606</v>
      </c>
      <c r="AA22" s="39" t="s">
        <v>566</v>
      </c>
      <c r="AB22" s="597" t="str">
        <f>$H$50</f>
        <v xml:space="preserve">X                           </v>
      </c>
    </row>
    <row r="23" spans="1:28" ht="24" customHeight="1" x14ac:dyDescent="0.25">
      <c r="B23" s="1212"/>
      <c r="C23" s="1213"/>
      <c r="D23" s="1214"/>
      <c r="E23" s="3"/>
      <c r="F23" s="1212"/>
      <c r="G23" s="1213"/>
      <c r="H23" s="1214"/>
      <c r="I23" s="1"/>
      <c r="J23" s="1212"/>
      <c r="K23" s="1213"/>
      <c r="L23" s="1214"/>
      <c r="M23" s="579"/>
      <c r="N23" s="24"/>
      <c r="O23" s="59"/>
      <c r="P23" s="59"/>
      <c r="AA23" s="39" t="s">
        <v>567</v>
      </c>
      <c r="AB23" s="597" t="str">
        <f>$L$50</f>
        <v xml:space="preserve">X                           </v>
      </c>
    </row>
    <row r="24" spans="1:28" ht="24" customHeight="1" x14ac:dyDescent="0.25">
      <c r="B24" s="1212"/>
      <c r="C24" s="1213"/>
      <c r="D24" s="1214"/>
      <c r="E24" s="3"/>
      <c r="F24" s="1212"/>
      <c r="G24" s="1213"/>
      <c r="H24" s="1214"/>
      <c r="I24" s="1"/>
      <c r="J24" s="1212"/>
      <c r="K24" s="1213"/>
      <c r="L24" s="1214"/>
      <c r="M24" s="579"/>
      <c r="N24" s="24"/>
      <c r="O24" s="59"/>
      <c r="P24" s="59"/>
      <c r="AA24" s="12" t="s">
        <v>568</v>
      </c>
    </row>
    <row r="25" spans="1:28" ht="24" customHeight="1" x14ac:dyDescent="0.25">
      <c r="B25" s="1212"/>
      <c r="C25" s="1213"/>
      <c r="D25" s="1214"/>
      <c r="E25" s="3"/>
      <c r="F25" s="1212"/>
      <c r="G25" s="1213"/>
      <c r="H25" s="1214"/>
      <c r="I25" s="1"/>
      <c r="J25" s="1212"/>
      <c r="K25" s="1213"/>
      <c r="L25" s="1214"/>
      <c r="M25" s="579"/>
      <c r="N25" s="24"/>
      <c r="O25" s="59"/>
      <c r="P25" s="59"/>
    </row>
    <row r="26" spans="1:28" ht="3.6" customHeight="1" x14ac:dyDescent="0.25">
      <c r="B26" s="1223"/>
      <c r="C26" s="1223"/>
      <c r="D26" s="1223"/>
      <c r="E26" s="2"/>
      <c r="F26" s="1223"/>
      <c r="G26" s="1223"/>
      <c r="H26" s="1223"/>
      <c r="I26" s="1"/>
      <c r="J26" s="1223"/>
      <c r="K26" s="1223"/>
      <c r="L26" s="1223"/>
      <c r="M26" s="579"/>
      <c r="N26" s="24"/>
      <c r="O26" s="59"/>
      <c r="P26" s="59"/>
    </row>
    <row r="27" spans="1:28" ht="12.6" customHeight="1" x14ac:dyDescent="0.25">
      <c r="B27" s="1269" t="s">
        <v>890</v>
      </c>
      <c r="C27" s="1270"/>
      <c r="D27" s="1271"/>
      <c r="E27" s="2"/>
      <c r="F27" s="1269" t="s">
        <v>890</v>
      </c>
      <c r="G27" s="1270"/>
      <c r="H27" s="1271"/>
      <c r="I27" s="1"/>
      <c r="J27" s="1269" t="s">
        <v>890</v>
      </c>
      <c r="K27" s="1270"/>
      <c r="L27" s="1271"/>
      <c r="M27" s="542"/>
      <c r="N27" s="24"/>
      <c r="O27" s="59"/>
      <c r="P27" s="59"/>
    </row>
    <row r="28" spans="1:28" ht="24" customHeight="1" x14ac:dyDescent="0.25">
      <c r="B28" s="1212"/>
      <c r="C28" s="1213"/>
      <c r="D28" s="1214"/>
      <c r="E28" s="82"/>
      <c r="F28" s="1212"/>
      <c r="G28" s="1213"/>
      <c r="H28" s="1214"/>
      <c r="I28" s="872"/>
      <c r="J28" s="1212"/>
      <c r="K28" s="1213"/>
      <c r="L28" s="1214"/>
      <c r="M28" s="543"/>
      <c r="N28" s="24"/>
      <c r="O28" s="59"/>
      <c r="P28" s="59"/>
    </row>
    <row r="29" spans="1:28" ht="24" customHeight="1" x14ac:dyDescent="0.25">
      <c r="B29" s="1218"/>
      <c r="C29" s="1219"/>
      <c r="D29" s="1220"/>
      <c r="E29" s="82"/>
      <c r="F29" s="1218"/>
      <c r="G29" s="1219"/>
      <c r="H29" s="1220"/>
      <c r="I29" s="872"/>
      <c r="J29" s="1218"/>
      <c r="K29" s="1219"/>
      <c r="L29" s="1220"/>
      <c r="M29" s="815"/>
      <c r="N29" s="24"/>
      <c r="O29" s="59"/>
      <c r="P29" s="59"/>
    </row>
    <row r="30" spans="1:28" ht="24" customHeight="1" x14ac:dyDescent="0.25">
      <c r="B30" s="1218"/>
      <c r="C30" s="1219"/>
      <c r="D30" s="1220"/>
      <c r="E30" s="82"/>
      <c r="F30" s="1218"/>
      <c r="G30" s="1219"/>
      <c r="H30" s="1220"/>
      <c r="I30" s="872"/>
      <c r="J30" s="1218"/>
      <c r="K30" s="1219"/>
      <c r="L30" s="1220"/>
      <c r="M30" s="815"/>
      <c r="N30" s="24"/>
      <c r="O30" s="59"/>
      <c r="P30" s="59"/>
    </row>
    <row r="31" spans="1:28" ht="24" customHeight="1" x14ac:dyDescent="0.25">
      <c r="B31" s="1218"/>
      <c r="C31" s="1219"/>
      <c r="D31" s="1220"/>
      <c r="E31" s="82"/>
      <c r="F31" s="1218"/>
      <c r="G31" s="1219"/>
      <c r="H31" s="1220"/>
      <c r="I31" s="872"/>
      <c r="J31" s="1218"/>
      <c r="K31" s="1219"/>
      <c r="L31" s="1220"/>
      <c r="M31" s="815"/>
      <c r="N31" s="24"/>
      <c r="O31" s="59"/>
      <c r="P31" s="59"/>
    </row>
    <row r="32" spans="1:28" ht="24" customHeight="1" x14ac:dyDescent="0.25">
      <c r="B32" s="1218"/>
      <c r="C32" s="1219"/>
      <c r="D32" s="1220"/>
      <c r="E32" s="82"/>
      <c r="F32" s="1218"/>
      <c r="G32" s="1219"/>
      <c r="H32" s="1220"/>
      <c r="I32" s="872"/>
      <c r="J32" s="1218"/>
      <c r="K32" s="1219"/>
      <c r="L32" s="1220"/>
      <c r="M32" s="815"/>
      <c r="N32" s="24"/>
      <c r="O32" s="59"/>
      <c r="P32" s="59"/>
    </row>
    <row r="33" spans="2:17" ht="24" customHeight="1" x14ac:dyDescent="0.25">
      <c r="B33" s="1218"/>
      <c r="C33" s="1219"/>
      <c r="D33" s="1220"/>
      <c r="E33" s="82"/>
      <c r="F33" s="1218"/>
      <c r="G33" s="1219"/>
      <c r="H33" s="1220"/>
      <c r="I33" s="872"/>
      <c r="J33" s="1218"/>
      <c r="K33" s="1219"/>
      <c r="L33" s="1220"/>
      <c r="M33" s="815"/>
      <c r="N33" s="24"/>
      <c r="O33" s="59"/>
      <c r="P33" s="59"/>
    </row>
    <row r="34" spans="2:17" ht="24" customHeight="1" x14ac:dyDescent="0.25">
      <c r="B34" s="1218"/>
      <c r="C34" s="1219"/>
      <c r="D34" s="1220"/>
      <c r="E34" s="82"/>
      <c r="F34" s="1218"/>
      <c r="G34" s="1219"/>
      <c r="H34" s="1220"/>
      <c r="I34" s="872"/>
      <c r="J34" s="1218"/>
      <c r="K34" s="1219"/>
      <c r="L34" s="1220"/>
      <c r="M34" s="815"/>
      <c r="N34" s="24"/>
      <c r="O34" s="59"/>
      <c r="P34" s="59"/>
    </row>
    <row r="35" spans="2:17" ht="3.75" customHeight="1" x14ac:dyDescent="0.25">
      <c r="B35" s="1222"/>
      <c r="C35" s="1222"/>
      <c r="D35" s="1222"/>
      <c r="E35" s="2"/>
      <c r="F35" s="1221"/>
      <c r="G35" s="1221"/>
      <c r="H35" s="1221"/>
      <c r="I35" s="1"/>
      <c r="J35" s="1222"/>
      <c r="K35" s="1222"/>
      <c r="L35" s="1222"/>
      <c r="M35" s="542"/>
      <c r="N35" s="24"/>
      <c r="O35" s="59"/>
      <c r="P35" s="59"/>
    </row>
    <row r="36" spans="2:17" ht="36" customHeight="1" x14ac:dyDescent="0.25">
      <c r="B36" s="1215" t="s">
        <v>609</v>
      </c>
      <c r="C36" s="1297"/>
      <c r="D36" s="1298"/>
      <c r="E36" s="69"/>
      <c r="F36" s="1215" t="s">
        <v>609</v>
      </c>
      <c r="G36" s="1297"/>
      <c r="H36" s="1298"/>
      <c r="I36" s="70"/>
      <c r="J36" s="1215" t="s">
        <v>609</v>
      </c>
      <c r="K36" s="1297"/>
      <c r="L36" s="1298"/>
      <c r="M36" s="546"/>
      <c r="O36" s="59"/>
      <c r="P36" s="59"/>
    </row>
    <row r="37" spans="2:17" ht="6.75" customHeight="1" x14ac:dyDescent="0.25">
      <c r="B37" s="1259"/>
      <c r="C37" s="1259"/>
      <c r="D37" s="1259"/>
      <c r="E37" s="1260"/>
      <c r="F37" s="1259"/>
      <c r="G37" s="1259"/>
      <c r="H37" s="1259"/>
      <c r="I37" s="1260"/>
      <c r="J37" s="1259"/>
      <c r="K37" s="1259"/>
      <c r="L37" s="1259"/>
      <c r="M37" s="572"/>
      <c r="O37" s="59"/>
      <c r="P37" s="59"/>
    </row>
    <row r="38" spans="2:17" ht="4.5" customHeight="1" thickBot="1" x14ac:dyDescent="0.3">
      <c r="B38" s="61"/>
      <c r="C38" s="61"/>
      <c r="D38" s="61"/>
      <c r="E38" s="2"/>
      <c r="F38" s="61"/>
      <c r="G38" s="61"/>
      <c r="H38" s="61"/>
      <c r="I38" s="687"/>
      <c r="J38" s="1273"/>
      <c r="K38" s="1274"/>
      <c r="L38" s="1274"/>
      <c r="M38" s="688"/>
      <c r="O38" s="59"/>
      <c r="P38" s="59"/>
    </row>
    <row r="39" spans="2:17" ht="27" customHeight="1" thickBot="1" x14ac:dyDescent="0.3">
      <c r="B39" s="195"/>
      <c r="C39" s="195"/>
      <c r="D39" s="195"/>
      <c r="E39" s="195"/>
      <c r="F39" s="1264" t="str">
        <f>$F$3</f>
        <v>ROLE PLAY #2</v>
      </c>
      <c r="G39" s="1265"/>
      <c r="H39" s="1266"/>
      <c r="I39" s="195"/>
      <c r="J39" s="1276" t="s">
        <v>376</v>
      </c>
      <c r="K39" s="1276"/>
      <c r="L39" s="544"/>
      <c r="M39" s="195"/>
      <c r="O39" s="59"/>
      <c r="P39" s="59"/>
    </row>
    <row r="40" spans="2:17" ht="6" customHeight="1" x14ac:dyDescent="0.25">
      <c r="B40" s="1235"/>
      <c r="C40" s="1235"/>
      <c r="D40" s="1235"/>
      <c r="E40" s="1235"/>
      <c r="F40" s="1235"/>
      <c r="G40" s="1235"/>
      <c r="H40" s="1235"/>
      <c r="I40" s="1235"/>
      <c r="J40" s="1235"/>
      <c r="K40" s="1235"/>
      <c r="L40" s="1235"/>
      <c r="M40" s="571"/>
      <c r="O40" s="59"/>
      <c r="P40" s="59"/>
    </row>
    <row r="41" spans="2:17" ht="6" customHeight="1" x14ac:dyDescent="0.25">
      <c r="B41" s="571"/>
      <c r="C41" s="571"/>
      <c r="D41" s="571"/>
      <c r="E41" s="571"/>
      <c r="F41" s="571"/>
      <c r="G41" s="571"/>
      <c r="H41" s="571"/>
      <c r="I41" s="571"/>
      <c r="J41" s="571"/>
      <c r="K41" s="571"/>
      <c r="L41" s="571"/>
      <c r="M41" s="571"/>
      <c r="O41" s="59"/>
      <c r="P41" s="59"/>
    </row>
    <row r="42" spans="2:17" s="620" customFormat="1" ht="18" customHeight="1" thickBot="1" x14ac:dyDescent="0.25">
      <c r="B42" s="1267" t="s">
        <v>325</v>
      </c>
      <c r="C42" s="1267"/>
      <c r="D42" s="673">
        <f>$D$6</f>
        <v>0</v>
      </c>
      <c r="E42" s="674"/>
      <c r="F42" s="1267" t="s">
        <v>346</v>
      </c>
      <c r="G42" s="1267"/>
      <c r="H42" s="675">
        <f>$H$6</f>
        <v>0</v>
      </c>
      <c r="I42" s="676"/>
      <c r="J42" s="1236" t="s">
        <v>6</v>
      </c>
      <c r="K42" s="1236"/>
      <c r="L42" s="677"/>
      <c r="M42" s="202"/>
      <c r="O42" s="59"/>
      <c r="P42" s="59"/>
    </row>
    <row r="43" spans="2:17" ht="4.5" customHeight="1" x14ac:dyDescent="0.25">
      <c r="B43" s="560"/>
      <c r="C43" s="560"/>
      <c r="D43" s="561"/>
      <c r="E43" s="562"/>
      <c r="F43" s="562"/>
      <c r="G43" s="563"/>
      <c r="H43" s="564"/>
      <c r="I43" s="548"/>
      <c r="J43" s="565"/>
      <c r="K43" s="566"/>
      <c r="L43" s="202"/>
      <c r="M43" s="202"/>
      <c r="O43" s="59"/>
      <c r="P43" s="59"/>
    </row>
    <row r="44" spans="2:17" ht="24" customHeight="1" thickBot="1" x14ac:dyDescent="0.3">
      <c r="B44" s="573"/>
      <c r="C44" s="573" t="s">
        <v>4</v>
      </c>
      <c r="D44" s="556">
        <f>$D$8</f>
        <v>0</v>
      </c>
      <c r="E44" s="562"/>
      <c r="F44" s="562"/>
      <c r="G44" s="573" t="s">
        <v>5</v>
      </c>
      <c r="H44" s="556">
        <f>$H$8</f>
        <v>0</v>
      </c>
      <c r="I44" s="1237" t="s">
        <v>7</v>
      </c>
      <c r="J44" s="1237"/>
      <c r="K44" s="1237"/>
      <c r="L44" s="576"/>
      <c r="M44" s="202"/>
      <c r="O44" s="59"/>
      <c r="P44" s="59"/>
      <c r="Q44" s="21"/>
    </row>
    <row r="45" spans="2:17" ht="0.9" customHeight="1" x14ac:dyDescent="0.25">
      <c r="B45" s="106"/>
      <c r="C45" s="106"/>
      <c r="D45" s="305"/>
      <c r="E45" s="203"/>
      <c r="F45" s="203"/>
      <c r="G45" s="38"/>
      <c r="H45" s="205"/>
      <c r="I45" s="60"/>
      <c r="J45" s="60"/>
      <c r="K45" s="202"/>
      <c r="L45" s="202"/>
      <c r="M45" s="202"/>
      <c r="O45" s="59"/>
      <c r="P45" s="59"/>
    </row>
    <row r="46" spans="2:17" ht="0.9" customHeight="1" x14ac:dyDescent="0.25">
      <c r="B46" s="577"/>
      <c r="C46" s="5"/>
      <c r="D46" s="5"/>
      <c r="E46" s="203"/>
      <c r="F46" s="203"/>
      <c r="G46" s="38"/>
      <c r="H46" s="88"/>
      <c r="I46" s="1233"/>
      <c r="J46" s="1234"/>
      <c r="K46" s="202"/>
      <c r="L46" s="202"/>
      <c r="M46" s="202"/>
      <c r="O46" s="59"/>
      <c r="P46" s="59"/>
    </row>
    <row r="47" spans="2:17" ht="0.9" customHeight="1" x14ac:dyDescent="0.25">
      <c r="B47" s="62"/>
      <c r="C47" s="58"/>
      <c r="D47" s="305"/>
      <c r="E47" s="571"/>
      <c r="F47" s="571"/>
      <c r="G47" s="2"/>
      <c r="H47" s="2"/>
      <c r="I47" s="2"/>
      <c r="J47" s="2"/>
      <c r="K47" s="2"/>
      <c r="L47" s="2"/>
      <c r="M47" s="2"/>
      <c r="O47" s="59"/>
      <c r="P47" s="59"/>
    </row>
    <row r="48" spans="2:17" ht="0.9" customHeight="1" x14ac:dyDescent="0.25">
      <c r="B48" s="2"/>
      <c r="C48" s="2"/>
      <c r="D48" s="2"/>
      <c r="E48" s="2"/>
      <c r="F48" s="2"/>
      <c r="G48" s="2"/>
      <c r="H48" s="2"/>
      <c r="I48" s="2"/>
      <c r="J48" s="2"/>
      <c r="K48" s="2"/>
      <c r="L48" s="2"/>
      <c r="M48" s="2"/>
      <c r="O48" s="59"/>
      <c r="P48" s="59"/>
    </row>
    <row r="49" spans="2:16" s="39" customFormat="1" ht="16.5" customHeight="1" thickBot="1" x14ac:dyDescent="0.3">
      <c r="B49" s="1225" t="s">
        <v>493</v>
      </c>
      <c r="C49" s="1226"/>
      <c r="D49" s="1227"/>
      <c r="E49" s="38"/>
      <c r="F49" s="1225" t="s">
        <v>601</v>
      </c>
      <c r="G49" s="1226"/>
      <c r="H49" s="1227"/>
      <c r="I49" s="25"/>
      <c r="J49" s="1228" t="s">
        <v>602</v>
      </c>
      <c r="K49" s="1229"/>
      <c r="L49" s="1230"/>
      <c r="M49" s="539"/>
      <c r="O49" s="59"/>
      <c r="P49" s="59"/>
    </row>
    <row r="50" spans="2:16" s="22" customFormat="1" ht="13.5" customHeight="1" thickBot="1" x14ac:dyDescent="0.3">
      <c r="B50" s="553"/>
      <c r="C50" s="554"/>
      <c r="D50" s="621" t="s">
        <v>491</v>
      </c>
      <c r="E50" s="26"/>
      <c r="F50" s="1239"/>
      <c r="G50" s="1240"/>
      <c r="H50" s="622" t="s">
        <v>491</v>
      </c>
      <c r="I50" s="27"/>
      <c r="J50" s="1239"/>
      <c r="K50" s="1240"/>
      <c r="L50" s="622" t="s">
        <v>491</v>
      </c>
      <c r="M50" s="555"/>
      <c r="O50" s="59"/>
      <c r="P50" s="59"/>
    </row>
    <row r="51" spans="2:16" ht="56.25" customHeight="1" x14ac:dyDescent="0.25">
      <c r="B51" s="1247">
        <f>VLOOKUP(D50,$C$87:$F$95,4)</f>
        <v>0</v>
      </c>
      <c r="C51" s="1248"/>
      <c r="D51" s="1249"/>
      <c r="E51" s="2"/>
      <c r="F51" s="1247">
        <f>VLOOKUP(H50,$C$87:$F$95,4)</f>
        <v>0</v>
      </c>
      <c r="G51" s="1248"/>
      <c r="H51" s="1249"/>
      <c r="I51" s="28"/>
      <c r="J51" s="1247">
        <f>VLOOKUP(L50,$C$87:$F$95,4)</f>
        <v>0</v>
      </c>
      <c r="K51" s="1248"/>
      <c r="L51" s="1249"/>
      <c r="M51" s="540"/>
      <c r="O51" s="59"/>
      <c r="P51" s="59"/>
    </row>
    <row r="52" spans="2:16" ht="3.75" customHeight="1" x14ac:dyDescent="0.25">
      <c r="B52" s="1253"/>
      <c r="C52" s="1254"/>
      <c r="D52" s="1254"/>
      <c r="E52" s="2"/>
      <c r="F52" s="1250"/>
      <c r="G52" s="1251"/>
      <c r="H52" s="1251"/>
      <c r="I52" s="1"/>
      <c r="J52" s="1253"/>
      <c r="K52" s="1254"/>
      <c r="L52" s="1254"/>
      <c r="M52" s="570"/>
      <c r="O52" s="59"/>
      <c r="P52" s="59"/>
    </row>
    <row r="53" spans="2:16" ht="25.95" customHeight="1" x14ac:dyDescent="0.25">
      <c r="B53" s="1261" t="s">
        <v>863</v>
      </c>
      <c r="C53" s="1262"/>
      <c r="D53" s="1263"/>
      <c r="E53" s="7"/>
      <c r="F53" s="1261" t="s">
        <v>863</v>
      </c>
      <c r="G53" s="1262"/>
      <c r="H53" s="1263"/>
      <c r="I53" s="8"/>
      <c r="J53" s="1261" t="s">
        <v>863</v>
      </c>
      <c r="K53" s="1262"/>
      <c r="L53" s="1263"/>
      <c r="M53" s="541"/>
      <c r="O53" s="59"/>
      <c r="P53" s="59"/>
    </row>
    <row r="54" spans="2:16" ht="24" customHeight="1" x14ac:dyDescent="0.25">
      <c r="B54" s="1212"/>
      <c r="C54" s="1213"/>
      <c r="D54" s="1214"/>
      <c r="E54" s="3"/>
      <c r="F54" s="1212"/>
      <c r="G54" s="1213"/>
      <c r="H54" s="1214"/>
      <c r="I54" s="1"/>
      <c r="J54" s="1212"/>
      <c r="K54" s="1213"/>
      <c r="L54" s="1214"/>
      <c r="M54" s="579"/>
    </row>
    <row r="55" spans="2:16" ht="24" customHeight="1" x14ac:dyDescent="0.25">
      <c r="B55" s="1212"/>
      <c r="C55" s="1213"/>
      <c r="D55" s="1214"/>
      <c r="E55" s="670"/>
      <c r="F55" s="1212"/>
      <c r="G55" s="1213"/>
      <c r="H55" s="1214"/>
      <c r="I55" s="1"/>
      <c r="J55" s="1212"/>
      <c r="K55" s="1213"/>
      <c r="L55" s="1214"/>
      <c r="M55" s="579"/>
    </row>
    <row r="56" spans="2:16" ht="24" customHeight="1" x14ac:dyDescent="0.25">
      <c r="B56" s="1212"/>
      <c r="C56" s="1213"/>
      <c r="D56" s="1214"/>
      <c r="E56" s="3"/>
      <c r="F56" s="1212"/>
      <c r="G56" s="1213"/>
      <c r="H56" s="1214"/>
      <c r="I56" s="1"/>
      <c r="J56" s="1212"/>
      <c r="K56" s="1213"/>
      <c r="L56" s="1214"/>
      <c r="M56" s="579"/>
    </row>
    <row r="57" spans="2:16" ht="24" customHeight="1" x14ac:dyDescent="0.25">
      <c r="B57" s="1212"/>
      <c r="C57" s="1213"/>
      <c r="D57" s="1214"/>
      <c r="E57" s="3"/>
      <c r="F57" s="1212"/>
      <c r="G57" s="1213"/>
      <c r="H57" s="1214"/>
      <c r="I57" s="1"/>
      <c r="J57" s="1212"/>
      <c r="K57" s="1213"/>
      <c r="L57" s="1214"/>
      <c r="M57" s="579"/>
    </row>
    <row r="58" spans="2:16" ht="24" customHeight="1" x14ac:dyDescent="0.25">
      <c r="B58" s="1212"/>
      <c r="C58" s="1213"/>
      <c r="D58" s="1214"/>
      <c r="E58" s="3"/>
      <c r="F58" s="1212"/>
      <c r="G58" s="1213"/>
      <c r="H58" s="1214"/>
      <c r="I58" s="1"/>
      <c r="J58" s="1212"/>
      <c r="K58" s="1213"/>
      <c r="L58" s="1214"/>
      <c r="M58" s="579"/>
    </row>
    <row r="59" spans="2:16" ht="24" customHeight="1" x14ac:dyDescent="0.25">
      <c r="B59" s="1212"/>
      <c r="C59" s="1213"/>
      <c r="D59" s="1214"/>
      <c r="E59" s="3"/>
      <c r="F59" s="1212"/>
      <c r="G59" s="1213"/>
      <c r="H59" s="1214"/>
      <c r="I59" s="1"/>
      <c r="J59" s="1212"/>
      <c r="K59" s="1213"/>
      <c r="L59" s="1214"/>
      <c r="M59" s="579"/>
    </row>
    <row r="60" spans="2:16" ht="24" customHeight="1" x14ac:dyDescent="0.25">
      <c r="B60" s="1212"/>
      <c r="C60" s="1213"/>
      <c r="D60" s="1214"/>
      <c r="E60" s="3"/>
      <c r="F60" s="1212"/>
      <c r="G60" s="1213"/>
      <c r="H60" s="1214"/>
      <c r="I60" s="1"/>
      <c r="J60" s="1212"/>
      <c r="K60" s="1213"/>
      <c r="L60" s="1214"/>
      <c r="M60" s="579"/>
    </row>
    <row r="61" spans="2:16" ht="24" customHeight="1" x14ac:dyDescent="0.25">
      <c r="B61" s="1212"/>
      <c r="C61" s="1213"/>
      <c r="D61" s="1214"/>
      <c r="E61" s="3"/>
      <c r="F61" s="1212"/>
      <c r="G61" s="1213"/>
      <c r="H61" s="1214"/>
      <c r="I61" s="1"/>
      <c r="J61" s="1212"/>
      <c r="K61" s="1213"/>
      <c r="L61" s="1214"/>
      <c r="M61" s="579"/>
    </row>
    <row r="62" spans="2:16" ht="3.6" customHeight="1" x14ac:dyDescent="0.25">
      <c r="B62" s="1223"/>
      <c r="C62" s="1223"/>
      <c r="D62" s="1223"/>
      <c r="E62" s="2"/>
      <c r="F62" s="1223"/>
      <c r="G62" s="1223"/>
      <c r="H62" s="1223"/>
      <c r="I62" s="1"/>
      <c r="J62" s="1223"/>
      <c r="K62" s="1223"/>
      <c r="L62" s="1223"/>
      <c r="M62" s="579"/>
      <c r="N62" s="24"/>
    </row>
    <row r="63" spans="2:16" ht="12.6" customHeight="1" x14ac:dyDescent="0.25">
      <c r="B63" s="1269" t="s">
        <v>890</v>
      </c>
      <c r="C63" s="1270"/>
      <c r="D63" s="1271"/>
      <c r="E63" s="2"/>
      <c r="F63" s="1269" t="s">
        <v>890</v>
      </c>
      <c r="G63" s="1270"/>
      <c r="H63" s="1271"/>
      <c r="I63" s="1"/>
      <c r="J63" s="1269" t="s">
        <v>890</v>
      </c>
      <c r="K63" s="1270"/>
      <c r="L63" s="1271"/>
      <c r="M63" s="542"/>
      <c r="N63" s="24"/>
      <c r="O63" s="1305"/>
      <c r="P63" s="1305"/>
    </row>
    <row r="64" spans="2:16" ht="24" customHeight="1" x14ac:dyDescent="0.25">
      <c r="B64" s="1212"/>
      <c r="C64" s="1213"/>
      <c r="D64" s="1214"/>
      <c r="E64" s="82"/>
      <c r="F64" s="1212"/>
      <c r="G64" s="1213"/>
      <c r="H64" s="1214"/>
      <c r="I64" s="872"/>
      <c r="J64" s="1212"/>
      <c r="K64" s="1213"/>
      <c r="L64" s="1214"/>
      <c r="M64" s="543"/>
      <c r="N64" s="24"/>
      <c r="O64" s="1305"/>
      <c r="P64" s="1305"/>
    </row>
    <row r="65" spans="2:16" ht="24" customHeight="1" x14ac:dyDescent="0.25">
      <c r="B65" s="1218"/>
      <c r="C65" s="1219"/>
      <c r="D65" s="1220"/>
      <c r="E65" s="82"/>
      <c r="F65" s="1218"/>
      <c r="G65" s="1219"/>
      <c r="H65" s="1220"/>
      <c r="I65" s="872"/>
      <c r="J65" s="1218"/>
      <c r="K65" s="1219"/>
      <c r="L65" s="1220"/>
      <c r="M65" s="815"/>
      <c r="N65" s="24"/>
      <c r="O65" s="818"/>
      <c r="P65" s="828"/>
    </row>
    <row r="66" spans="2:16" ht="24" customHeight="1" x14ac:dyDescent="0.25">
      <c r="B66" s="1218"/>
      <c r="C66" s="1219"/>
      <c r="D66" s="1220"/>
      <c r="E66" s="82"/>
      <c r="F66" s="1218"/>
      <c r="G66" s="1219"/>
      <c r="H66" s="1220"/>
      <c r="I66" s="872"/>
      <c r="J66" s="1218"/>
      <c r="K66" s="1219"/>
      <c r="L66" s="1220"/>
      <c r="M66" s="815"/>
      <c r="N66" s="24"/>
      <c r="O66" s="818"/>
      <c r="P66" s="828"/>
    </row>
    <row r="67" spans="2:16" ht="24" customHeight="1" x14ac:dyDescent="0.25">
      <c r="B67" s="1218"/>
      <c r="C67" s="1219"/>
      <c r="D67" s="1220"/>
      <c r="E67" s="82"/>
      <c r="F67" s="1218"/>
      <c r="G67" s="1219"/>
      <c r="H67" s="1220"/>
      <c r="I67" s="872"/>
      <c r="J67" s="1218"/>
      <c r="K67" s="1219"/>
      <c r="L67" s="1220"/>
      <c r="M67" s="815"/>
      <c r="N67" s="24"/>
      <c r="O67" s="818"/>
      <c r="P67" s="814"/>
    </row>
    <row r="68" spans="2:16" ht="24" customHeight="1" x14ac:dyDescent="0.25">
      <c r="B68" s="1218"/>
      <c r="C68" s="1219"/>
      <c r="D68" s="1220"/>
      <c r="E68" s="82"/>
      <c r="F68" s="1218"/>
      <c r="G68" s="1219"/>
      <c r="H68" s="1220"/>
      <c r="I68" s="872"/>
      <c r="J68" s="1218"/>
      <c r="K68" s="1219"/>
      <c r="L68" s="1220"/>
      <c r="M68" s="815"/>
      <c r="N68" s="24"/>
      <c r="O68" s="137"/>
    </row>
    <row r="69" spans="2:16" ht="24" customHeight="1" x14ac:dyDescent="0.25">
      <c r="B69" s="1218"/>
      <c r="C69" s="1219"/>
      <c r="D69" s="1220"/>
      <c r="E69" s="82"/>
      <c r="F69" s="1218"/>
      <c r="G69" s="1219"/>
      <c r="H69" s="1220"/>
      <c r="I69" s="872"/>
      <c r="J69" s="1218"/>
      <c r="K69" s="1219"/>
      <c r="L69" s="1220"/>
      <c r="M69" s="815"/>
      <c r="N69" s="24"/>
      <c r="O69" s="818"/>
    </row>
    <row r="70" spans="2:16" ht="24" customHeight="1" x14ac:dyDescent="0.25">
      <c r="B70" s="1218"/>
      <c r="C70" s="1219"/>
      <c r="D70" s="1220"/>
      <c r="E70" s="82"/>
      <c r="F70" s="1218"/>
      <c r="G70" s="1219"/>
      <c r="H70" s="1220"/>
      <c r="I70" s="872"/>
      <c r="J70" s="1218"/>
      <c r="K70" s="1219"/>
      <c r="L70" s="1220"/>
      <c r="M70" s="815"/>
      <c r="N70" s="24"/>
      <c r="O70" s="137"/>
    </row>
    <row r="71" spans="2:16" ht="3.75" customHeight="1" x14ac:dyDescent="0.25">
      <c r="B71" s="1222"/>
      <c r="C71" s="1222"/>
      <c r="D71" s="1222"/>
      <c r="E71" s="2"/>
      <c r="F71" s="1221"/>
      <c r="G71" s="1221"/>
      <c r="H71" s="1221"/>
      <c r="I71" s="1"/>
      <c r="J71" s="1222"/>
      <c r="K71" s="1222"/>
      <c r="L71" s="1222"/>
      <c r="M71" s="542"/>
    </row>
    <row r="72" spans="2:16" ht="36" customHeight="1" x14ac:dyDescent="0.25">
      <c r="B72" s="1215" t="s">
        <v>609</v>
      </c>
      <c r="C72" s="1297"/>
      <c r="D72" s="1298"/>
      <c r="E72" s="69"/>
      <c r="F72" s="1215" t="s">
        <v>609</v>
      </c>
      <c r="G72" s="1297"/>
      <c r="H72" s="1298"/>
      <c r="I72" s="70"/>
      <c r="J72" s="1215" t="s">
        <v>609</v>
      </c>
      <c r="K72" s="1297"/>
      <c r="L72" s="1298"/>
      <c r="M72" s="546"/>
    </row>
    <row r="73" spans="2:16" ht="18" customHeight="1" x14ac:dyDescent="0.25">
      <c r="B73" s="1287" t="s">
        <v>494</v>
      </c>
      <c r="C73" s="1287"/>
      <c r="D73" s="1287"/>
      <c r="E73" s="1287"/>
      <c r="F73" s="1287"/>
      <c r="G73" s="1287"/>
      <c r="H73" s="1287"/>
      <c r="I73" s="1287"/>
      <c r="J73" s="1287"/>
      <c r="K73" s="1287"/>
      <c r="L73" s="1287"/>
      <c r="M73" s="1287"/>
    </row>
    <row r="75" spans="2:16" hidden="1" x14ac:dyDescent="0.25"/>
    <row r="76" spans="2:16" hidden="1" x14ac:dyDescent="0.25"/>
    <row r="77" spans="2:16" hidden="1" x14ac:dyDescent="0.25"/>
    <row r="78" spans="2:16" hidden="1" x14ac:dyDescent="0.25"/>
    <row r="79" spans="2:16" hidden="1" x14ac:dyDescent="0.25"/>
    <row r="80" spans="2:16" hidden="1" x14ac:dyDescent="0.25"/>
    <row r="81" spans="3:22" hidden="1" x14ac:dyDescent="0.25"/>
    <row r="82" spans="3:22" hidden="1" x14ac:dyDescent="0.25"/>
    <row r="83" spans="3:22" hidden="1" x14ac:dyDescent="0.25"/>
    <row r="84" spans="3:22" hidden="1" x14ac:dyDescent="0.25"/>
    <row r="85" spans="3:22" hidden="1" x14ac:dyDescent="0.25">
      <c r="C85" s="531"/>
    </row>
    <row r="86" spans="3:22" hidden="1" x14ac:dyDescent="0.25">
      <c r="C86" s="531" t="s">
        <v>358</v>
      </c>
    </row>
    <row r="87" spans="3:22" ht="24.6" hidden="1" x14ac:dyDescent="0.4">
      <c r="C87" s="532" t="s">
        <v>263</v>
      </c>
      <c r="D87" s="533"/>
      <c r="F87" s="534" t="s">
        <v>80</v>
      </c>
      <c r="G87" s="535"/>
      <c r="H87" s="567"/>
      <c r="I87" s="567"/>
      <c r="J87" s="567"/>
      <c r="K87" s="567"/>
      <c r="L87" s="567"/>
      <c r="M87" s="567"/>
      <c r="N87" s="567"/>
      <c r="O87" s="701"/>
      <c r="P87" s="567"/>
      <c r="Q87" s="567"/>
      <c r="R87" s="567"/>
      <c r="S87" s="567"/>
      <c r="T87" s="567"/>
      <c r="U87" s="567"/>
      <c r="V87" s="568"/>
    </row>
    <row r="88" spans="3:22" ht="24.6" hidden="1" x14ac:dyDescent="0.4">
      <c r="C88" s="532" t="s">
        <v>490</v>
      </c>
      <c r="D88" s="533"/>
      <c r="F88" s="534" t="s">
        <v>367</v>
      </c>
      <c r="G88" s="535"/>
      <c r="H88" s="567"/>
      <c r="I88" s="567"/>
      <c r="J88" s="567"/>
      <c r="K88" s="567"/>
      <c r="L88" s="567"/>
      <c r="M88" s="567"/>
      <c r="N88" s="567"/>
      <c r="O88" s="701"/>
      <c r="P88" s="567"/>
      <c r="Q88" s="567"/>
      <c r="R88" s="567"/>
      <c r="S88" s="567"/>
      <c r="T88" s="567"/>
      <c r="U88" s="567"/>
      <c r="V88" s="568"/>
    </row>
    <row r="89" spans="3:22" ht="24.6" hidden="1" x14ac:dyDescent="0.4">
      <c r="C89" s="532" t="s">
        <v>487</v>
      </c>
      <c r="D89" s="533"/>
      <c r="F89" s="534" t="s">
        <v>555</v>
      </c>
      <c r="G89" s="535"/>
      <c r="H89" s="567"/>
      <c r="I89" s="567"/>
      <c r="J89" s="567"/>
      <c r="K89" s="567"/>
      <c r="L89" s="567"/>
      <c r="M89" s="567"/>
      <c r="N89" s="567"/>
      <c r="O89" s="701"/>
      <c r="P89" s="567"/>
      <c r="Q89" s="567"/>
      <c r="R89" s="567"/>
      <c r="S89" s="567"/>
      <c r="T89" s="567"/>
      <c r="U89" s="567"/>
      <c r="V89" s="568"/>
    </row>
    <row r="90" spans="3:22" ht="24.6" hidden="1" x14ac:dyDescent="0.4">
      <c r="C90" s="532" t="s">
        <v>262</v>
      </c>
      <c r="D90" s="533"/>
      <c r="F90" s="534" t="s">
        <v>79</v>
      </c>
      <c r="G90" s="535"/>
      <c r="H90" s="567"/>
      <c r="I90" s="567"/>
      <c r="J90" s="567"/>
      <c r="K90" s="567"/>
      <c r="L90" s="567"/>
      <c r="M90" s="567"/>
      <c r="N90" s="567"/>
      <c r="O90" s="701"/>
      <c r="P90" s="567"/>
      <c r="Q90" s="567"/>
      <c r="R90" s="567"/>
      <c r="S90" s="567"/>
      <c r="T90" s="567"/>
      <c r="U90" s="567"/>
      <c r="V90" s="568"/>
    </row>
    <row r="91" spans="3:22" ht="24.6" hidden="1" x14ac:dyDescent="0.4">
      <c r="C91" s="532" t="s">
        <v>485</v>
      </c>
      <c r="D91" s="533"/>
      <c r="F91" s="534" t="s">
        <v>74</v>
      </c>
      <c r="G91" s="535"/>
      <c r="H91" s="567"/>
      <c r="I91" s="567"/>
      <c r="J91" s="567"/>
      <c r="K91" s="567"/>
      <c r="L91" s="567"/>
      <c r="M91" s="567"/>
      <c r="N91" s="567"/>
      <c r="O91" s="701"/>
      <c r="P91" s="567"/>
      <c r="Q91" s="567"/>
      <c r="R91" s="567"/>
      <c r="S91" s="567"/>
      <c r="T91" s="567"/>
      <c r="U91" s="567"/>
      <c r="V91" s="568"/>
    </row>
    <row r="92" spans="3:22" ht="24.6" hidden="1" x14ac:dyDescent="0.4">
      <c r="C92" s="532" t="s">
        <v>489</v>
      </c>
      <c r="D92" s="533"/>
      <c r="F92" s="534" t="s">
        <v>365</v>
      </c>
      <c r="G92" s="535"/>
      <c r="H92" s="567"/>
      <c r="I92" s="567"/>
      <c r="J92" s="567"/>
      <c r="K92" s="567"/>
      <c r="L92" s="567"/>
      <c r="M92" s="567"/>
      <c r="N92" s="567"/>
      <c r="O92" s="701"/>
      <c r="P92" s="567"/>
      <c r="Q92" s="567"/>
      <c r="R92" s="567"/>
      <c r="S92" s="567"/>
      <c r="T92" s="567"/>
      <c r="U92" s="567"/>
      <c r="V92" s="568"/>
    </row>
    <row r="93" spans="3:22" ht="24.6" hidden="1" x14ac:dyDescent="0.4">
      <c r="C93" s="532" t="s">
        <v>488</v>
      </c>
      <c r="D93" s="533"/>
      <c r="F93" s="534" t="s">
        <v>77</v>
      </c>
      <c r="G93" s="535"/>
      <c r="H93" s="567"/>
      <c r="I93" s="567"/>
      <c r="J93" s="567"/>
      <c r="K93" s="567"/>
      <c r="L93" s="567"/>
      <c r="M93" s="567"/>
      <c r="N93" s="567"/>
      <c r="O93" s="701"/>
      <c r="P93" s="567"/>
      <c r="Q93" s="567"/>
      <c r="R93" s="567"/>
      <c r="S93" s="567"/>
      <c r="T93" s="567"/>
      <c r="U93" s="567"/>
      <c r="V93" s="568"/>
    </row>
    <row r="94" spans="3:22" ht="24.6" hidden="1" x14ac:dyDescent="0.4">
      <c r="C94" s="532" t="s">
        <v>486</v>
      </c>
      <c r="D94" s="533"/>
      <c r="F94" s="534" t="s">
        <v>75</v>
      </c>
      <c r="G94" s="536"/>
      <c r="H94" s="567"/>
      <c r="I94" s="567"/>
      <c r="J94" s="567"/>
      <c r="K94" s="567"/>
      <c r="L94" s="567"/>
      <c r="M94" s="567"/>
      <c r="N94" s="567"/>
      <c r="O94" s="701"/>
      <c r="P94" s="567"/>
      <c r="Q94" s="567"/>
      <c r="R94" s="567"/>
      <c r="S94" s="567"/>
      <c r="T94" s="567"/>
      <c r="U94" s="567"/>
      <c r="V94" s="568"/>
    </row>
    <row r="95" spans="3:22" ht="24.6" hidden="1" x14ac:dyDescent="0.4">
      <c r="C95" s="538" t="s">
        <v>491</v>
      </c>
      <c r="D95" s="533"/>
      <c r="F95" s="534"/>
      <c r="G95" s="535"/>
      <c r="H95" s="567"/>
      <c r="I95" s="567"/>
      <c r="J95" s="567"/>
      <c r="K95" s="567"/>
      <c r="L95" s="567"/>
      <c r="M95" s="567"/>
      <c r="N95" s="567"/>
      <c r="O95" s="701"/>
      <c r="P95" s="567"/>
      <c r="Q95" s="567"/>
      <c r="R95" s="567"/>
      <c r="S95" s="567"/>
      <c r="T95" s="567"/>
      <c r="U95" s="567"/>
      <c r="V95" s="568"/>
    </row>
    <row r="96" spans="3:22" hidden="1" x14ac:dyDescent="0.25"/>
    <row r="97" spans="1:8" hidden="1" x14ac:dyDescent="0.25"/>
    <row r="98" spans="1:8" hidden="1" x14ac:dyDescent="0.25"/>
    <row r="99" spans="1:8" hidden="1" x14ac:dyDescent="0.25">
      <c r="A99" s="549"/>
      <c r="B99" s="549"/>
      <c r="C99" s="549"/>
      <c r="D99" s="549"/>
      <c r="E99" s="549"/>
      <c r="F99" s="549"/>
      <c r="G99" s="549"/>
      <c r="H99" s="549"/>
    </row>
    <row r="100" spans="1:8" ht="14.25" hidden="1" customHeight="1" x14ac:dyDescent="0.25">
      <c r="A100" s="549"/>
      <c r="B100" s="549"/>
      <c r="C100" s="1285" t="s">
        <v>485</v>
      </c>
      <c r="D100" s="1285"/>
      <c r="E100" s="1285"/>
      <c r="F100" s="1285"/>
      <c r="G100" s="1285"/>
      <c r="H100" s="1285"/>
    </row>
    <row r="101" spans="1:8" ht="6" hidden="1" customHeight="1" x14ac:dyDescent="0.25">
      <c r="A101" s="549"/>
      <c r="B101" s="549"/>
      <c r="C101" s="548"/>
      <c r="D101" s="548"/>
      <c r="E101" s="2"/>
      <c r="F101" s="2"/>
      <c r="G101" s="2"/>
      <c r="H101" s="2"/>
    </row>
    <row r="102" spans="1:8" hidden="1" x14ac:dyDescent="0.25">
      <c r="A102" s="1286"/>
      <c r="B102" s="1286"/>
      <c r="C102" s="1268" t="s">
        <v>496</v>
      </c>
      <c r="D102" s="1268"/>
      <c r="E102" s="1268"/>
      <c r="F102" s="1268"/>
      <c r="G102" s="1268"/>
      <c r="H102" s="1268"/>
    </row>
    <row r="103" spans="1:8" hidden="1" x14ac:dyDescent="0.25">
      <c r="A103" s="1286"/>
      <c r="B103" s="1286"/>
      <c r="C103" s="1268" t="s">
        <v>497</v>
      </c>
      <c r="D103" s="1268"/>
      <c r="E103" s="1268"/>
      <c r="F103" s="1268"/>
      <c r="G103" s="1268"/>
      <c r="H103" s="1268"/>
    </row>
    <row r="104" spans="1:8" hidden="1" x14ac:dyDescent="0.25">
      <c r="A104" s="1286"/>
      <c r="B104" s="1286"/>
      <c r="C104" s="1278" t="s">
        <v>559</v>
      </c>
      <c r="D104" s="1278"/>
      <c r="E104" s="1278"/>
      <c r="F104" s="1278"/>
      <c r="G104" s="1278"/>
      <c r="H104" s="1278"/>
    </row>
    <row r="105" spans="1:8" hidden="1" x14ac:dyDescent="0.25">
      <c r="A105" s="1286"/>
      <c r="B105" s="1286"/>
      <c r="C105" s="1272" t="s">
        <v>498</v>
      </c>
      <c r="D105" s="1272"/>
      <c r="E105" s="1272"/>
      <c r="F105" s="1272"/>
      <c r="G105" s="1272"/>
      <c r="H105" s="1272"/>
    </row>
    <row r="106" spans="1:8" hidden="1" x14ac:dyDescent="0.25">
      <c r="A106" s="1286"/>
      <c r="B106" s="1286"/>
      <c r="C106" s="1272" t="s">
        <v>499</v>
      </c>
      <c r="D106" s="1272"/>
      <c r="E106" s="1272"/>
      <c r="F106" s="1272"/>
      <c r="G106" s="1272"/>
      <c r="H106" s="1272"/>
    </row>
    <row r="107" spans="1:8" hidden="1" x14ac:dyDescent="0.25">
      <c r="A107" s="1286"/>
      <c r="B107" s="1286"/>
      <c r="C107" s="1272" t="s">
        <v>500</v>
      </c>
      <c r="D107" s="1272"/>
      <c r="E107" s="1272"/>
      <c r="F107" s="1272"/>
      <c r="G107" s="1272"/>
      <c r="H107" s="1272"/>
    </row>
    <row r="108" spans="1:8" hidden="1" x14ac:dyDescent="0.25">
      <c r="A108" s="1286"/>
      <c r="B108" s="1286"/>
      <c r="C108" s="1272" t="s">
        <v>501</v>
      </c>
      <c r="D108" s="1272"/>
      <c r="E108" s="1272"/>
      <c r="F108" s="1272"/>
      <c r="G108" s="1272"/>
      <c r="H108" s="1272"/>
    </row>
    <row r="109" spans="1:8" hidden="1" x14ac:dyDescent="0.25">
      <c r="A109" s="1286"/>
      <c r="B109" s="1286"/>
      <c r="C109" s="1268" t="s">
        <v>502</v>
      </c>
      <c r="D109" s="1268"/>
      <c r="E109" s="1268"/>
      <c r="F109" s="1268"/>
      <c r="G109" s="1268"/>
      <c r="H109" s="1268"/>
    </row>
    <row r="110" spans="1:8" hidden="1" x14ac:dyDescent="0.25">
      <c r="A110" s="574"/>
      <c r="B110" s="574"/>
      <c r="C110" s="537"/>
      <c r="D110" s="537"/>
      <c r="E110" s="537"/>
      <c r="F110" s="537"/>
      <c r="G110" s="537"/>
      <c r="H110" s="549"/>
    </row>
    <row r="111" spans="1:8" ht="14.25" hidden="1" customHeight="1" x14ac:dyDescent="0.25">
      <c r="A111" s="574"/>
      <c r="B111" s="574"/>
      <c r="C111" s="1284" t="s">
        <v>486</v>
      </c>
      <c r="D111" s="1284"/>
      <c r="E111" s="1284"/>
      <c r="F111" s="1284"/>
      <c r="G111" s="1284"/>
      <c r="H111" s="1284"/>
    </row>
    <row r="112" spans="1:8" ht="6" hidden="1" customHeight="1" x14ac:dyDescent="0.25">
      <c r="A112" s="551"/>
      <c r="B112" s="551"/>
      <c r="C112" s="548"/>
      <c r="D112" s="548"/>
      <c r="E112" s="548"/>
      <c r="F112" s="548"/>
      <c r="G112" s="548"/>
      <c r="H112" s="2"/>
    </row>
    <row r="113" spans="1:8" hidden="1" x14ac:dyDescent="0.25">
      <c r="A113" s="1286"/>
      <c r="B113" s="1286"/>
      <c r="C113" s="1268" t="s">
        <v>503</v>
      </c>
      <c r="D113" s="1268"/>
      <c r="E113" s="1268"/>
      <c r="F113" s="1268"/>
      <c r="G113" s="1268"/>
      <c r="H113" s="1268"/>
    </row>
    <row r="114" spans="1:8" hidden="1" x14ac:dyDescent="0.25">
      <c r="A114" s="1286"/>
      <c r="B114" s="1286"/>
      <c r="C114" s="1268" t="s">
        <v>504</v>
      </c>
      <c r="D114" s="1268"/>
      <c r="E114" s="1268"/>
      <c r="F114" s="1268"/>
      <c r="G114" s="1268"/>
      <c r="H114" s="1268"/>
    </row>
    <row r="115" spans="1:8" hidden="1" x14ac:dyDescent="0.25">
      <c r="A115" s="1286"/>
      <c r="B115" s="1286"/>
      <c r="C115" s="1268" t="s">
        <v>505</v>
      </c>
      <c r="D115" s="1268"/>
      <c r="E115" s="1268"/>
      <c r="F115" s="1268"/>
      <c r="G115" s="1268"/>
      <c r="H115" s="1268"/>
    </row>
    <row r="116" spans="1:8" hidden="1" x14ac:dyDescent="0.25">
      <c r="A116" s="1286"/>
      <c r="B116" s="1286"/>
      <c r="C116" s="1268" t="s">
        <v>506</v>
      </c>
      <c r="D116" s="1268"/>
      <c r="E116" s="1268"/>
      <c r="F116" s="1268"/>
      <c r="G116" s="1268"/>
      <c r="H116" s="1268"/>
    </row>
    <row r="117" spans="1:8" ht="12.75" hidden="1" customHeight="1" x14ac:dyDescent="0.25">
      <c r="A117" s="1286"/>
      <c r="B117" s="1286"/>
      <c r="C117" s="1268" t="s">
        <v>507</v>
      </c>
      <c r="D117" s="1268"/>
      <c r="E117" s="1268"/>
      <c r="F117" s="1268"/>
      <c r="G117" s="1268"/>
      <c r="H117" s="1268"/>
    </row>
    <row r="118" spans="1:8" hidden="1" x14ac:dyDescent="0.25">
      <c r="A118" s="1286"/>
      <c r="B118" s="1286"/>
      <c r="C118" s="1268" t="s">
        <v>508</v>
      </c>
      <c r="D118" s="1268"/>
      <c r="E118" s="1268"/>
      <c r="F118" s="1268"/>
      <c r="G118" s="1268"/>
      <c r="H118" s="1268"/>
    </row>
    <row r="119" spans="1:8" hidden="1" x14ac:dyDescent="0.25">
      <c r="A119" s="1286"/>
      <c r="B119" s="1286"/>
      <c r="C119" s="1268" t="s">
        <v>509</v>
      </c>
      <c r="D119" s="1268"/>
      <c r="E119" s="1268"/>
      <c r="F119" s="1268"/>
      <c r="G119" s="1268"/>
      <c r="H119" s="1268"/>
    </row>
    <row r="120" spans="1:8" hidden="1" x14ac:dyDescent="0.25">
      <c r="A120" s="574"/>
      <c r="B120" s="574"/>
      <c r="C120" s="537"/>
      <c r="D120" s="537"/>
      <c r="E120" s="537"/>
      <c r="F120" s="537"/>
      <c r="G120" s="537"/>
      <c r="H120" s="549"/>
    </row>
    <row r="121" spans="1:8" ht="13.8" hidden="1" x14ac:dyDescent="0.25">
      <c r="A121" s="574"/>
      <c r="B121" s="574"/>
      <c r="C121" s="1284" t="s">
        <v>487</v>
      </c>
      <c r="D121" s="1284"/>
      <c r="E121" s="1284"/>
      <c r="F121" s="1284"/>
      <c r="G121" s="1284"/>
      <c r="H121" s="1284"/>
    </row>
    <row r="122" spans="1:8" ht="6" hidden="1" customHeight="1" x14ac:dyDescent="0.25">
      <c r="A122" s="551"/>
      <c r="B122" s="551"/>
      <c r="C122" s="548"/>
      <c r="D122" s="548"/>
      <c r="E122" s="548"/>
      <c r="F122" s="548"/>
      <c r="G122" s="548"/>
      <c r="H122" s="2"/>
    </row>
    <row r="123" spans="1:8" hidden="1" x14ac:dyDescent="0.25">
      <c r="A123" s="1286"/>
      <c r="B123" s="1286"/>
      <c r="C123" s="1268" t="s">
        <v>510</v>
      </c>
      <c r="D123" s="1268"/>
      <c r="E123" s="1268"/>
      <c r="F123" s="1268"/>
      <c r="G123" s="1268"/>
      <c r="H123" s="1268"/>
    </row>
    <row r="124" spans="1:8" hidden="1" x14ac:dyDescent="0.25">
      <c r="A124" s="1286"/>
      <c r="B124" s="1286"/>
      <c r="C124" s="1268" t="s">
        <v>511</v>
      </c>
      <c r="D124" s="1268"/>
      <c r="E124" s="1268"/>
      <c r="F124" s="1268"/>
      <c r="G124" s="1268"/>
      <c r="H124" s="1268"/>
    </row>
    <row r="125" spans="1:8" hidden="1" x14ac:dyDescent="0.25">
      <c r="A125" s="1286"/>
      <c r="B125" s="1286"/>
      <c r="C125" s="1268" t="s">
        <v>512</v>
      </c>
      <c r="D125" s="1268"/>
      <c r="E125" s="1268"/>
      <c r="F125" s="1268"/>
      <c r="G125" s="1268"/>
      <c r="H125" s="1268"/>
    </row>
    <row r="126" spans="1:8" hidden="1" x14ac:dyDescent="0.25">
      <c r="A126" s="1286"/>
      <c r="B126" s="1286"/>
      <c r="C126" s="1268" t="s">
        <v>513</v>
      </c>
      <c r="D126" s="1268"/>
      <c r="E126" s="1268"/>
      <c r="F126" s="1268"/>
      <c r="G126" s="1268"/>
      <c r="H126" s="1268"/>
    </row>
    <row r="127" spans="1:8" hidden="1" x14ac:dyDescent="0.25">
      <c r="A127" s="1286"/>
      <c r="B127" s="1286"/>
      <c r="C127" s="1268" t="s">
        <v>514</v>
      </c>
      <c r="D127" s="1268"/>
      <c r="E127" s="1268"/>
      <c r="F127" s="1268"/>
      <c r="G127" s="1268"/>
      <c r="H127" s="1268"/>
    </row>
    <row r="128" spans="1:8" hidden="1" x14ac:dyDescent="0.25">
      <c r="A128" s="1286"/>
      <c r="B128" s="1286"/>
      <c r="C128" s="1268" t="s">
        <v>515</v>
      </c>
      <c r="D128" s="1268"/>
      <c r="E128" s="1268"/>
      <c r="F128" s="1268"/>
      <c r="G128" s="1268"/>
      <c r="H128" s="1268"/>
    </row>
    <row r="129" spans="1:8" hidden="1" x14ac:dyDescent="0.25">
      <c r="A129" s="1286"/>
      <c r="B129" s="1286"/>
      <c r="C129" s="1268" t="s">
        <v>516</v>
      </c>
      <c r="D129" s="1268"/>
      <c r="E129" s="1268"/>
      <c r="F129" s="1268"/>
      <c r="G129" s="1268"/>
      <c r="H129" s="1268"/>
    </row>
    <row r="130" spans="1:8" hidden="1" x14ac:dyDescent="0.25">
      <c r="A130" s="1286"/>
      <c r="B130" s="1286"/>
      <c r="C130" s="1268" t="s">
        <v>517</v>
      </c>
      <c r="D130" s="1268"/>
      <c r="E130" s="1268"/>
      <c r="F130" s="1268"/>
      <c r="G130" s="1268"/>
      <c r="H130" s="1268"/>
    </row>
    <row r="131" spans="1:8" hidden="1" x14ac:dyDescent="0.25">
      <c r="A131" s="574"/>
      <c r="B131" s="574"/>
      <c r="C131" s="537"/>
      <c r="D131" s="537"/>
      <c r="E131" s="537"/>
      <c r="F131" s="537"/>
      <c r="G131" s="537"/>
      <c r="H131" s="549"/>
    </row>
    <row r="132" spans="1:8" ht="13.8" hidden="1" x14ac:dyDescent="0.25">
      <c r="A132" s="574"/>
      <c r="B132" s="574"/>
      <c r="C132" s="1284" t="s">
        <v>488</v>
      </c>
      <c r="D132" s="1284"/>
      <c r="E132" s="1284"/>
      <c r="F132" s="1284"/>
      <c r="G132" s="1284"/>
      <c r="H132" s="1284"/>
    </row>
    <row r="133" spans="1:8" ht="6" hidden="1" customHeight="1" x14ac:dyDescent="0.25">
      <c r="A133" s="574"/>
      <c r="B133" s="574"/>
      <c r="C133" s="548"/>
      <c r="D133" s="548"/>
      <c r="E133" s="548"/>
      <c r="F133" s="548"/>
      <c r="G133" s="548"/>
      <c r="H133" s="2"/>
    </row>
    <row r="134" spans="1:8" hidden="1" x14ac:dyDescent="0.25">
      <c r="A134" s="1286"/>
      <c r="B134" s="1286"/>
      <c r="C134" s="1268" t="s">
        <v>518</v>
      </c>
      <c r="D134" s="1268"/>
      <c r="E134" s="1268"/>
      <c r="F134" s="1268"/>
      <c r="G134" s="1268"/>
      <c r="H134" s="1268"/>
    </row>
    <row r="135" spans="1:8" hidden="1" x14ac:dyDescent="0.25">
      <c r="A135" s="1286"/>
      <c r="B135" s="1286"/>
      <c r="C135" s="1268" t="s">
        <v>519</v>
      </c>
      <c r="D135" s="1268"/>
      <c r="E135" s="1268"/>
      <c r="F135" s="1268"/>
      <c r="G135" s="1268"/>
      <c r="H135" s="1268"/>
    </row>
    <row r="136" spans="1:8" hidden="1" x14ac:dyDescent="0.25">
      <c r="A136" s="1286"/>
      <c r="B136" s="1286"/>
      <c r="C136" s="1268" t="s">
        <v>520</v>
      </c>
      <c r="D136" s="1268"/>
      <c r="E136" s="1268"/>
      <c r="F136" s="1268"/>
      <c r="G136" s="1268"/>
      <c r="H136" s="1268"/>
    </row>
    <row r="137" spans="1:8" hidden="1" x14ac:dyDescent="0.25">
      <c r="A137" s="1286"/>
      <c r="B137" s="1286"/>
      <c r="C137" s="1268" t="s">
        <v>521</v>
      </c>
      <c r="D137" s="1268"/>
      <c r="E137" s="1268"/>
      <c r="F137" s="1268"/>
      <c r="G137" s="1268"/>
      <c r="H137" s="1268"/>
    </row>
    <row r="138" spans="1:8" hidden="1" x14ac:dyDescent="0.25">
      <c r="A138" s="1286"/>
      <c r="B138" s="1286"/>
      <c r="C138" s="1268" t="s">
        <v>522</v>
      </c>
      <c r="D138" s="1268"/>
      <c r="E138" s="1268"/>
      <c r="F138" s="1268"/>
      <c r="G138" s="1268"/>
      <c r="H138" s="1268"/>
    </row>
    <row r="139" spans="1:8" hidden="1" x14ac:dyDescent="0.25">
      <c r="A139" s="1286"/>
      <c r="B139" s="1286"/>
      <c r="C139" s="1268" t="s">
        <v>523</v>
      </c>
      <c r="D139" s="1268"/>
      <c r="E139" s="1268"/>
      <c r="F139" s="1268"/>
      <c r="G139" s="1268"/>
      <c r="H139" s="1268"/>
    </row>
    <row r="140" spans="1:8" hidden="1" x14ac:dyDescent="0.25">
      <c r="A140" s="1286"/>
      <c r="B140" s="1286"/>
      <c r="C140" s="1268" t="s">
        <v>524</v>
      </c>
      <c r="D140" s="1268"/>
      <c r="E140" s="1268"/>
      <c r="F140" s="1268"/>
      <c r="G140" s="1268"/>
      <c r="H140" s="1268"/>
    </row>
    <row r="141" spans="1:8" hidden="1" x14ac:dyDescent="0.25">
      <c r="A141" s="574"/>
      <c r="B141" s="574"/>
      <c r="C141" s="537"/>
      <c r="D141" s="537"/>
      <c r="E141" s="537"/>
      <c r="F141" s="537"/>
      <c r="G141" s="537"/>
      <c r="H141" s="549"/>
    </row>
    <row r="142" spans="1:8" ht="13.8" hidden="1" x14ac:dyDescent="0.25">
      <c r="A142" s="574"/>
      <c r="B142" s="574"/>
      <c r="C142" s="1284" t="s">
        <v>262</v>
      </c>
      <c r="D142" s="1284"/>
      <c r="E142" s="1284"/>
      <c r="F142" s="1284"/>
      <c r="G142" s="1284"/>
      <c r="H142" s="1284"/>
    </row>
    <row r="143" spans="1:8" ht="6" hidden="1" customHeight="1" x14ac:dyDescent="0.25">
      <c r="A143" s="574"/>
      <c r="B143" s="574"/>
      <c r="C143" s="548"/>
      <c r="D143" s="548"/>
      <c r="E143" s="548"/>
      <c r="F143" s="548"/>
      <c r="G143" s="548"/>
      <c r="H143" s="2"/>
    </row>
    <row r="144" spans="1:8" hidden="1" x14ac:dyDescent="0.25">
      <c r="A144" s="1286"/>
      <c r="B144" s="1286"/>
      <c r="C144" s="1268" t="s">
        <v>525</v>
      </c>
      <c r="D144" s="1268"/>
      <c r="E144" s="1268"/>
      <c r="F144" s="1268"/>
      <c r="G144" s="1268"/>
      <c r="H144" s="1268"/>
    </row>
    <row r="145" spans="1:8" hidden="1" x14ac:dyDescent="0.25">
      <c r="A145" s="1286"/>
      <c r="B145" s="1286"/>
      <c r="C145" s="1268" t="s">
        <v>526</v>
      </c>
      <c r="D145" s="1268"/>
      <c r="E145" s="1268"/>
      <c r="F145" s="1268"/>
      <c r="G145" s="1268"/>
      <c r="H145" s="1268"/>
    </row>
    <row r="146" spans="1:8" hidden="1" x14ac:dyDescent="0.25">
      <c r="A146" s="1286"/>
      <c r="B146" s="1286"/>
      <c r="C146" s="1279" t="s">
        <v>557</v>
      </c>
      <c r="D146" s="1279"/>
      <c r="E146" s="1279"/>
      <c r="F146" s="1279"/>
      <c r="G146" s="1279"/>
      <c r="H146" s="1279"/>
    </row>
    <row r="147" spans="1:8" hidden="1" x14ac:dyDescent="0.25">
      <c r="A147" s="1286"/>
      <c r="B147" s="1286"/>
      <c r="C147" s="1268" t="s">
        <v>527</v>
      </c>
      <c r="D147" s="1268"/>
      <c r="E147" s="1268"/>
      <c r="F147" s="1268"/>
      <c r="G147" s="1268"/>
      <c r="H147" s="1268"/>
    </row>
    <row r="148" spans="1:8" hidden="1" x14ac:dyDescent="0.25">
      <c r="A148" s="1286"/>
      <c r="B148" s="1286"/>
      <c r="C148" s="1268" t="s">
        <v>528</v>
      </c>
      <c r="D148" s="1268"/>
      <c r="E148" s="1268"/>
      <c r="F148" s="1268"/>
      <c r="G148" s="1268"/>
      <c r="H148" s="1268"/>
    </row>
    <row r="149" spans="1:8" hidden="1" x14ac:dyDescent="0.25">
      <c r="A149" s="1286"/>
      <c r="B149" s="1286"/>
      <c r="C149" s="1268" t="s">
        <v>529</v>
      </c>
      <c r="D149" s="1268"/>
      <c r="E149" s="1268"/>
      <c r="F149" s="1268"/>
      <c r="G149" s="1268"/>
      <c r="H149" s="1268"/>
    </row>
    <row r="150" spans="1:8" hidden="1" x14ac:dyDescent="0.25">
      <c r="A150" s="1286"/>
      <c r="B150" s="1286"/>
      <c r="C150" s="1268" t="s">
        <v>530</v>
      </c>
      <c r="D150" s="1268"/>
      <c r="E150" s="1268"/>
      <c r="F150" s="1268"/>
      <c r="G150" s="1268"/>
      <c r="H150" s="1268"/>
    </row>
    <row r="151" spans="1:8" hidden="1" x14ac:dyDescent="0.25">
      <c r="A151" s="1286"/>
      <c r="B151" s="1286"/>
      <c r="C151" s="1268" t="s">
        <v>531</v>
      </c>
      <c r="D151" s="1268"/>
      <c r="E151" s="1268"/>
      <c r="F151" s="1268"/>
      <c r="G151" s="1268"/>
      <c r="H151" s="1268"/>
    </row>
    <row r="152" spans="1:8" hidden="1" x14ac:dyDescent="0.25">
      <c r="A152" s="574"/>
      <c r="B152" s="574"/>
      <c r="C152" s="552"/>
      <c r="D152" s="552"/>
      <c r="E152" s="552"/>
      <c r="F152" s="552"/>
      <c r="G152" s="552"/>
      <c r="H152" s="549"/>
    </row>
    <row r="153" spans="1:8" ht="13.8" hidden="1" x14ac:dyDescent="0.25">
      <c r="A153" s="574"/>
      <c r="B153" s="574"/>
      <c r="C153" s="1284" t="s">
        <v>263</v>
      </c>
      <c r="D153" s="1284"/>
      <c r="E153" s="1284"/>
      <c r="F153" s="1284"/>
      <c r="G153" s="1284"/>
      <c r="H153" s="1284"/>
    </row>
    <row r="154" spans="1:8" ht="6" hidden="1" customHeight="1" x14ac:dyDescent="0.25">
      <c r="A154" s="574"/>
      <c r="B154" s="574"/>
      <c r="C154" s="548"/>
      <c r="D154" s="548"/>
      <c r="E154" s="548"/>
      <c r="F154" s="548"/>
      <c r="G154" s="548"/>
      <c r="H154" s="2"/>
    </row>
    <row r="155" spans="1:8" hidden="1" x14ac:dyDescent="0.25">
      <c r="A155" s="1286"/>
      <c r="B155" s="1286"/>
      <c r="C155" s="1268" t="s">
        <v>532</v>
      </c>
      <c r="D155" s="1268"/>
      <c r="E155" s="1268"/>
      <c r="F155" s="1268"/>
      <c r="G155" s="1268"/>
      <c r="H155" s="1268"/>
    </row>
    <row r="156" spans="1:8" hidden="1" x14ac:dyDescent="0.25">
      <c r="A156" s="1286"/>
      <c r="B156" s="1286"/>
      <c r="C156" s="1279" t="s">
        <v>558</v>
      </c>
      <c r="D156" s="1279"/>
      <c r="E156" s="1279"/>
      <c r="F156" s="1279"/>
      <c r="G156" s="1279"/>
      <c r="H156" s="1279"/>
    </row>
    <row r="157" spans="1:8" hidden="1" x14ac:dyDescent="0.25">
      <c r="A157" s="1286"/>
      <c r="B157" s="1286"/>
      <c r="C157" s="1268" t="s">
        <v>533</v>
      </c>
      <c r="D157" s="1268"/>
      <c r="E157" s="1268"/>
      <c r="F157" s="1268"/>
      <c r="G157" s="1268"/>
      <c r="H157" s="1268"/>
    </row>
    <row r="158" spans="1:8" hidden="1" x14ac:dyDescent="0.25">
      <c r="A158" s="1286"/>
      <c r="B158" s="1286"/>
      <c r="C158" s="1268" t="s">
        <v>534</v>
      </c>
      <c r="D158" s="1268"/>
      <c r="E158" s="1268"/>
      <c r="F158" s="1268"/>
      <c r="G158" s="1268"/>
      <c r="H158" s="1268"/>
    </row>
    <row r="159" spans="1:8" hidden="1" x14ac:dyDescent="0.25">
      <c r="A159" s="1286"/>
      <c r="B159" s="1286"/>
      <c r="C159" s="1268" t="s">
        <v>535</v>
      </c>
      <c r="D159" s="1268"/>
      <c r="E159" s="1268"/>
      <c r="F159" s="1268"/>
      <c r="G159" s="1268"/>
      <c r="H159" s="1268"/>
    </row>
    <row r="160" spans="1:8" hidden="1" x14ac:dyDescent="0.25">
      <c r="A160" s="1286"/>
      <c r="B160" s="1286"/>
      <c r="C160" s="1268" t="s">
        <v>536</v>
      </c>
      <c r="D160" s="1268"/>
      <c r="E160" s="1268"/>
      <c r="F160" s="1268"/>
      <c r="G160" s="1268"/>
      <c r="H160" s="1268"/>
    </row>
    <row r="161" spans="1:8" hidden="1" x14ac:dyDescent="0.25">
      <c r="A161" s="1286"/>
      <c r="B161" s="1286"/>
      <c r="C161" s="1268" t="s">
        <v>537</v>
      </c>
      <c r="D161" s="1268"/>
      <c r="E161" s="1268"/>
      <c r="F161" s="1268"/>
      <c r="G161" s="1268"/>
      <c r="H161" s="1268"/>
    </row>
    <row r="162" spans="1:8" hidden="1" x14ac:dyDescent="0.25">
      <c r="A162" s="1286"/>
      <c r="B162" s="1286"/>
      <c r="C162" s="1268" t="s">
        <v>538</v>
      </c>
      <c r="D162" s="1268"/>
      <c r="E162" s="1268"/>
      <c r="F162" s="1268"/>
      <c r="G162" s="1268"/>
      <c r="H162" s="1268"/>
    </row>
    <row r="163" spans="1:8" hidden="1" x14ac:dyDescent="0.25">
      <c r="A163" s="574"/>
      <c r="B163" s="574"/>
      <c r="C163" s="552"/>
      <c r="D163" s="552"/>
      <c r="E163" s="552"/>
      <c r="F163" s="552"/>
      <c r="G163" s="552"/>
      <c r="H163" s="549"/>
    </row>
    <row r="164" spans="1:8" ht="13.8" hidden="1" x14ac:dyDescent="0.25">
      <c r="A164" s="574"/>
      <c r="B164" s="574"/>
      <c r="C164" s="1284" t="s">
        <v>489</v>
      </c>
      <c r="D164" s="1284"/>
      <c r="E164" s="1284"/>
      <c r="F164" s="1284"/>
      <c r="G164" s="1284"/>
      <c r="H164" s="1284"/>
    </row>
    <row r="165" spans="1:8" ht="6" hidden="1" customHeight="1" x14ac:dyDescent="0.25">
      <c r="A165" s="574"/>
      <c r="B165" s="574"/>
      <c r="C165" s="548"/>
      <c r="D165" s="550"/>
      <c r="E165" s="550"/>
      <c r="F165" s="550"/>
      <c r="G165" s="550"/>
      <c r="H165" s="2"/>
    </row>
    <row r="166" spans="1:8" hidden="1" x14ac:dyDescent="0.25">
      <c r="A166" s="1286"/>
      <c r="B166" s="1286"/>
      <c r="C166" s="1268" t="s">
        <v>539</v>
      </c>
      <c r="D166" s="1268"/>
      <c r="E166" s="1268"/>
      <c r="F166" s="1268"/>
      <c r="G166" s="1268"/>
      <c r="H166" s="1268"/>
    </row>
    <row r="167" spans="1:8" hidden="1" x14ac:dyDescent="0.25">
      <c r="A167" s="1286"/>
      <c r="B167" s="1286"/>
      <c r="C167" s="1268" t="s">
        <v>540</v>
      </c>
      <c r="D167" s="1268"/>
      <c r="E167" s="1268"/>
      <c r="F167" s="1268"/>
      <c r="G167" s="1268"/>
      <c r="H167" s="1268"/>
    </row>
    <row r="168" spans="1:8" hidden="1" x14ac:dyDescent="0.25">
      <c r="A168" s="1286"/>
      <c r="B168" s="1286"/>
      <c r="C168" s="1268" t="s">
        <v>541</v>
      </c>
      <c r="D168" s="1268"/>
      <c r="E168" s="1268"/>
      <c r="F168" s="1268"/>
      <c r="G168" s="1268"/>
      <c r="H168" s="1268"/>
    </row>
    <row r="169" spans="1:8" hidden="1" x14ac:dyDescent="0.25">
      <c r="A169" s="1286"/>
      <c r="B169" s="1286"/>
      <c r="C169" s="1268" t="s">
        <v>542</v>
      </c>
      <c r="D169" s="1268"/>
      <c r="E169" s="1268"/>
      <c r="F169" s="1268"/>
      <c r="G169" s="1268"/>
      <c r="H169" s="1268"/>
    </row>
    <row r="170" spans="1:8" hidden="1" x14ac:dyDescent="0.25">
      <c r="A170" s="1286"/>
      <c r="B170" s="1286"/>
      <c r="C170" s="1268" t="s">
        <v>543</v>
      </c>
      <c r="D170" s="1268"/>
      <c r="E170" s="1268"/>
      <c r="F170" s="1268"/>
      <c r="G170" s="1268"/>
      <c r="H170" s="1268"/>
    </row>
    <row r="171" spans="1:8" hidden="1" x14ac:dyDescent="0.25">
      <c r="A171" s="1286"/>
      <c r="B171" s="1286"/>
      <c r="C171" s="1268" t="s">
        <v>544</v>
      </c>
      <c r="D171" s="1268"/>
      <c r="E171" s="1268"/>
      <c r="F171" s="1268"/>
      <c r="G171" s="1268"/>
      <c r="H171" s="1268"/>
    </row>
    <row r="172" spans="1:8" hidden="1" x14ac:dyDescent="0.25">
      <c r="A172" s="1286"/>
      <c r="B172" s="1286"/>
      <c r="C172" s="1268" t="s">
        <v>545</v>
      </c>
      <c r="D172" s="1268"/>
      <c r="E172" s="1268"/>
      <c r="F172" s="1268"/>
      <c r="G172" s="1268"/>
      <c r="H172" s="1268"/>
    </row>
    <row r="173" spans="1:8" hidden="1" x14ac:dyDescent="0.25">
      <c r="A173" s="1286"/>
      <c r="B173" s="1286"/>
      <c r="C173" s="1268" t="s">
        <v>546</v>
      </c>
      <c r="D173" s="1268"/>
      <c r="E173" s="1268"/>
      <c r="F173" s="1268"/>
      <c r="G173" s="1268"/>
      <c r="H173" s="1268"/>
    </row>
    <row r="174" spans="1:8" hidden="1" x14ac:dyDescent="0.25">
      <c r="A174" s="574"/>
      <c r="B174" s="574"/>
      <c r="C174" s="552"/>
      <c r="D174" s="552"/>
      <c r="E174" s="552"/>
      <c r="F174" s="552"/>
      <c r="G174" s="552"/>
      <c r="H174" s="549"/>
    </row>
    <row r="175" spans="1:8" ht="13.8" hidden="1" x14ac:dyDescent="0.25">
      <c r="A175" s="574"/>
      <c r="B175" s="574"/>
      <c r="C175" s="1284" t="s">
        <v>490</v>
      </c>
      <c r="D175" s="1284"/>
      <c r="E175" s="1284"/>
      <c r="F175" s="1284"/>
      <c r="G175" s="1284"/>
      <c r="H175" s="1284"/>
    </row>
    <row r="176" spans="1:8" ht="6" hidden="1" customHeight="1" x14ac:dyDescent="0.25">
      <c r="A176" s="549"/>
      <c r="B176" s="549"/>
      <c r="C176" s="2"/>
      <c r="D176" s="548"/>
      <c r="E176" s="548"/>
      <c r="F176" s="548"/>
      <c r="G176" s="548"/>
      <c r="H176" s="2"/>
    </row>
    <row r="177" spans="1:8" hidden="1" x14ac:dyDescent="0.25">
      <c r="A177" s="1286"/>
      <c r="B177" s="1286"/>
      <c r="C177" s="1268" t="s">
        <v>547</v>
      </c>
      <c r="D177" s="1268"/>
      <c r="E177" s="1268"/>
      <c r="F177" s="1268"/>
      <c r="G177" s="1268"/>
      <c r="H177" s="1268"/>
    </row>
    <row r="178" spans="1:8" hidden="1" x14ac:dyDescent="0.25">
      <c r="A178" s="1286"/>
      <c r="B178" s="1286"/>
      <c r="C178" s="1268" t="s">
        <v>548</v>
      </c>
      <c r="D178" s="1268"/>
      <c r="E178" s="1268"/>
      <c r="F178" s="1268"/>
      <c r="G178" s="1268"/>
      <c r="H178" s="1268"/>
    </row>
    <row r="179" spans="1:8" hidden="1" x14ac:dyDescent="0.25">
      <c r="A179" s="1286"/>
      <c r="B179" s="1286"/>
      <c r="C179" s="1268" t="s">
        <v>549</v>
      </c>
      <c r="D179" s="1268"/>
      <c r="E179" s="1268"/>
      <c r="F179" s="1268"/>
      <c r="G179" s="1268"/>
      <c r="H179" s="1268"/>
    </row>
    <row r="180" spans="1:8" hidden="1" x14ac:dyDescent="0.25">
      <c r="A180" s="1286"/>
      <c r="B180" s="1286"/>
      <c r="C180" s="1268" t="s">
        <v>550</v>
      </c>
      <c r="D180" s="1268"/>
      <c r="E180" s="1268"/>
      <c r="F180" s="1268"/>
      <c r="G180" s="1268"/>
      <c r="H180" s="1268"/>
    </row>
    <row r="181" spans="1:8" hidden="1" x14ac:dyDescent="0.25">
      <c r="A181" s="1286"/>
      <c r="B181" s="1286"/>
      <c r="C181" s="1268" t="s">
        <v>551</v>
      </c>
      <c r="D181" s="1268"/>
      <c r="E181" s="1268"/>
      <c r="F181" s="1268"/>
      <c r="G181" s="1268"/>
      <c r="H181" s="1268"/>
    </row>
    <row r="182" spans="1:8" hidden="1" x14ac:dyDescent="0.25">
      <c r="A182" s="1286"/>
      <c r="B182" s="1286"/>
      <c r="C182" s="1268" t="s">
        <v>552</v>
      </c>
      <c r="D182" s="1268"/>
      <c r="E182" s="1268"/>
      <c r="F182" s="1268"/>
      <c r="G182" s="1268"/>
      <c r="H182" s="1268"/>
    </row>
    <row r="183" spans="1:8" hidden="1" x14ac:dyDescent="0.25">
      <c r="A183" s="1286"/>
      <c r="B183" s="1286"/>
      <c r="C183" s="1268" t="s">
        <v>553</v>
      </c>
      <c r="D183" s="1268"/>
      <c r="E183" s="1268"/>
      <c r="F183" s="1268"/>
      <c r="G183" s="1268"/>
      <c r="H183" s="1268"/>
    </row>
    <row r="184" spans="1:8" hidden="1" x14ac:dyDescent="0.25">
      <c r="A184" s="1286"/>
      <c r="B184" s="1286"/>
      <c r="C184" s="1268" t="s">
        <v>554</v>
      </c>
      <c r="D184" s="1268"/>
      <c r="E184" s="1268"/>
      <c r="F184" s="1268"/>
      <c r="G184" s="1268"/>
      <c r="H184" s="1268"/>
    </row>
    <row r="185" spans="1:8" hidden="1" x14ac:dyDescent="0.25"/>
    <row r="186" spans="1:8" hidden="1" x14ac:dyDescent="0.25"/>
    <row r="187" spans="1:8" hidden="1" x14ac:dyDescent="0.25">
      <c r="C187" s="39" t="s">
        <v>495</v>
      </c>
    </row>
    <row r="188" spans="1:8" x14ac:dyDescent="0.25">
      <c r="C188" s="39"/>
    </row>
  </sheetData>
  <sheetProtection sheet="1" objects="1" scenarios="1"/>
  <mergeCells count="247">
    <mergeCell ref="O63:P64"/>
    <mergeCell ref="J4:J5"/>
    <mergeCell ref="F3:H3"/>
    <mergeCell ref="J19:L19"/>
    <mergeCell ref="B20:D20"/>
    <mergeCell ref="F20:H20"/>
    <mergeCell ref="J20:L20"/>
    <mergeCell ref="B15:D15"/>
    <mergeCell ref="F15:H15"/>
    <mergeCell ref="J15:L15"/>
    <mergeCell ref="J16:L16"/>
    <mergeCell ref="I10:J10"/>
    <mergeCell ref="B13:D13"/>
    <mergeCell ref="F13:H13"/>
    <mergeCell ref="J13:L13"/>
    <mergeCell ref="J14:K14"/>
    <mergeCell ref="N3:N20"/>
    <mergeCell ref="B16:D16"/>
    <mergeCell ref="F16:H16"/>
    <mergeCell ref="B17:D17"/>
    <mergeCell ref="B56:D56"/>
    <mergeCell ref="F56:H56"/>
    <mergeCell ref="J56:L56"/>
    <mergeCell ref="B57:D57"/>
    <mergeCell ref="F57:H57"/>
    <mergeCell ref="J57:L57"/>
    <mergeCell ref="F51:H51"/>
    <mergeCell ref="J51:L51"/>
    <mergeCell ref="B52:D52"/>
    <mergeCell ref="F52:H52"/>
    <mergeCell ref="J52:L52"/>
    <mergeCell ref="B53:D53"/>
    <mergeCell ref="F53:H53"/>
    <mergeCell ref="J53:L53"/>
    <mergeCell ref="B55:D55"/>
    <mergeCell ref="F55:H55"/>
    <mergeCell ref="J55:L55"/>
    <mergeCell ref="A3:A20"/>
    <mergeCell ref="B6:C6"/>
    <mergeCell ref="B42:C42"/>
    <mergeCell ref="B37:L37"/>
    <mergeCell ref="J38:L38"/>
    <mergeCell ref="F39:H39"/>
    <mergeCell ref="B40:L40"/>
    <mergeCell ref="F42:G42"/>
    <mergeCell ref="J42:K42"/>
    <mergeCell ref="B30:D30"/>
    <mergeCell ref="B31:D31"/>
    <mergeCell ref="F31:H31"/>
    <mergeCell ref="J31:L31"/>
    <mergeCell ref="B32:D32"/>
    <mergeCell ref="F32:H32"/>
    <mergeCell ref="J32:L32"/>
    <mergeCell ref="B33:D33"/>
    <mergeCell ref="F33:H33"/>
    <mergeCell ref="F14:G14"/>
    <mergeCell ref="F6:G6"/>
    <mergeCell ref="J6:K6"/>
    <mergeCell ref="I8:K8"/>
    <mergeCell ref="B3:C3"/>
    <mergeCell ref="B4:D5"/>
    <mergeCell ref="F17:H17"/>
    <mergeCell ref="J17:L17"/>
    <mergeCell ref="B18:D18"/>
    <mergeCell ref="F18:H18"/>
    <mergeCell ref="J18:L18"/>
    <mergeCell ref="B19:D19"/>
    <mergeCell ref="F19:H19"/>
    <mergeCell ref="B21:D21"/>
    <mergeCell ref="F21:H21"/>
    <mergeCell ref="J21:L21"/>
    <mergeCell ref="B22:D22"/>
    <mergeCell ref="F22:H22"/>
    <mergeCell ref="J22:L22"/>
    <mergeCell ref="B23:D23"/>
    <mergeCell ref="F23:H23"/>
    <mergeCell ref="J23:L23"/>
    <mergeCell ref="B24:D24"/>
    <mergeCell ref="F24:H24"/>
    <mergeCell ref="J24:L24"/>
    <mergeCell ref="B25:D25"/>
    <mergeCell ref="F25:H25"/>
    <mergeCell ref="J25:L25"/>
    <mergeCell ref="B26:D26"/>
    <mergeCell ref="F26:H26"/>
    <mergeCell ref="J26:L26"/>
    <mergeCell ref="B27:D27"/>
    <mergeCell ref="F27:H27"/>
    <mergeCell ref="J27:L27"/>
    <mergeCell ref="B28:D28"/>
    <mergeCell ref="F28:H28"/>
    <mergeCell ref="J28:L28"/>
    <mergeCell ref="B29:D29"/>
    <mergeCell ref="F29:H29"/>
    <mergeCell ref="J29:L29"/>
    <mergeCell ref="I44:K44"/>
    <mergeCell ref="I46:J46"/>
    <mergeCell ref="B49:D49"/>
    <mergeCell ref="F49:H49"/>
    <mergeCell ref="J49:L49"/>
    <mergeCell ref="B36:D36"/>
    <mergeCell ref="F36:H36"/>
    <mergeCell ref="J36:L36"/>
    <mergeCell ref="F30:H30"/>
    <mergeCell ref="J30:L30"/>
    <mergeCell ref="F50:G50"/>
    <mergeCell ref="B54:D54"/>
    <mergeCell ref="F54:H54"/>
    <mergeCell ref="J54:L54"/>
    <mergeCell ref="J50:K50"/>
    <mergeCell ref="B51:D51"/>
    <mergeCell ref="A177:B184"/>
    <mergeCell ref="B73:M73"/>
    <mergeCell ref="B64:D64"/>
    <mergeCell ref="F64:H64"/>
    <mergeCell ref="J64:L64"/>
    <mergeCell ref="B65:D65"/>
    <mergeCell ref="F65:H65"/>
    <mergeCell ref="J65:L65"/>
    <mergeCell ref="B66:D66"/>
    <mergeCell ref="F66:H66"/>
    <mergeCell ref="J66:L66"/>
    <mergeCell ref="A102:B109"/>
    <mergeCell ref="A113:B119"/>
    <mergeCell ref="A123:B130"/>
    <mergeCell ref="A134:B140"/>
    <mergeCell ref="A144:B151"/>
    <mergeCell ref="B67:D67"/>
    <mergeCell ref="B72:D72"/>
    <mergeCell ref="C116:H116"/>
    <mergeCell ref="C115:H115"/>
    <mergeCell ref="C114:H114"/>
    <mergeCell ref="F67:H67"/>
    <mergeCell ref="J67:L67"/>
    <mergeCell ref="B70:D70"/>
    <mergeCell ref="F70:H70"/>
    <mergeCell ref="J70:L70"/>
    <mergeCell ref="B71:D71"/>
    <mergeCell ref="F71:H71"/>
    <mergeCell ref="J71:L71"/>
    <mergeCell ref="B68:D68"/>
    <mergeCell ref="F68:H68"/>
    <mergeCell ref="C107:H107"/>
    <mergeCell ref="C106:H106"/>
    <mergeCell ref="C105:H105"/>
    <mergeCell ref="C104:H104"/>
    <mergeCell ref="C103:H103"/>
    <mergeCell ref="A166:B173"/>
    <mergeCell ref="J61:L61"/>
    <mergeCell ref="B58:D58"/>
    <mergeCell ref="F58:H58"/>
    <mergeCell ref="B62:D62"/>
    <mergeCell ref="F62:H62"/>
    <mergeCell ref="J62:L62"/>
    <mergeCell ref="B63:D63"/>
    <mergeCell ref="F63:H63"/>
    <mergeCell ref="J63:L63"/>
    <mergeCell ref="J58:L58"/>
    <mergeCell ref="B59:D59"/>
    <mergeCell ref="F59:H59"/>
    <mergeCell ref="J59:L59"/>
    <mergeCell ref="B60:D60"/>
    <mergeCell ref="F60:H60"/>
    <mergeCell ref="J68:L68"/>
    <mergeCell ref="B69:D69"/>
    <mergeCell ref="F69:H69"/>
    <mergeCell ref="J69:L69"/>
    <mergeCell ref="J60:L60"/>
    <mergeCell ref="C100:H100"/>
    <mergeCell ref="C109:H109"/>
    <mergeCell ref="C108:H108"/>
    <mergeCell ref="O2:S3"/>
    <mergeCell ref="K4:L5"/>
    <mergeCell ref="J39:K39"/>
    <mergeCell ref="J3:K3"/>
    <mergeCell ref="F4:H5"/>
    <mergeCell ref="F72:H72"/>
    <mergeCell ref="J72:L72"/>
    <mergeCell ref="A155:B162"/>
    <mergeCell ref="C102:H102"/>
    <mergeCell ref="C119:H119"/>
    <mergeCell ref="C118:H118"/>
    <mergeCell ref="C117:H117"/>
    <mergeCell ref="C113:H113"/>
    <mergeCell ref="C111:H111"/>
    <mergeCell ref="C121:H121"/>
    <mergeCell ref="B61:D61"/>
    <mergeCell ref="F61:H61"/>
    <mergeCell ref="J33:L33"/>
    <mergeCell ref="B34:D34"/>
    <mergeCell ref="F34:H34"/>
    <mergeCell ref="J34:L34"/>
    <mergeCell ref="B35:D35"/>
    <mergeCell ref="F35:H35"/>
    <mergeCell ref="J35:L35"/>
    <mergeCell ref="C130:H130"/>
    <mergeCell ref="C129:H129"/>
    <mergeCell ref="C128:H128"/>
    <mergeCell ref="C127:H127"/>
    <mergeCell ref="C126:H126"/>
    <mergeCell ref="C125:H125"/>
    <mergeCell ref="C124:H124"/>
    <mergeCell ref="C123:H123"/>
    <mergeCell ref="C132:H132"/>
    <mergeCell ref="C140:H140"/>
    <mergeCell ref="C139:H139"/>
    <mergeCell ref="C138:H138"/>
    <mergeCell ref="C137:H137"/>
    <mergeCell ref="C136:H136"/>
    <mergeCell ref="C135:H135"/>
    <mergeCell ref="C134:H134"/>
    <mergeCell ref="C142:H142"/>
    <mergeCell ref="C151:H151"/>
    <mergeCell ref="C150:H150"/>
    <mergeCell ref="C149:H149"/>
    <mergeCell ref="C148:H148"/>
    <mergeCell ref="C147:H147"/>
    <mergeCell ref="C146:H146"/>
    <mergeCell ref="C145:H145"/>
    <mergeCell ref="C144:H144"/>
    <mergeCell ref="C153:H153"/>
    <mergeCell ref="C162:H162"/>
    <mergeCell ref="C161:H161"/>
    <mergeCell ref="C160:H160"/>
    <mergeCell ref="C159:H159"/>
    <mergeCell ref="C158:H158"/>
    <mergeCell ref="C157:H157"/>
    <mergeCell ref="C156:H156"/>
    <mergeCell ref="C155:H155"/>
    <mergeCell ref="C164:H164"/>
    <mergeCell ref="C173:H173"/>
    <mergeCell ref="C172:H172"/>
    <mergeCell ref="C171:H171"/>
    <mergeCell ref="C170:H170"/>
    <mergeCell ref="C169:H169"/>
    <mergeCell ref="C168:H168"/>
    <mergeCell ref="C167:H167"/>
    <mergeCell ref="C166:H166"/>
    <mergeCell ref="C182:H182"/>
    <mergeCell ref="C183:H183"/>
    <mergeCell ref="C184:H184"/>
    <mergeCell ref="C175:H175"/>
    <mergeCell ref="C177:H177"/>
    <mergeCell ref="C178:H178"/>
    <mergeCell ref="C179:H179"/>
    <mergeCell ref="C180:H180"/>
    <mergeCell ref="C181:H181"/>
  </mergeCells>
  <phoneticPr fontId="3" type="noConversion"/>
  <conditionalFormatting sqref="J3:K3">
    <cfRule type="containsText" dxfId="8" priority="1" operator="containsText" text="CONDUCTED">
      <formula>NOT(ISERROR(SEARCH("CONDUCTED",J3)))</formula>
    </cfRule>
    <cfRule type="containsText" dxfId="7" priority="2" operator="containsText" text="NOT USED">
      <formula>NOT(ISERROR(SEARCH("NOT USED",J3)))</formula>
    </cfRule>
    <cfRule type="containsText" dxfId="6" priority="3" operator="containsText" text="CONDUCTED">
      <formula>NOT(ISERROR(SEARCH("CONDUCTED",J3)))</formula>
    </cfRule>
    <cfRule type="containsText" dxfId="5" priority="4" operator="containsText" text="CONDUCTED">
      <formula>NOT(ISERROR(SEARCH("CONDUCTED",J3)))</formula>
    </cfRule>
    <cfRule type="containsText" dxfId="4" priority="5" operator="containsText" text="1ST CONDUCTED">
      <formula>NOT(ISERROR(SEARCH("1ST CONDUCTED",J3)))</formula>
    </cfRule>
  </conditionalFormatting>
  <dataValidations xWindow="529" yWindow="247" count="8">
    <dataValidation type="list" allowBlank="1" showInputMessage="1" showErrorMessage="1" sqref="L50:M50 D50 H50 L14:M14 H14 D14">
      <formula1>Dimensions</formula1>
    </dataValidation>
    <dataValidation type="list" allowBlank="1" showInputMessage="1" showErrorMessage="1" sqref="B18:D25">
      <formula1>INDIRECT($D$14)</formula1>
    </dataValidation>
    <dataValidation type="list" allowBlank="1" showInputMessage="1" showErrorMessage="1" sqref="F18:H25">
      <formula1>INDIRECT($H$14)</formula1>
    </dataValidation>
    <dataValidation type="list" allowBlank="1" showInputMessage="1" showErrorMessage="1" sqref="J18:L25">
      <formula1>INDIRECT($L$14)</formula1>
    </dataValidation>
    <dataValidation type="list" allowBlank="1" showInputMessage="1" showErrorMessage="1" sqref="B54:D61">
      <formula1>INDIRECT($D$50)</formula1>
    </dataValidation>
    <dataValidation type="list" allowBlank="1" showInputMessage="1" showErrorMessage="1" sqref="F54:H61">
      <formula1>INDIRECT($H$50)</formula1>
    </dataValidation>
    <dataValidation type="list" allowBlank="1" showInputMessage="1" showErrorMessage="1" sqref="J54:L61">
      <formula1>INDIRECT($L$50)</formula1>
    </dataValidation>
    <dataValidation type="list" allowBlank="1" showInputMessage="1" showErrorMessage="1" sqref="J3:K3">
      <formula1>$W$18:$W$22</formula1>
    </dataValidation>
  </dataValidations>
  <printOptions horizontalCentered="1" verticalCentered="1"/>
  <pageMargins left="0.1" right="0" top="0" bottom="0" header="0" footer="0"/>
  <pageSetup scale="95" fitToHeight="2" orientation="landscape" horizontalDpi="4294967294" verticalDpi="1200" r:id="rId1"/>
  <headerFooter alignWithMargins="0"/>
  <rowBreaks count="1" manualBreakCount="1">
    <brk id="3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AJ125"/>
  <sheetViews>
    <sheetView showGridLines="0" showRowColHeaders="0" showOutlineSymbols="0" zoomScale="90" zoomScaleNormal="90" workbookViewId="0">
      <selection activeCell="F8" sqref="F8:I8"/>
    </sheetView>
  </sheetViews>
  <sheetFormatPr defaultRowHeight="13.2" x14ac:dyDescent="0.25"/>
  <cols>
    <col min="1" max="1" width="8.88671875" style="1067"/>
    <col min="2" max="2" width="13.88671875" style="1067" customWidth="1"/>
    <col min="3" max="3" width="8.88671875" style="1067"/>
    <col min="4" max="4" width="6.109375" style="1067" customWidth="1"/>
    <col min="5" max="5" width="12.6640625" style="1067" customWidth="1"/>
    <col min="6" max="6" width="2.5546875" style="1067" customWidth="1"/>
    <col min="7" max="7" width="13.33203125" style="1067" customWidth="1"/>
    <col min="8" max="8" width="6.44140625" style="1067" customWidth="1"/>
    <col min="9" max="9" width="9.5546875" style="1067" customWidth="1"/>
    <col min="10" max="10" width="12.44140625" style="1067" customWidth="1"/>
    <col min="11" max="11" width="12.33203125" style="1067" customWidth="1"/>
    <col min="12" max="12" width="1.88671875" style="1067" customWidth="1"/>
    <col min="13" max="16384" width="8.88671875" style="1067"/>
  </cols>
  <sheetData>
    <row r="1" spans="1:36"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row>
    <row r="2" spans="1:36" x14ac:dyDescent="0.25">
      <c r="A2" s="12"/>
      <c r="B2" s="1316"/>
      <c r="C2" s="1317"/>
      <c r="D2" s="1317"/>
      <c r="E2" s="1317"/>
      <c r="F2" s="1317"/>
      <c r="G2" s="1317"/>
      <c r="H2" s="1317"/>
      <c r="I2" s="1317"/>
      <c r="J2" s="1317"/>
      <c r="K2" s="1317"/>
      <c r="L2" s="1318"/>
      <c r="M2" s="12"/>
      <c r="N2" s="12"/>
      <c r="O2" s="12"/>
      <c r="P2" s="12"/>
      <c r="Q2" s="12"/>
      <c r="R2" s="12"/>
      <c r="S2" s="12"/>
      <c r="T2" s="12"/>
      <c r="U2" s="12"/>
      <c r="V2" s="12"/>
      <c r="W2" s="12"/>
      <c r="X2" s="12"/>
      <c r="Y2" s="12"/>
      <c r="Z2" s="12"/>
      <c r="AA2" s="12"/>
      <c r="AB2" s="12"/>
      <c r="AC2" s="12"/>
      <c r="AD2" s="12"/>
      <c r="AE2" s="12"/>
      <c r="AF2" s="12"/>
      <c r="AG2" s="12"/>
      <c r="AH2" s="12"/>
      <c r="AI2" s="12"/>
      <c r="AJ2" s="12"/>
    </row>
    <row r="3" spans="1:36" ht="25.5" customHeight="1" x14ac:dyDescent="0.25">
      <c r="A3" s="12"/>
      <c r="B3" s="1310" t="s">
        <v>69</v>
      </c>
      <c r="C3" s="1311"/>
      <c r="D3" s="1311"/>
      <c r="E3" s="1311"/>
      <c r="F3" s="1311"/>
      <c r="G3" s="1311"/>
      <c r="H3" s="1311"/>
      <c r="I3" s="1311"/>
      <c r="J3" s="1311"/>
      <c r="K3" s="1311"/>
      <c r="L3" s="5"/>
      <c r="M3" s="12"/>
      <c r="N3" s="12"/>
      <c r="O3" s="12"/>
      <c r="P3" s="12"/>
      <c r="Q3" s="12"/>
      <c r="R3" s="12"/>
      <c r="S3" s="12"/>
      <c r="T3" s="12"/>
      <c r="U3" s="12"/>
      <c r="V3" s="12"/>
      <c r="W3" s="12"/>
      <c r="X3" s="12"/>
      <c r="Y3" s="12"/>
      <c r="Z3" s="12"/>
      <c r="AA3" s="12"/>
      <c r="AB3" s="12"/>
      <c r="AC3" s="12"/>
      <c r="AD3" s="12"/>
      <c r="AE3" s="12"/>
      <c r="AF3" s="12"/>
      <c r="AG3" s="12"/>
      <c r="AH3" s="12"/>
      <c r="AI3" s="12"/>
      <c r="AJ3" s="12"/>
    </row>
    <row r="4" spans="1:36" ht="20.25" customHeight="1" x14ac:dyDescent="0.25">
      <c r="A4" s="12"/>
      <c r="B4" s="283" t="s">
        <v>73</v>
      </c>
      <c r="C4" s="1327"/>
      <c r="D4" s="1327"/>
      <c r="E4" s="1328"/>
      <c r="F4" s="1068"/>
      <c r="G4" s="199" t="s">
        <v>70</v>
      </c>
      <c r="H4" s="1329">
        <f>'1 FILL FORM'!$F$7</f>
        <v>0</v>
      </c>
      <c r="I4" s="1329"/>
      <c r="J4" s="1329"/>
      <c r="K4" s="284"/>
      <c r="L4" s="5"/>
      <c r="M4" s="12"/>
      <c r="N4" s="12"/>
      <c r="O4" s="12"/>
      <c r="P4" s="12"/>
      <c r="Q4" s="12"/>
      <c r="R4" s="12"/>
      <c r="S4" s="12"/>
      <c r="T4" s="12"/>
      <c r="U4" s="12"/>
      <c r="V4" s="12"/>
      <c r="W4" s="12"/>
      <c r="X4" s="12"/>
      <c r="Y4" s="12"/>
      <c r="Z4" s="12"/>
      <c r="AA4" s="12"/>
      <c r="AB4" s="12"/>
      <c r="AC4" s="12"/>
      <c r="AD4" s="12"/>
      <c r="AE4" s="12"/>
      <c r="AF4" s="12"/>
      <c r="AG4" s="12"/>
      <c r="AH4" s="12"/>
      <c r="AI4" s="12"/>
      <c r="AJ4" s="12"/>
    </row>
    <row r="5" spans="1:36" ht="10.5" customHeight="1" x14ac:dyDescent="0.25">
      <c r="A5" s="12"/>
      <c r="B5" s="1325"/>
      <c r="C5" s="1326"/>
      <c r="D5" s="1326"/>
      <c r="E5" s="1326"/>
      <c r="F5" s="1326"/>
      <c r="G5" s="1326"/>
      <c r="H5" s="1326"/>
      <c r="I5" s="1326"/>
      <c r="J5" s="1326"/>
      <c r="K5" s="1326"/>
      <c r="L5" s="5"/>
      <c r="M5" s="12"/>
      <c r="N5" s="12"/>
      <c r="O5" s="12"/>
      <c r="P5" s="12"/>
      <c r="Q5" s="12"/>
      <c r="R5" s="12"/>
      <c r="S5" s="12"/>
      <c r="T5" s="12"/>
      <c r="U5" s="12"/>
      <c r="V5" s="12"/>
      <c r="W5" s="12"/>
      <c r="X5" s="12"/>
      <c r="Y5" s="12"/>
      <c r="Z5" s="12"/>
      <c r="AA5" s="12"/>
      <c r="AB5" s="12"/>
      <c r="AC5" s="12"/>
      <c r="AD5" s="12"/>
      <c r="AE5" s="12"/>
      <c r="AF5" s="12"/>
      <c r="AG5" s="12"/>
      <c r="AH5" s="12"/>
      <c r="AI5" s="12"/>
      <c r="AJ5" s="12"/>
    </row>
    <row r="6" spans="1:36" x14ac:dyDescent="0.25">
      <c r="A6" s="12"/>
      <c r="B6" s="1069"/>
      <c r="C6" s="1069"/>
      <c r="D6" s="1069"/>
      <c r="E6" s="1069"/>
      <c r="F6" s="1069"/>
      <c r="G6" s="1069"/>
      <c r="H6" s="1069"/>
      <c r="I6" s="1069"/>
      <c r="J6" s="1069"/>
      <c r="K6" s="1069"/>
      <c r="L6" s="1070"/>
      <c r="M6" s="12"/>
      <c r="N6" s="12"/>
      <c r="O6" s="12"/>
      <c r="P6" s="12"/>
      <c r="Q6" s="12"/>
      <c r="R6" s="12"/>
      <c r="S6" s="12"/>
      <c r="T6" s="12"/>
      <c r="U6" s="12"/>
      <c r="V6" s="12"/>
      <c r="W6" s="12"/>
      <c r="X6" s="12"/>
      <c r="Y6" s="12"/>
      <c r="Z6" s="12"/>
      <c r="AA6" s="12"/>
      <c r="AB6" s="12"/>
      <c r="AC6" s="12"/>
      <c r="AD6" s="12"/>
      <c r="AE6" s="12"/>
      <c r="AF6" s="12"/>
      <c r="AG6" s="12"/>
      <c r="AH6" s="12"/>
      <c r="AI6" s="12"/>
      <c r="AJ6" s="12"/>
    </row>
    <row r="7" spans="1:36" x14ac:dyDescent="0.25">
      <c r="A7" s="12"/>
      <c r="B7" s="199" t="s">
        <v>387</v>
      </c>
      <c r="C7" s="1330">
        <f>'1 FILL FORM'!$D$6</f>
        <v>0</v>
      </c>
      <c r="D7" s="1330"/>
      <c r="E7" s="1330"/>
      <c r="F7" s="1312" t="s">
        <v>388</v>
      </c>
      <c r="G7" s="1312"/>
      <c r="H7" s="1312"/>
      <c r="I7" s="1313">
        <f>'1 FILL FORM'!$L$6</f>
        <v>0</v>
      </c>
      <c r="J7" s="1313"/>
      <c r="K7" s="1313"/>
      <c r="L7" s="5"/>
      <c r="M7" s="12"/>
      <c r="N7" s="12"/>
      <c r="O7" s="12"/>
      <c r="P7" s="12"/>
      <c r="Q7" s="12"/>
      <c r="R7" s="12"/>
      <c r="S7" s="12"/>
      <c r="T7" s="12"/>
      <c r="U7" s="12"/>
      <c r="V7" s="12"/>
      <c r="W7" s="12"/>
      <c r="X7" s="12"/>
      <c r="Y7" s="12"/>
      <c r="Z7" s="12"/>
      <c r="AA7" s="12"/>
      <c r="AB7" s="12"/>
      <c r="AC7" s="12"/>
      <c r="AD7" s="12"/>
      <c r="AE7" s="12"/>
      <c r="AF7" s="12"/>
      <c r="AG7" s="12"/>
      <c r="AH7" s="12"/>
      <c r="AI7" s="12"/>
      <c r="AJ7" s="12"/>
    </row>
    <row r="8" spans="1:36" ht="33" customHeight="1" x14ac:dyDescent="0.25">
      <c r="A8" s="12"/>
      <c r="B8" s="280" t="s">
        <v>71</v>
      </c>
      <c r="C8" s="281"/>
      <c r="D8" s="128"/>
      <c r="E8" s="280" t="s">
        <v>72</v>
      </c>
      <c r="F8" s="1331"/>
      <c r="G8" s="1331"/>
      <c r="H8" s="1331"/>
      <c r="I8" s="1331"/>
      <c r="J8" s="285"/>
      <c r="K8" s="1071"/>
      <c r="L8" s="5"/>
      <c r="M8" s="12"/>
      <c r="N8" s="12"/>
      <c r="O8" s="12"/>
      <c r="P8" s="12"/>
      <c r="Q8" s="12"/>
      <c r="R8" s="12"/>
      <c r="S8" s="12"/>
      <c r="T8" s="12"/>
      <c r="U8" s="12"/>
      <c r="V8" s="12"/>
      <c r="W8" s="12"/>
      <c r="X8" s="12"/>
      <c r="Y8" s="12"/>
      <c r="Z8" s="12"/>
      <c r="AA8" s="12"/>
      <c r="AB8" s="12"/>
      <c r="AC8" s="12"/>
      <c r="AD8" s="12"/>
      <c r="AE8" s="12"/>
      <c r="AF8" s="12"/>
      <c r="AG8" s="12"/>
      <c r="AH8" s="12"/>
      <c r="AI8" s="12"/>
      <c r="AJ8" s="12"/>
    </row>
    <row r="9" spans="1:36" x14ac:dyDescent="0.25">
      <c r="A9" s="12"/>
      <c r="B9" s="282"/>
      <c r="C9" s="38"/>
      <c r="D9" s="128"/>
      <c r="E9" s="128"/>
      <c r="F9" s="128"/>
      <c r="G9" s="128"/>
      <c r="H9" s="128"/>
      <c r="I9" s="128"/>
      <c r="J9" s="128"/>
      <c r="K9" s="128"/>
      <c r="L9" s="5"/>
      <c r="M9" s="12"/>
      <c r="N9" s="12"/>
      <c r="O9" s="12"/>
      <c r="P9" s="12"/>
      <c r="Q9" s="12"/>
      <c r="R9" s="12"/>
      <c r="S9" s="12"/>
      <c r="T9" s="12"/>
      <c r="U9" s="12"/>
      <c r="V9" s="12"/>
      <c r="W9" s="12"/>
      <c r="X9" s="12"/>
      <c r="Y9" s="12"/>
      <c r="Z9" s="12"/>
      <c r="AA9" s="12"/>
      <c r="AB9" s="12"/>
      <c r="AC9" s="12"/>
      <c r="AD9" s="12"/>
      <c r="AE9" s="12"/>
      <c r="AF9" s="12"/>
      <c r="AG9" s="12"/>
      <c r="AH9" s="12"/>
      <c r="AI9" s="12"/>
      <c r="AJ9" s="12"/>
    </row>
    <row r="10" spans="1:36" x14ac:dyDescent="0.25">
      <c r="A10" s="12"/>
      <c r="B10" s="5"/>
      <c r="C10" s="5"/>
      <c r="D10" s="5"/>
      <c r="E10" s="5"/>
      <c r="F10" s="5"/>
      <c r="G10" s="5"/>
      <c r="H10" s="5"/>
      <c r="I10" s="5"/>
      <c r="J10" s="5"/>
      <c r="K10" s="5"/>
      <c r="L10" s="5"/>
      <c r="M10" s="12"/>
      <c r="N10" s="12"/>
      <c r="O10" s="12"/>
      <c r="P10" s="12"/>
      <c r="Q10" s="12"/>
      <c r="R10" s="12"/>
      <c r="S10" s="12"/>
      <c r="T10" s="12"/>
      <c r="U10" s="12"/>
      <c r="V10" s="12"/>
      <c r="W10" s="12"/>
      <c r="X10" s="12"/>
      <c r="Y10" s="12"/>
      <c r="Z10" s="12"/>
      <c r="AA10" s="12"/>
      <c r="AB10" s="12"/>
      <c r="AC10" s="12"/>
      <c r="AD10" s="12"/>
      <c r="AE10" s="12"/>
      <c r="AF10" s="12"/>
      <c r="AG10" s="12"/>
      <c r="AH10" s="12"/>
      <c r="AI10" s="12"/>
      <c r="AJ10" s="12"/>
    </row>
    <row r="11" spans="1:36" x14ac:dyDescent="0.25">
      <c r="A11" s="12"/>
      <c r="B11" s="5"/>
      <c r="C11" s="5"/>
      <c r="D11" s="5"/>
      <c r="E11" s="5"/>
      <c r="F11" s="5"/>
      <c r="G11" s="5"/>
      <c r="H11" s="5"/>
      <c r="I11" s="5"/>
      <c r="J11" s="5"/>
      <c r="K11" s="5"/>
      <c r="L11" s="5"/>
      <c r="M11" s="12"/>
      <c r="N11" s="12"/>
      <c r="O11" s="12"/>
      <c r="P11" s="12"/>
      <c r="Q11" s="12"/>
      <c r="R11" s="12"/>
      <c r="S11" s="12"/>
      <c r="T11" s="12"/>
      <c r="U11" s="12"/>
      <c r="V11" s="12"/>
      <c r="W11" s="12"/>
      <c r="X11" s="12"/>
      <c r="Y11" s="12"/>
      <c r="Z11" s="12"/>
      <c r="AA11" s="12"/>
      <c r="AB11" s="12"/>
      <c r="AC11" s="12"/>
      <c r="AD11" s="12"/>
      <c r="AE11" s="12"/>
      <c r="AF11" s="12"/>
      <c r="AG11" s="12"/>
      <c r="AH11" s="12"/>
      <c r="AI11" s="12"/>
      <c r="AJ11" s="12"/>
    </row>
    <row r="12" spans="1:36" x14ac:dyDescent="0.25">
      <c r="A12" s="12"/>
      <c r="B12" s="5"/>
      <c r="C12" s="5"/>
      <c r="D12" s="5"/>
      <c r="E12" s="5"/>
      <c r="F12" s="5"/>
      <c r="G12" s="5"/>
      <c r="H12" s="5"/>
      <c r="I12" s="5"/>
      <c r="J12" s="5"/>
      <c r="K12" s="5"/>
      <c r="L12" s="5"/>
      <c r="M12" s="12"/>
      <c r="N12" s="12"/>
      <c r="O12" s="12"/>
      <c r="P12" s="12"/>
      <c r="Q12" s="12"/>
      <c r="R12" s="12"/>
      <c r="S12" s="12"/>
      <c r="T12" s="12"/>
      <c r="U12" s="12"/>
      <c r="V12" s="12"/>
      <c r="W12" s="12"/>
      <c r="X12" s="12"/>
      <c r="Y12" s="12"/>
      <c r="Z12" s="12"/>
      <c r="AA12" s="12"/>
      <c r="AB12" s="12"/>
      <c r="AC12" s="12"/>
      <c r="AD12" s="12"/>
      <c r="AE12" s="12"/>
      <c r="AF12" s="12"/>
      <c r="AG12" s="12"/>
      <c r="AH12" s="12"/>
      <c r="AI12" s="12"/>
      <c r="AJ12" s="12"/>
    </row>
    <row r="13" spans="1:36" x14ac:dyDescent="0.25">
      <c r="A13" s="12"/>
      <c r="B13" s="5"/>
      <c r="C13" s="5"/>
      <c r="D13" s="5"/>
      <c r="E13" s="5"/>
      <c r="F13" s="5"/>
      <c r="G13" s="5"/>
      <c r="H13" s="5"/>
      <c r="I13" s="5"/>
      <c r="J13" s="5"/>
      <c r="K13" s="5"/>
      <c r="L13" s="5"/>
      <c r="M13" s="12"/>
      <c r="N13" s="12"/>
      <c r="O13" s="12"/>
      <c r="P13" s="12"/>
      <c r="Q13" s="12"/>
      <c r="R13" s="12"/>
      <c r="S13" s="12"/>
      <c r="T13" s="12"/>
      <c r="U13" s="12"/>
      <c r="V13" s="12"/>
      <c r="W13" s="12"/>
      <c r="X13" s="12"/>
      <c r="Y13" s="12"/>
      <c r="Z13" s="12"/>
      <c r="AA13" s="12"/>
      <c r="AB13" s="12"/>
      <c r="AC13" s="12"/>
      <c r="AD13" s="12"/>
      <c r="AE13" s="12"/>
      <c r="AF13" s="12"/>
      <c r="AG13" s="12"/>
      <c r="AH13" s="12"/>
      <c r="AI13" s="12"/>
      <c r="AJ13" s="12"/>
    </row>
    <row r="14" spans="1:36" x14ac:dyDescent="0.25">
      <c r="A14" s="12"/>
      <c r="B14" s="5"/>
      <c r="C14" s="5"/>
      <c r="D14" s="5"/>
      <c r="E14" s="5"/>
      <c r="F14" s="5"/>
      <c r="G14" s="5"/>
      <c r="H14" s="5"/>
      <c r="I14" s="5"/>
      <c r="J14" s="5"/>
      <c r="K14" s="5"/>
      <c r="L14" s="5"/>
      <c r="M14" s="12"/>
      <c r="N14" s="12"/>
      <c r="O14" s="12"/>
      <c r="P14" s="12"/>
      <c r="Q14" s="12"/>
      <c r="R14" s="12"/>
      <c r="S14" s="12"/>
      <c r="T14" s="12"/>
      <c r="U14" s="12"/>
      <c r="V14" s="12"/>
      <c r="W14" s="12"/>
      <c r="X14" s="12"/>
      <c r="Y14" s="12"/>
      <c r="Z14" s="12"/>
      <c r="AA14" s="12"/>
      <c r="AB14" s="12"/>
      <c r="AC14" s="12"/>
      <c r="AD14" s="12"/>
      <c r="AE14" s="12"/>
      <c r="AF14" s="12"/>
      <c r="AG14" s="12"/>
      <c r="AH14" s="12"/>
      <c r="AI14" s="12"/>
      <c r="AJ14" s="12"/>
    </row>
    <row r="15" spans="1:36" x14ac:dyDescent="0.25">
      <c r="A15" s="12"/>
      <c r="B15" s="5"/>
      <c r="C15" s="5"/>
      <c r="D15" s="5"/>
      <c r="E15" s="5"/>
      <c r="F15" s="5"/>
      <c r="G15" s="5"/>
      <c r="H15" s="5"/>
      <c r="I15" s="5"/>
      <c r="J15" s="5"/>
      <c r="K15" s="5"/>
      <c r="L15" s="5"/>
      <c r="M15" s="12"/>
      <c r="N15" s="12"/>
      <c r="O15" s="12"/>
      <c r="P15" s="12"/>
      <c r="Q15" s="12"/>
      <c r="R15" s="12"/>
      <c r="S15" s="12"/>
      <c r="T15" s="12"/>
      <c r="U15" s="12"/>
      <c r="V15" s="12"/>
      <c r="W15" s="12"/>
      <c r="X15" s="12"/>
      <c r="Y15" s="12"/>
      <c r="Z15" s="12"/>
      <c r="AA15" s="12"/>
      <c r="AB15" s="12"/>
      <c r="AC15" s="12"/>
      <c r="AD15" s="12"/>
      <c r="AE15" s="12"/>
      <c r="AF15" s="12"/>
      <c r="AG15" s="12"/>
      <c r="AH15" s="12"/>
      <c r="AI15" s="12"/>
      <c r="AJ15" s="12"/>
    </row>
    <row r="16" spans="1:36" x14ac:dyDescent="0.25">
      <c r="A16" s="12"/>
      <c r="B16" s="5"/>
      <c r="C16" s="5"/>
      <c r="D16" s="5"/>
      <c r="E16" s="5"/>
      <c r="F16" s="5"/>
      <c r="G16" s="5"/>
      <c r="H16" s="5"/>
      <c r="I16" s="5"/>
      <c r="J16" s="5"/>
      <c r="K16" s="5"/>
      <c r="L16" s="5"/>
      <c r="M16" s="12"/>
      <c r="N16" s="12"/>
      <c r="O16" s="12"/>
      <c r="P16" s="12"/>
      <c r="Q16" s="12"/>
      <c r="R16" s="12"/>
      <c r="S16" s="12"/>
      <c r="T16" s="12"/>
      <c r="U16" s="12"/>
      <c r="V16" s="12"/>
      <c r="W16" s="12"/>
      <c r="X16" s="12"/>
      <c r="Y16" s="12"/>
      <c r="Z16" s="12"/>
      <c r="AA16" s="12"/>
      <c r="AB16" s="12"/>
      <c r="AC16" s="12"/>
      <c r="AD16" s="12"/>
      <c r="AE16" s="12"/>
      <c r="AF16" s="12"/>
      <c r="AG16" s="12"/>
      <c r="AH16" s="12"/>
      <c r="AI16" s="12"/>
      <c r="AJ16" s="12"/>
    </row>
    <row r="17" spans="1:36" x14ac:dyDescent="0.25">
      <c r="A17" s="12"/>
      <c r="B17" s="5"/>
      <c r="C17" s="5"/>
      <c r="D17" s="5"/>
      <c r="E17" s="5"/>
      <c r="F17" s="5"/>
      <c r="G17" s="5"/>
      <c r="H17" s="5"/>
      <c r="I17" s="5"/>
      <c r="J17" s="5"/>
      <c r="K17" s="5"/>
      <c r="L17" s="5"/>
      <c r="M17" s="12"/>
      <c r="N17" s="12"/>
      <c r="O17" s="12"/>
      <c r="P17" s="12"/>
      <c r="Q17" s="12"/>
      <c r="R17" s="12"/>
      <c r="S17" s="12"/>
      <c r="T17" s="12"/>
      <c r="U17" s="12"/>
      <c r="V17" s="12"/>
      <c r="W17" s="12"/>
      <c r="X17" s="12"/>
      <c r="Y17" s="12"/>
      <c r="Z17" s="12"/>
      <c r="AA17" s="12"/>
      <c r="AB17" s="12"/>
      <c r="AC17" s="12"/>
      <c r="AD17" s="12"/>
      <c r="AE17" s="12"/>
      <c r="AF17" s="12"/>
      <c r="AG17" s="12"/>
      <c r="AH17" s="12"/>
      <c r="AI17" s="12"/>
      <c r="AJ17" s="12"/>
    </row>
    <row r="18" spans="1:36" x14ac:dyDescent="0.25">
      <c r="A18" s="12"/>
      <c r="B18" s="5"/>
      <c r="C18" s="5"/>
      <c r="D18" s="5"/>
      <c r="E18" s="5"/>
      <c r="F18" s="5"/>
      <c r="G18" s="5"/>
      <c r="H18" s="5"/>
      <c r="I18" s="5"/>
      <c r="J18" s="5"/>
      <c r="K18" s="5"/>
      <c r="L18" s="5"/>
      <c r="M18" s="12"/>
      <c r="N18" s="12"/>
      <c r="O18" s="12"/>
      <c r="P18" s="12"/>
      <c r="Q18" s="12"/>
      <c r="R18" s="12"/>
      <c r="S18" s="12"/>
      <c r="T18" s="12"/>
      <c r="U18" s="12"/>
      <c r="V18" s="12"/>
      <c r="W18" s="12"/>
      <c r="X18" s="12"/>
      <c r="Y18" s="12"/>
      <c r="Z18" s="12"/>
      <c r="AA18" s="12"/>
      <c r="AB18" s="12"/>
      <c r="AC18" s="12"/>
      <c r="AD18" s="12"/>
      <c r="AE18" s="12"/>
      <c r="AF18" s="12"/>
      <c r="AG18" s="12"/>
      <c r="AH18" s="12"/>
      <c r="AI18" s="12"/>
      <c r="AJ18" s="12"/>
    </row>
    <row r="19" spans="1:36" x14ac:dyDescent="0.25">
      <c r="A19" s="12"/>
      <c r="B19" s="5"/>
      <c r="C19" s="5"/>
      <c r="D19" s="5"/>
      <c r="E19" s="5"/>
      <c r="F19" s="5"/>
      <c r="G19" s="5"/>
      <c r="H19" s="5"/>
      <c r="I19" s="5"/>
      <c r="J19" s="5"/>
      <c r="K19" s="5"/>
      <c r="L19" s="5"/>
      <c r="M19" s="12"/>
      <c r="N19" s="12"/>
      <c r="O19" s="12"/>
      <c r="P19" s="12"/>
      <c r="Q19" s="12"/>
      <c r="R19" s="12"/>
      <c r="S19" s="12"/>
      <c r="T19" s="12"/>
      <c r="U19" s="12"/>
      <c r="V19" s="12"/>
      <c r="W19" s="12"/>
      <c r="X19" s="12"/>
      <c r="Y19" s="12"/>
      <c r="Z19" s="12"/>
      <c r="AA19" s="12"/>
      <c r="AB19" s="12"/>
      <c r="AC19" s="12"/>
      <c r="AD19" s="12"/>
      <c r="AE19" s="12"/>
      <c r="AF19" s="12"/>
      <c r="AG19" s="12"/>
      <c r="AH19" s="12"/>
      <c r="AI19" s="12"/>
      <c r="AJ19" s="12"/>
    </row>
    <row r="20" spans="1:36" x14ac:dyDescent="0.25">
      <c r="A20" s="12"/>
      <c r="B20" s="5"/>
      <c r="C20" s="5"/>
      <c r="D20" s="5"/>
      <c r="E20" s="5"/>
      <c r="F20" s="5"/>
      <c r="G20" s="5"/>
      <c r="H20" s="5"/>
      <c r="I20" s="5"/>
      <c r="J20" s="5"/>
      <c r="K20" s="5"/>
      <c r="L20" s="5"/>
      <c r="M20" s="12"/>
      <c r="N20" s="12"/>
      <c r="O20" s="12"/>
      <c r="P20" s="12"/>
      <c r="Q20" s="12"/>
      <c r="R20" s="12"/>
      <c r="S20" s="12"/>
      <c r="T20" s="12"/>
      <c r="U20" s="12"/>
      <c r="V20" s="12"/>
      <c r="W20" s="12"/>
      <c r="X20" s="12"/>
      <c r="Y20" s="12"/>
      <c r="Z20" s="12"/>
      <c r="AA20" s="12"/>
      <c r="AB20" s="12"/>
      <c r="AC20" s="12"/>
      <c r="AD20" s="12"/>
      <c r="AE20" s="12"/>
      <c r="AF20" s="12"/>
      <c r="AG20" s="12"/>
      <c r="AH20" s="12"/>
      <c r="AI20" s="12"/>
      <c r="AJ20" s="12"/>
    </row>
    <row r="21" spans="1:36" x14ac:dyDescent="0.25">
      <c r="A21" s="12"/>
      <c r="B21" s="5"/>
      <c r="C21" s="5"/>
      <c r="D21" s="5"/>
      <c r="E21" s="5"/>
      <c r="F21" s="5"/>
      <c r="G21" s="5"/>
      <c r="H21" s="5"/>
      <c r="I21" s="5"/>
      <c r="J21" s="5"/>
      <c r="K21" s="5"/>
      <c r="L21" s="5"/>
      <c r="M21" s="12"/>
      <c r="N21" s="12"/>
      <c r="O21" s="12"/>
      <c r="P21" s="12"/>
      <c r="Q21" s="12"/>
      <c r="R21" s="12"/>
      <c r="S21" s="12"/>
      <c r="T21" s="12"/>
      <c r="U21" s="12"/>
      <c r="V21" s="12"/>
      <c r="W21" s="12"/>
      <c r="X21" s="12"/>
      <c r="Y21" s="12"/>
      <c r="Z21" s="12"/>
      <c r="AA21" s="12"/>
      <c r="AB21" s="12"/>
      <c r="AC21" s="12"/>
      <c r="AD21" s="12"/>
      <c r="AE21" s="12"/>
      <c r="AF21" s="12"/>
      <c r="AG21" s="12"/>
      <c r="AH21" s="12"/>
      <c r="AI21" s="12"/>
      <c r="AJ21" s="12"/>
    </row>
    <row r="22" spans="1:36" x14ac:dyDescent="0.25">
      <c r="A22" s="12"/>
      <c r="B22" s="5"/>
      <c r="C22" s="5"/>
      <c r="D22" s="5"/>
      <c r="E22" s="5"/>
      <c r="F22" s="5"/>
      <c r="G22" s="5"/>
      <c r="H22" s="5"/>
      <c r="I22" s="5"/>
      <c r="J22" s="5"/>
      <c r="K22" s="5"/>
      <c r="L22" s="5"/>
      <c r="M22" s="12"/>
      <c r="N22" s="12"/>
      <c r="O22" s="12"/>
      <c r="P22" s="12"/>
      <c r="Q22" s="12"/>
      <c r="R22" s="12"/>
      <c r="S22" s="12"/>
      <c r="T22" s="12"/>
      <c r="U22" s="12"/>
      <c r="V22" s="12"/>
      <c r="W22" s="12"/>
      <c r="X22" s="12"/>
      <c r="Y22" s="12"/>
      <c r="Z22" s="12"/>
      <c r="AA22" s="12"/>
      <c r="AB22" s="12"/>
      <c r="AC22" s="12"/>
      <c r="AD22" s="12"/>
      <c r="AE22" s="12"/>
      <c r="AF22" s="12"/>
      <c r="AG22" s="12"/>
      <c r="AH22" s="12"/>
      <c r="AI22" s="12"/>
      <c r="AJ22" s="12"/>
    </row>
    <row r="23" spans="1:36" x14ac:dyDescent="0.25">
      <c r="A23" s="12"/>
      <c r="B23" s="5"/>
      <c r="C23" s="5"/>
      <c r="D23" s="5"/>
      <c r="E23" s="5"/>
      <c r="F23" s="5"/>
      <c r="G23" s="5"/>
      <c r="H23" s="5"/>
      <c r="I23" s="5"/>
      <c r="J23" s="5"/>
      <c r="K23" s="5"/>
      <c r="L23" s="5"/>
      <c r="M23" s="12"/>
      <c r="N23" s="12"/>
      <c r="O23" s="12"/>
      <c r="P23" s="12"/>
      <c r="Q23" s="12"/>
      <c r="R23" s="12"/>
      <c r="S23" s="12"/>
      <c r="T23" s="12"/>
      <c r="U23" s="12"/>
      <c r="V23" s="12"/>
      <c r="W23" s="12"/>
      <c r="X23" s="12"/>
      <c r="Y23" s="12"/>
      <c r="Z23" s="12"/>
      <c r="AA23" s="12"/>
      <c r="AB23" s="12"/>
      <c r="AC23" s="12"/>
      <c r="AD23" s="12"/>
      <c r="AE23" s="12"/>
      <c r="AF23" s="12"/>
      <c r="AG23" s="12"/>
      <c r="AH23" s="12"/>
      <c r="AI23" s="12"/>
      <c r="AJ23" s="12"/>
    </row>
    <row r="24" spans="1:36" x14ac:dyDescent="0.25">
      <c r="A24" s="12"/>
      <c r="B24" s="5"/>
      <c r="C24" s="5"/>
      <c r="D24" s="5"/>
      <c r="E24" s="5"/>
      <c r="F24" s="5"/>
      <c r="G24" s="5"/>
      <c r="H24" s="5"/>
      <c r="I24" s="5"/>
      <c r="J24" s="5"/>
      <c r="K24" s="5"/>
      <c r="L24" s="5"/>
      <c r="M24" s="12"/>
      <c r="N24" s="12"/>
      <c r="O24" s="12"/>
      <c r="P24" s="12"/>
      <c r="Q24" s="12"/>
      <c r="R24" s="12"/>
      <c r="S24" s="12"/>
      <c r="T24" s="12"/>
      <c r="U24" s="12"/>
      <c r="V24" s="12"/>
      <c r="W24" s="12"/>
      <c r="X24" s="12"/>
      <c r="Y24" s="12"/>
      <c r="Z24" s="12"/>
      <c r="AA24" s="12"/>
      <c r="AB24" s="12"/>
      <c r="AC24" s="12"/>
      <c r="AD24" s="12"/>
      <c r="AE24" s="12"/>
      <c r="AF24" s="12"/>
      <c r="AG24" s="12"/>
      <c r="AH24" s="12"/>
      <c r="AI24" s="12"/>
      <c r="AJ24" s="12"/>
    </row>
    <row r="25" spans="1:36" x14ac:dyDescent="0.25">
      <c r="A25" s="12"/>
      <c r="B25" s="5"/>
      <c r="C25" s="5"/>
      <c r="D25" s="5"/>
      <c r="E25" s="5"/>
      <c r="F25" s="5"/>
      <c r="G25" s="5"/>
      <c r="H25" s="5"/>
      <c r="I25" s="5"/>
      <c r="J25" s="5"/>
      <c r="K25" s="5"/>
      <c r="L25" s="5"/>
      <c r="M25" s="12"/>
      <c r="N25" s="12"/>
      <c r="O25" s="12"/>
      <c r="P25" s="12"/>
      <c r="Q25" s="12"/>
      <c r="R25" s="12"/>
      <c r="S25" s="12"/>
      <c r="T25" s="12"/>
      <c r="U25" s="12"/>
      <c r="V25" s="12"/>
      <c r="W25" s="12"/>
      <c r="X25" s="12"/>
      <c r="Y25" s="12"/>
      <c r="Z25" s="12"/>
      <c r="AA25" s="12"/>
      <c r="AB25" s="12"/>
      <c r="AC25" s="12"/>
      <c r="AD25" s="12"/>
      <c r="AE25" s="12"/>
      <c r="AF25" s="12"/>
      <c r="AG25" s="12"/>
      <c r="AH25" s="12"/>
      <c r="AI25" s="12"/>
      <c r="AJ25" s="12"/>
    </row>
    <row r="26" spans="1:36" x14ac:dyDescent="0.25">
      <c r="A26" s="12"/>
      <c r="B26" s="5"/>
      <c r="C26" s="5"/>
      <c r="D26" s="5"/>
      <c r="E26" s="5"/>
      <c r="F26" s="5"/>
      <c r="G26" s="5"/>
      <c r="H26" s="5"/>
      <c r="I26" s="5"/>
      <c r="J26" s="5"/>
      <c r="K26" s="5"/>
      <c r="L26" s="5"/>
      <c r="M26" s="12"/>
      <c r="N26" s="12"/>
      <c r="O26" s="12"/>
      <c r="P26" s="12"/>
      <c r="Q26" s="12"/>
      <c r="R26" s="12"/>
      <c r="S26" s="12"/>
      <c r="T26" s="12"/>
      <c r="U26" s="12"/>
      <c r="V26" s="12"/>
      <c r="W26" s="12"/>
      <c r="X26" s="12"/>
      <c r="Y26" s="12"/>
      <c r="Z26" s="12"/>
      <c r="AA26" s="12"/>
      <c r="AB26" s="12"/>
      <c r="AC26" s="12"/>
      <c r="AD26" s="12"/>
      <c r="AE26" s="12"/>
      <c r="AF26" s="12"/>
      <c r="AG26" s="12"/>
      <c r="AH26" s="12"/>
      <c r="AI26" s="12"/>
      <c r="AJ26" s="12"/>
    </row>
    <row r="27" spans="1:36" x14ac:dyDescent="0.25">
      <c r="A27" s="12"/>
      <c r="B27" s="5"/>
      <c r="C27" s="5"/>
      <c r="D27" s="5"/>
      <c r="E27" s="5"/>
      <c r="F27" s="5"/>
      <c r="G27" s="5"/>
      <c r="H27" s="5"/>
      <c r="I27" s="5"/>
      <c r="J27" s="5"/>
      <c r="K27" s="5"/>
      <c r="L27" s="5"/>
      <c r="M27" s="12"/>
      <c r="N27" s="12"/>
      <c r="O27" s="12"/>
      <c r="P27" s="12"/>
      <c r="Q27" s="12"/>
      <c r="R27" s="12"/>
      <c r="S27" s="12"/>
      <c r="T27" s="12"/>
      <c r="U27" s="12"/>
      <c r="V27" s="12"/>
      <c r="W27" s="12"/>
      <c r="X27" s="12"/>
      <c r="Y27" s="12"/>
      <c r="Z27" s="12"/>
      <c r="AA27" s="12"/>
      <c r="AB27" s="12"/>
      <c r="AC27" s="12"/>
      <c r="AD27" s="12"/>
      <c r="AE27" s="12"/>
      <c r="AF27" s="12"/>
      <c r="AG27" s="12"/>
      <c r="AH27" s="12"/>
      <c r="AI27" s="12"/>
      <c r="AJ27" s="12"/>
    </row>
    <row r="28" spans="1:36" x14ac:dyDescent="0.25">
      <c r="A28" s="12"/>
      <c r="B28" s="5"/>
      <c r="C28" s="5"/>
      <c r="D28" s="5"/>
      <c r="E28" s="5"/>
      <c r="F28" s="5"/>
      <c r="G28" s="5"/>
      <c r="H28" s="5"/>
      <c r="I28" s="5"/>
      <c r="J28" s="5"/>
      <c r="K28" s="5"/>
      <c r="L28" s="5"/>
      <c r="M28" s="12"/>
      <c r="N28" s="12"/>
      <c r="O28" s="12"/>
      <c r="P28" s="12"/>
      <c r="Q28" s="12"/>
      <c r="R28" s="12"/>
      <c r="S28" s="12"/>
      <c r="T28" s="12"/>
      <c r="U28" s="12"/>
      <c r="V28" s="12"/>
      <c r="W28" s="12"/>
      <c r="X28" s="12"/>
      <c r="Y28" s="12"/>
      <c r="Z28" s="12"/>
      <c r="AA28" s="12"/>
      <c r="AB28" s="12"/>
      <c r="AC28" s="12"/>
      <c r="AD28" s="12"/>
      <c r="AE28" s="12"/>
      <c r="AF28" s="12"/>
      <c r="AG28" s="12"/>
      <c r="AH28" s="12"/>
      <c r="AI28" s="12"/>
      <c r="AJ28" s="12"/>
    </row>
    <row r="29" spans="1:36" x14ac:dyDescent="0.25">
      <c r="A29" s="12"/>
      <c r="B29" s="5"/>
      <c r="C29" s="5"/>
      <c r="D29" s="5"/>
      <c r="E29" s="5"/>
      <c r="F29" s="5"/>
      <c r="G29" s="5"/>
      <c r="H29" s="5"/>
      <c r="I29" s="5"/>
      <c r="J29" s="5"/>
      <c r="K29" s="5"/>
      <c r="L29" s="5"/>
      <c r="M29" s="12"/>
      <c r="N29" s="12"/>
      <c r="O29" s="12"/>
      <c r="P29" s="12"/>
      <c r="Q29" s="12"/>
      <c r="R29" s="12"/>
      <c r="S29" s="12"/>
      <c r="T29" s="12"/>
      <c r="U29" s="12"/>
      <c r="V29" s="12"/>
      <c r="W29" s="12"/>
      <c r="X29" s="12"/>
      <c r="Y29" s="12"/>
      <c r="Z29" s="12"/>
      <c r="AA29" s="12"/>
      <c r="AB29" s="12"/>
      <c r="AC29" s="12"/>
      <c r="AD29" s="12"/>
      <c r="AE29" s="12"/>
      <c r="AF29" s="12"/>
      <c r="AG29" s="12"/>
      <c r="AH29" s="12"/>
      <c r="AI29" s="12"/>
      <c r="AJ29" s="12"/>
    </row>
    <row r="30" spans="1:36" x14ac:dyDescent="0.25">
      <c r="A30" s="12"/>
      <c r="B30" s="5"/>
      <c r="C30" s="5"/>
      <c r="D30" s="5"/>
      <c r="E30" s="5"/>
      <c r="F30" s="5"/>
      <c r="G30" s="5"/>
      <c r="H30" s="5"/>
      <c r="I30" s="5"/>
      <c r="J30" s="5"/>
      <c r="K30" s="5"/>
      <c r="L30" s="5"/>
      <c r="M30" s="12"/>
      <c r="N30" s="12"/>
      <c r="O30" s="12"/>
      <c r="P30" s="12"/>
      <c r="Q30" s="12"/>
      <c r="R30" s="12"/>
      <c r="S30" s="12"/>
      <c r="T30" s="12"/>
      <c r="U30" s="12"/>
      <c r="V30" s="12"/>
      <c r="W30" s="12"/>
      <c r="X30" s="12"/>
      <c r="Y30" s="12"/>
      <c r="Z30" s="12"/>
      <c r="AA30" s="12"/>
      <c r="AB30" s="12"/>
      <c r="AC30" s="12"/>
      <c r="AD30" s="12"/>
      <c r="AE30" s="12"/>
      <c r="AF30" s="12"/>
      <c r="AG30" s="12"/>
      <c r="AH30" s="12"/>
      <c r="AI30" s="12"/>
      <c r="AJ30" s="12"/>
    </row>
    <row r="31" spans="1:36" ht="13.8" x14ac:dyDescent="0.25">
      <c r="A31" s="12"/>
      <c r="B31" s="54"/>
      <c r="C31" s="1321"/>
      <c r="D31" s="1321"/>
      <c r="E31" s="1322"/>
      <c r="F31" s="1072"/>
      <c r="G31" s="1319"/>
      <c r="H31" s="1320"/>
      <c r="I31" s="1323"/>
      <c r="J31" s="1323"/>
      <c r="K31" s="1324"/>
      <c r="L31" s="5"/>
      <c r="M31" s="12"/>
      <c r="N31" s="12"/>
      <c r="O31" s="12"/>
      <c r="P31" s="12"/>
      <c r="Q31" s="12"/>
      <c r="R31" s="12"/>
      <c r="S31" s="12"/>
      <c r="T31" s="12"/>
      <c r="U31" s="12"/>
      <c r="V31" s="12"/>
      <c r="W31" s="12"/>
      <c r="X31" s="12"/>
      <c r="Y31" s="12"/>
      <c r="Z31" s="12"/>
      <c r="AA31" s="12"/>
      <c r="AB31" s="12"/>
      <c r="AC31" s="12"/>
      <c r="AD31" s="12"/>
      <c r="AE31" s="12"/>
      <c r="AF31" s="12"/>
      <c r="AG31" s="12"/>
      <c r="AH31" s="12"/>
      <c r="AI31" s="12"/>
      <c r="AJ31" s="12"/>
    </row>
    <row r="32" spans="1:36" x14ac:dyDescent="0.25">
      <c r="A32" s="12"/>
      <c r="B32" s="1308"/>
      <c r="C32" s="1309"/>
      <c r="D32" s="1309"/>
      <c r="E32" s="1309"/>
      <c r="F32" s="1309"/>
      <c r="G32" s="1309"/>
      <c r="H32" s="1309"/>
      <c r="I32" s="1309"/>
      <c r="J32" s="1309"/>
      <c r="K32" s="1309"/>
      <c r="L32" s="5"/>
      <c r="M32" s="12"/>
      <c r="N32" s="12"/>
      <c r="O32" s="12"/>
      <c r="P32" s="12"/>
      <c r="Q32" s="12"/>
      <c r="R32" s="12"/>
      <c r="S32" s="12"/>
      <c r="T32" s="12"/>
      <c r="U32" s="12"/>
      <c r="V32" s="12"/>
      <c r="W32" s="12"/>
      <c r="X32" s="12"/>
      <c r="Y32" s="12"/>
      <c r="Z32" s="12"/>
      <c r="AA32" s="12"/>
      <c r="AB32" s="12"/>
      <c r="AC32" s="12"/>
      <c r="AD32" s="12"/>
      <c r="AE32" s="12"/>
      <c r="AF32" s="12"/>
      <c r="AG32" s="12"/>
      <c r="AH32" s="12"/>
      <c r="AI32" s="12"/>
      <c r="AJ32" s="12"/>
    </row>
    <row r="33" spans="1:36" x14ac:dyDescent="0.25">
      <c r="A33" s="12"/>
      <c r="B33" s="55"/>
      <c r="C33" s="1073"/>
      <c r="D33" s="2"/>
      <c r="E33" s="55"/>
      <c r="F33" s="1314"/>
      <c r="G33" s="1315"/>
      <c r="H33" s="1315"/>
      <c r="I33" s="53"/>
      <c r="J33" s="278"/>
      <c r="K33" s="1074"/>
      <c r="L33" s="5"/>
      <c r="M33" s="12"/>
      <c r="N33" s="12"/>
      <c r="O33" s="12"/>
      <c r="P33" s="12"/>
      <c r="Q33" s="12"/>
      <c r="R33" s="12"/>
      <c r="S33" s="12"/>
      <c r="T33" s="12"/>
      <c r="U33" s="12"/>
      <c r="V33" s="12"/>
      <c r="W33" s="12"/>
      <c r="X33" s="12"/>
      <c r="Y33" s="12"/>
      <c r="Z33" s="12"/>
      <c r="AA33" s="12"/>
      <c r="AB33" s="12"/>
      <c r="AC33" s="12"/>
      <c r="AD33" s="12"/>
      <c r="AE33" s="12"/>
      <c r="AF33" s="12"/>
      <c r="AG33" s="12"/>
      <c r="AH33" s="12"/>
      <c r="AI33" s="12"/>
      <c r="AJ33" s="12"/>
    </row>
    <row r="34" spans="1:36" x14ac:dyDescent="0.25">
      <c r="A34" s="12"/>
      <c r="B34" s="5"/>
      <c r="C34" s="5"/>
      <c r="D34" s="5"/>
      <c r="E34" s="5"/>
      <c r="F34" s="5"/>
      <c r="G34" s="5"/>
      <c r="H34" s="5"/>
      <c r="I34" s="5"/>
      <c r="J34" s="5"/>
      <c r="K34" s="5"/>
      <c r="L34" s="5"/>
      <c r="M34" s="12"/>
      <c r="N34" s="12"/>
      <c r="O34" s="12"/>
      <c r="P34" s="12"/>
      <c r="Q34" s="12"/>
      <c r="R34" s="12"/>
      <c r="S34" s="12"/>
      <c r="T34" s="12"/>
      <c r="U34" s="12"/>
      <c r="V34" s="12"/>
      <c r="W34" s="12"/>
      <c r="X34" s="12"/>
      <c r="Y34" s="12"/>
      <c r="Z34" s="12"/>
      <c r="AA34" s="12"/>
      <c r="AB34" s="12"/>
      <c r="AC34" s="12"/>
      <c r="AD34" s="12"/>
      <c r="AE34" s="12"/>
      <c r="AF34" s="12"/>
      <c r="AG34" s="12"/>
      <c r="AH34" s="12"/>
      <c r="AI34" s="12"/>
      <c r="AJ34" s="12"/>
    </row>
    <row r="35" spans="1:36" x14ac:dyDescent="0.25">
      <c r="A35" s="12"/>
      <c r="B35" s="5"/>
      <c r="C35" s="5"/>
      <c r="D35" s="5"/>
      <c r="E35" s="5"/>
      <c r="F35" s="5"/>
      <c r="G35" s="5"/>
      <c r="H35" s="5"/>
      <c r="I35" s="5"/>
      <c r="J35" s="5"/>
      <c r="K35" s="5"/>
      <c r="L35" s="5"/>
      <c r="M35" s="12"/>
      <c r="N35" s="12"/>
      <c r="O35" s="12"/>
      <c r="P35" s="12"/>
      <c r="Q35" s="12"/>
      <c r="R35" s="12"/>
      <c r="S35" s="12"/>
      <c r="T35" s="12"/>
      <c r="U35" s="12"/>
      <c r="V35" s="12"/>
      <c r="W35" s="12"/>
      <c r="X35" s="12"/>
      <c r="Y35" s="12"/>
      <c r="Z35" s="12"/>
      <c r="AA35" s="12"/>
      <c r="AB35" s="12"/>
      <c r="AC35" s="12"/>
      <c r="AD35" s="12"/>
      <c r="AE35" s="12"/>
      <c r="AF35" s="12"/>
      <c r="AG35" s="12"/>
      <c r="AH35" s="12"/>
      <c r="AI35" s="12"/>
      <c r="AJ35" s="12"/>
    </row>
    <row r="36" spans="1:36" x14ac:dyDescent="0.25">
      <c r="A36" s="12"/>
      <c r="B36" s="5"/>
      <c r="C36" s="5"/>
      <c r="D36" s="5"/>
      <c r="E36" s="5"/>
      <c r="F36" s="5"/>
      <c r="G36" s="5"/>
      <c r="H36" s="5"/>
      <c r="I36" s="5"/>
      <c r="J36" s="5"/>
      <c r="K36" s="5"/>
      <c r="L36" s="5"/>
      <c r="M36" s="12"/>
      <c r="N36" s="12"/>
      <c r="O36" s="12"/>
      <c r="P36" s="12"/>
      <c r="Q36" s="12"/>
      <c r="R36" s="12"/>
      <c r="S36" s="12"/>
      <c r="T36" s="12"/>
      <c r="U36" s="12"/>
      <c r="V36" s="12"/>
      <c r="W36" s="12"/>
      <c r="X36" s="12"/>
      <c r="Y36" s="12"/>
      <c r="Z36" s="12"/>
      <c r="AA36" s="12"/>
      <c r="AB36" s="12"/>
      <c r="AC36" s="12"/>
      <c r="AD36" s="12"/>
      <c r="AE36" s="12"/>
      <c r="AF36" s="12"/>
      <c r="AG36" s="12"/>
      <c r="AH36" s="12"/>
      <c r="AI36" s="12"/>
      <c r="AJ36" s="12"/>
    </row>
    <row r="37" spans="1:36" x14ac:dyDescent="0.25">
      <c r="A37" s="12"/>
      <c r="B37" s="5"/>
      <c r="C37" s="5"/>
      <c r="D37" s="5"/>
      <c r="E37" s="5"/>
      <c r="F37" s="5"/>
      <c r="G37" s="5"/>
      <c r="H37" s="5"/>
      <c r="I37" s="5"/>
      <c r="J37" s="5"/>
      <c r="K37" s="5"/>
      <c r="L37" s="5"/>
      <c r="M37" s="12"/>
      <c r="N37" s="12"/>
      <c r="O37" s="12"/>
      <c r="P37" s="12"/>
      <c r="Q37" s="12"/>
      <c r="R37" s="12"/>
      <c r="S37" s="12"/>
      <c r="T37" s="12"/>
      <c r="U37" s="12"/>
      <c r="V37" s="12"/>
      <c r="W37" s="12"/>
      <c r="X37" s="12"/>
      <c r="Y37" s="12"/>
      <c r="Z37" s="12"/>
      <c r="AA37" s="12"/>
      <c r="AB37" s="12"/>
      <c r="AC37" s="12"/>
      <c r="AD37" s="12"/>
      <c r="AE37" s="12"/>
      <c r="AF37" s="12"/>
      <c r="AG37" s="12"/>
      <c r="AH37" s="12"/>
      <c r="AI37" s="12"/>
      <c r="AJ37" s="12"/>
    </row>
    <row r="38" spans="1:36" x14ac:dyDescent="0.25">
      <c r="A38" s="12"/>
      <c r="B38" s="5"/>
      <c r="C38" s="5"/>
      <c r="D38" s="5"/>
      <c r="E38" s="5"/>
      <c r="F38" s="5"/>
      <c r="G38" s="5"/>
      <c r="H38" s="5"/>
      <c r="I38" s="5"/>
      <c r="J38" s="5"/>
      <c r="K38" s="5"/>
      <c r="L38" s="5"/>
      <c r="M38" s="12"/>
      <c r="N38" s="12"/>
      <c r="O38" s="12"/>
      <c r="P38" s="12"/>
      <c r="Q38" s="12"/>
      <c r="R38" s="12"/>
      <c r="S38" s="12"/>
      <c r="T38" s="12"/>
      <c r="U38" s="12"/>
      <c r="V38" s="12"/>
      <c r="W38" s="12"/>
      <c r="X38" s="12"/>
      <c r="Y38" s="12"/>
      <c r="Z38" s="12"/>
      <c r="AA38" s="12"/>
      <c r="AB38" s="12"/>
      <c r="AC38" s="12"/>
      <c r="AD38" s="12"/>
      <c r="AE38" s="12"/>
      <c r="AF38" s="12"/>
      <c r="AG38" s="12"/>
      <c r="AH38" s="12"/>
      <c r="AI38" s="12"/>
      <c r="AJ38" s="12"/>
    </row>
    <row r="39" spans="1:36" x14ac:dyDescent="0.25">
      <c r="A39" s="12"/>
      <c r="B39" s="5"/>
      <c r="C39" s="5"/>
      <c r="D39" s="5"/>
      <c r="E39" s="5"/>
      <c r="F39" s="5"/>
      <c r="G39" s="5"/>
      <c r="H39" s="5"/>
      <c r="I39" s="5"/>
      <c r="J39" s="5"/>
      <c r="K39" s="5"/>
      <c r="L39" s="5"/>
      <c r="M39" s="12"/>
      <c r="N39" s="12"/>
      <c r="O39" s="12"/>
      <c r="P39" s="12"/>
      <c r="Q39" s="12"/>
      <c r="R39" s="12"/>
      <c r="S39" s="12"/>
      <c r="T39" s="12"/>
      <c r="U39" s="12"/>
      <c r="V39" s="12"/>
      <c r="W39" s="12"/>
      <c r="X39" s="12"/>
      <c r="Y39" s="12"/>
      <c r="Z39" s="12"/>
      <c r="AA39" s="12"/>
      <c r="AB39" s="12"/>
      <c r="AC39" s="12"/>
      <c r="AD39" s="12"/>
      <c r="AE39" s="12"/>
      <c r="AF39" s="12"/>
      <c r="AG39" s="12"/>
      <c r="AH39" s="12"/>
      <c r="AI39" s="12"/>
      <c r="AJ39" s="12"/>
    </row>
    <row r="40" spans="1:36" x14ac:dyDescent="0.25">
      <c r="A40" s="12"/>
      <c r="B40" s="5"/>
      <c r="C40" s="5"/>
      <c r="D40" s="5"/>
      <c r="E40" s="5"/>
      <c r="F40" s="5"/>
      <c r="G40" s="5"/>
      <c r="H40" s="5"/>
      <c r="I40" s="5"/>
      <c r="J40" s="5"/>
      <c r="K40" s="5"/>
      <c r="L40" s="5"/>
      <c r="M40" s="12"/>
      <c r="N40" s="12"/>
      <c r="O40" s="12"/>
      <c r="P40" s="12"/>
      <c r="Q40" s="12"/>
      <c r="R40" s="12"/>
      <c r="S40" s="12"/>
      <c r="T40" s="12"/>
      <c r="U40" s="12"/>
      <c r="V40" s="12"/>
      <c r="W40" s="12"/>
      <c r="X40" s="12"/>
      <c r="Y40" s="12"/>
      <c r="Z40" s="12"/>
      <c r="AA40" s="12"/>
      <c r="AB40" s="12"/>
      <c r="AC40" s="12"/>
      <c r="AD40" s="12"/>
      <c r="AE40" s="12"/>
      <c r="AF40" s="12"/>
      <c r="AG40" s="12"/>
      <c r="AH40" s="12"/>
      <c r="AI40" s="12"/>
      <c r="AJ40" s="12"/>
    </row>
    <row r="41" spans="1:36" x14ac:dyDescent="0.25">
      <c r="A41" s="12"/>
      <c r="B41" s="5"/>
      <c r="C41" s="5"/>
      <c r="D41" s="5"/>
      <c r="E41" s="5"/>
      <c r="F41" s="5"/>
      <c r="G41" s="5"/>
      <c r="H41" s="5"/>
      <c r="I41" s="5"/>
      <c r="J41" s="5"/>
      <c r="K41" s="5"/>
      <c r="L41" s="5"/>
      <c r="M41" s="12"/>
      <c r="N41" s="12"/>
      <c r="O41" s="12"/>
      <c r="P41" s="12"/>
      <c r="Q41" s="12"/>
      <c r="R41" s="12"/>
      <c r="S41" s="12"/>
      <c r="T41" s="12"/>
      <c r="U41" s="12"/>
      <c r="V41" s="12"/>
      <c r="W41" s="12"/>
      <c r="X41" s="12"/>
      <c r="Y41" s="12"/>
      <c r="Z41" s="12"/>
      <c r="AA41" s="12"/>
      <c r="AB41" s="12"/>
      <c r="AC41" s="12"/>
      <c r="AD41" s="12"/>
      <c r="AE41" s="12"/>
      <c r="AF41" s="12"/>
      <c r="AG41" s="12"/>
      <c r="AH41" s="12"/>
      <c r="AI41" s="12"/>
      <c r="AJ41" s="12"/>
    </row>
    <row r="42" spans="1:36" x14ac:dyDescent="0.25">
      <c r="A42" s="12"/>
      <c r="B42" s="5"/>
      <c r="C42" s="5"/>
      <c r="D42" s="5"/>
      <c r="E42" s="5"/>
      <c r="F42" s="5"/>
      <c r="G42" s="5"/>
      <c r="H42" s="5"/>
      <c r="I42" s="5"/>
      <c r="J42" s="5"/>
      <c r="K42" s="5"/>
      <c r="L42" s="5"/>
      <c r="M42" s="12"/>
      <c r="N42" s="12"/>
      <c r="O42" s="12"/>
      <c r="P42" s="12"/>
      <c r="Q42" s="12"/>
      <c r="R42" s="12"/>
      <c r="S42" s="12"/>
      <c r="T42" s="12"/>
      <c r="U42" s="12"/>
      <c r="V42" s="12"/>
      <c r="W42" s="12"/>
      <c r="X42" s="12"/>
      <c r="Y42" s="12"/>
      <c r="Z42" s="12"/>
      <c r="AA42" s="12"/>
      <c r="AB42" s="12"/>
      <c r="AC42" s="12"/>
      <c r="AD42" s="12"/>
      <c r="AE42" s="12"/>
      <c r="AF42" s="12"/>
      <c r="AG42" s="12"/>
      <c r="AH42" s="12"/>
      <c r="AI42" s="12"/>
      <c r="AJ42" s="12"/>
    </row>
    <row r="43" spans="1:36" x14ac:dyDescent="0.25">
      <c r="A43" s="12"/>
      <c r="B43" s="5"/>
      <c r="C43" s="5"/>
      <c r="D43" s="5"/>
      <c r="E43" s="5"/>
      <c r="F43" s="5"/>
      <c r="G43" s="5"/>
      <c r="H43" s="5"/>
      <c r="I43" s="5"/>
      <c r="J43" s="5"/>
      <c r="K43" s="5"/>
      <c r="L43" s="5"/>
      <c r="M43" s="12"/>
      <c r="N43" s="12"/>
      <c r="O43" s="12"/>
      <c r="P43" s="12"/>
      <c r="Q43" s="12"/>
      <c r="R43" s="12"/>
      <c r="S43" s="12"/>
      <c r="T43" s="12"/>
      <c r="U43" s="12"/>
      <c r="V43" s="12"/>
      <c r="W43" s="12"/>
      <c r="X43" s="12"/>
      <c r="Y43" s="12"/>
      <c r="Z43" s="12"/>
      <c r="AA43" s="12"/>
      <c r="AB43" s="12"/>
      <c r="AC43" s="12"/>
      <c r="AD43" s="12"/>
      <c r="AE43" s="12"/>
      <c r="AF43" s="12"/>
      <c r="AG43" s="12"/>
      <c r="AH43" s="12"/>
      <c r="AI43" s="12"/>
      <c r="AJ43" s="12"/>
    </row>
    <row r="44" spans="1:36" x14ac:dyDescent="0.25">
      <c r="A44" s="12"/>
      <c r="B44" s="5"/>
      <c r="C44" s="5"/>
      <c r="D44" s="5"/>
      <c r="E44" s="5"/>
      <c r="F44" s="5"/>
      <c r="G44" s="5"/>
      <c r="H44" s="5"/>
      <c r="I44" s="5"/>
      <c r="J44" s="5"/>
      <c r="K44" s="5"/>
      <c r="L44" s="5"/>
      <c r="M44" s="12"/>
      <c r="N44" s="12"/>
      <c r="O44" s="12"/>
      <c r="P44" s="12"/>
      <c r="Q44" s="12"/>
      <c r="R44" s="12"/>
      <c r="S44" s="12"/>
      <c r="T44" s="12"/>
      <c r="U44" s="12"/>
      <c r="V44" s="12"/>
      <c r="W44" s="12"/>
      <c r="X44" s="12"/>
      <c r="Y44" s="12"/>
      <c r="Z44" s="12"/>
      <c r="AA44" s="12"/>
      <c r="AB44" s="12"/>
      <c r="AC44" s="12"/>
      <c r="AD44" s="12"/>
      <c r="AE44" s="12"/>
      <c r="AF44" s="12"/>
      <c r="AG44" s="12"/>
      <c r="AH44" s="12"/>
      <c r="AI44" s="12"/>
      <c r="AJ44" s="12"/>
    </row>
    <row r="45" spans="1:36" x14ac:dyDescent="0.25">
      <c r="A45" s="12"/>
      <c r="B45" s="5"/>
      <c r="C45" s="5"/>
      <c r="D45" s="5"/>
      <c r="E45" s="5"/>
      <c r="F45" s="5"/>
      <c r="G45" s="5"/>
      <c r="H45" s="5"/>
      <c r="I45" s="5"/>
      <c r="J45" s="5"/>
      <c r="K45" s="5"/>
      <c r="L45" s="5"/>
      <c r="M45" s="12"/>
      <c r="N45" s="12"/>
      <c r="O45" s="12"/>
      <c r="P45" s="12"/>
      <c r="Q45" s="12"/>
      <c r="R45" s="12"/>
      <c r="S45" s="12"/>
      <c r="T45" s="12"/>
      <c r="U45" s="12"/>
      <c r="V45" s="12"/>
      <c r="W45" s="12"/>
      <c r="X45" s="12"/>
      <c r="Y45" s="12"/>
      <c r="Z45" s="12"/>
      <c r="AA45" s="12"/>
      <c r="AB45" s="12"/>
      <c r="AC45" s="12"/>
      <c r="AD45" s="12"/>
      <c r="AE45" s="12"/>
      <c r="AF45" s="12"/>
      <c r="AG45" s="12"/>
      <c r="AH45" s="12"/>
      <c r="AI45" s="12"/>
      <c r="AJ45" s="12"/>
    </row>
    <row r="46" spans="1:36" x14ac:dyDescent="0.25">
      <c r="A46" s="12"/>
      <c r="B46" s="5"/>
      <c r="C46" s="5"/>
      <c r="D46" s="5"/>
      <c r="E46" s="5"/>
      <c r="F46" s="5"/>
      <c r="G46" s="5"/>
      <c r="H46" s="5"/>
      <c r="I46" s="5"/>
      <c r="J46" s="5"/>
      <c r="K46" s="5"/>
      <c r="L46" s="5"/>
      <c r="M46" s="12"/>
      <c r="N46" s="12"/>
      <c r="O46" s="12"/>
      <c r="P46" s="12"/>
      <c r="Q46" s="12"/>
      <c r="R46" s="12"/>
      <c r="S46" s="12"/>
      <c r="T46" s="12"/>
      <c r="U46" s="12"/>
      <c r="V46" s="12"/>
      <c r="W46" s="12"/>
      <c r="X46" s="12"/>
      <c r="Y46" s="12"/>
      <c r="Z46" s="12"/>
      <c r="AA46" s="12"/>
      <c r="AB46" s="12"/>
      <c r="AC46" s="12"/>
      <c r="AD46" s="12"/>
      <c r="AE46" s="12"/>
      <c r="AF46" s="12"/>
      <c r="AG46" s="12"/>
      <c r="AH46" s="12"/>
      <c r="AI46" s="12"/>
      <c r="AJ46" s="12"/>
    </row>
    <row r="47" spans="1:36" x14ac:dyDescent="0.25">
      <c r="A47" s="12"/>
      <c r="B47" s="5"/>
      <c r="C47" s="5"/>
      <c r="D47" s="5"/>
      <c r="E47" s="5"/>
      <c r="F47" s="5"/>
      <c r="G47" s="5"/>
      <c r="H47" s="5"/>
      <c r="I47" s="5"/>
      <c r="J47" s="5"/>
      <c r="K47" s="5"/>
      <c r="L47" s="5"/>
      <c r="M47" s="12"/>
      <c r="N47" s="12"/>
      <c r="O47" s="12"/>
      <c r="P47" s="12"/>
      <c r="Q47" s="12"/>
      <c r="R47" s="12"/>
      <c r="S47" s="12"/>
      <c r="T47" s="12"/>
      <c r="U47" s="12"/>
      <c r="V47" s="12"/>
      <c r="W47" s="12"/>
      <c r="X47" s="12"/>
      <c r="Y47" s="12"/>
      <c r="Z47" s="12"/>
      <c r="AA47" s="12"/>
      <c r="AB47" s="12"/>
      <c r="AC47" s="12"/>
      <c r="AD47" s="12"/>
      <c r="AE47" s="12"/>
      <c r="AF47" s="12"/>
      <c r="AG47" s="12"/>
      <c r="AH47" s="12"/>
      <c r="AI47" s="12"/>
      <c r="AJ47" s="12"/>
    </row>
    <row r="48" spans="1:36" x14ac:dyDescent="0.25">
      <c r="A48" s="12"/>
      <c r="B48" s="5"/>
      <c r="C48" s="5"/>
      <c r="D48" s="5"/>
      <c r="E48" s="5"/>
      <c r="F48" s="5"/>
      <c r="G48" s="5"/>
      <c r="H48" s="5"/>
      <c r="I48" s="5"/>
      <c r="J48" s="5"/>
      <c r="K48" s="5"/>
      <c r="L48" s="5"/>
      <c r="M48" s="12"/>
      <c r="N48" s="12"/>
      <c r="O48" s="12"/>
      <c r="P48" s="12"/>
      <c r="Q48" s="12"/>
      <c r="R48" s="12"/>
      <c r="S48" s="12"/>
      <c r="T48" s="12"/>
      <c r="U48" s="12"/>
      <c r="V48" s="12"/>
      <c r="W48" s="12"/>
      <c r="X48" s="12"/>
      <c r="Y48" s="12"/>
      <c r="Z48" s="12"/>
      <c r="AA48" s="12"/>
      <c r="AB48" s="12"/>
      <c r="AC48" s="12"/>
      <c r="AD48" s="12"/>
      <c r="AE48" s="12"/>
      <c r="AF48" s="12"/>
      <c r="AG48" s="12"/>
      <c r="AH48" s="12"/>
      <c r="AI48" s="12"/>
      <c r="AJ48" s="12"/>
    </row>
    <row r="49" spans="1:36" x14ac:dyDescent="0.25">
      <c r="A49" s="12"/>
      <c r="B49" s="5"/>
      <c r="C49" s="5"/>
      <c r="D49" s="5"/>
      <c r="E49" s="5"/>
      <c r="F49" s="5"/>
      <c r="G49" s="5"/>
      <c r="H49" s="5"/>
      <c r="I49" s="5"/>
      <c r="J49" s="5"/>
      <c r="K49" s="5"/>
      <c r="L49" s="5"/>
      <c r="M49" s="12"/>
      <c r="N49" s="12"/>
      <c r="O49" s="12"/>
      <c r="P49" s="12"/>
      <c r="Q49" s="12"/>
      <c r="R49" s="12"/>
      <c r="S49" s="12"/>
      <c r="T49" s="12"/>
      <c r="U49" s="12"/>
      <c r="V49" s="12"/>
      <c r="W49" s="12"/>
      <c r="X49" s="12"/>
      <c r="Y49" s="12"/>
      <c r="Z49" s="12"/>
      <c r="AA49" s="12"/>
      <c r="AB49" s="12"/>
      <c r="AC49" s="12"/>
      <c r="AD49" s="12"/>
      <c r="AE49" s="12"/>
      <c r="AF49" s="12"/>
      <c r="AG49" s="12"/>
      <c r="AH49" s="12"/>
      <c r="AI49" s="12"/>
      <c r="AJ49" s="12"/>
    </row>
    <row r="50" spans="1:36" x14ac:dyDescent="0.25">
      <c r="A50" s="12"/>
      <c r="B50" s="5"/>
      <c r="C50" s="5"/>
      <c r="D50" s="5"/>
      <c r="E50" s="5"/>
      <c r="F50" s="5"/>
      <c r="G50" s="5"/>
      <c r="H50" s="5"/>
      <c r="I50" s="5"/>
      <c r="J50" s="5"/>
      <c r="K50" s="5"/>
      <c r="L50" s="5"/>
      <c r="M50" s="12"/>
      <c r="N50" s="12"/>
      <c r="O50" s="12"/>
      <c r="P50" s="12"/>
      <c r="Q50" s="12"/>
      <c r="R50" s="12"/>
      <c r="S50" s="12"/>
      <c r="T50" s="12"/>
      <c r="U50" s="12"/>
      <c r="V50" s="12"/>
      <c r="W50" s="12"/>
      <c r="X50" s="12"/>
      <c r="Y50" s="12"/>
      <c r="Z50" s="12"/>
      <c r="AA50" s="12"/>
      <c r="AB50" s="12"/>
      <c r="AC50" s="12"/>
      <c r="AD50" s="12"/>
      <c r="AE50" s="12"/>
      <c r="AF50" s="12"/>
      <c r="AG50" s="12"/>
      <c r="AH50" s="12"/>
      <c r="AI50" s="12"/>
      <c r="AJ50" s="12"/>
    </row>
    <row r="51" spans="1:36" x14ac:dyDescent="0.25">
      <c r="A51" s="12"/>
      <c r="B51" s="5"/>
      <c r="C51" s="5"/>
      <c r="D51" s="5"/>
      <c r="E51" s="5"/>
      <c r="F51" s="5"/>
      <c r="G51" s="5"/>
      <c r="H51" s="5"/>
      <c r="I51" s="5"/>
      <c r="J51" s="5"/>
      <c r="K51" s="5"/>
      <c r="L51" s="5"/>
      <c r="M51" s="12"/>
      <c r="N51" s="12"/>
      <c r="O51" s="12"/>
      <c r="P51" s="12"/>
      <c r="Q51" s="12"/>
      <c r="R51" s="12"/>
      <c r="S51" s="12"/>
      <c r="T51" s="12"/>
      <c r="U51" s="12"/>
      <c r="V51" s="12"/>
      <c r="W51" s="12"/>
      <c r="X51" s="12"/>
      <c r="Y51" s="12"/>
      <c r="Z51" s="12"/>
      <c r="AA51" s="12"/>
      <c r="AB51" s="12"/>
      <c r="AC51" s="12"/>
      <c r="AD51" s="12"/>
      <c r="AE51" s="12"/>
      <c r="AF51" s="12"/>
      <c r="AG51" s="12"/>
      <c r="AH51" s="12"/>
      <c r="AI51" s="12"/>
      <c r="AJ51" s="12"/>
    </row>
    <row r="52" spans="1:36" x14ac:dyDescent="0.25">
      <c r="A52" s="12"/>
      <c r="B52" s="5"/>
      <c r="C52" s="5"/>
      <c r="D52" s="5"/>
      <c r="E52" s="5"/>
      <c r="F52" s="5"/>
      <c r="G52" s="5"/>
      <c r="H52" s="5"/>
      <c r="I52" s="5"/>
      <c r="J52" s="5"/>
      <c r="K52" s="5"/>
      <c r="L52" s="5"/>
      <c r="M52" s="12"/>
      <c r="N52" s="12"/>
      <c r="O52" s="12"/>
      <c r="P52" s="12"/>
      <c r="Q52" s="12"/>
      <c r="R52" s="12"/>
      <c r="S52" s="12"/>
      <c r="T52" s="12"/>
      <c r="U52" s="12"/>
      <c r="V52" s="12"/>
      <c r="W52" s="12"/>
      <c r="X52" s="12"/>
      <c r="Y52" s="12"/>
      <c r="Z52" s="12"/>
      <c r="AA52" s="12"/>
      <c r="AB52" s="12"/>
      <c r="AC52" s="12"/>
      <c r="AD52" s="12"/>
      <c r="AE52" s="12"/>
      <c r="AF52" s="12"/>
      <c r="AG52" s="12"/>
      <c r="AH52" s="12"/>
      <c r="AI52" s="12"/>
      <c r="AJ52" s="12"/>
    </row>
    <row r="53" spans="1:36" x14ac:dyDescent="0.25">
      <c r="A53" s="12"/>
      <c r="B53" s="5"/>
      <c r="C53" s="5"/>
      <c r="D53" s="5"/>
      <c r="E53" s="5"/>
      <c r="F53" s="5"/>
      <c r="G53" s="5"/>
      <c r="H53" s="5"/>
      <c r="I53" s="5"/>
      <c r="J53" s="5"/>
      <c r="K53" s="5"/>
      <c r="L53" s="5"/>
      <c r="M53" s="12"/>
      <c r="N53" s="12"/>
      <c r="O53" s="12"/>
      <c r="P53" s="12"/>
      <c r="Q53" s="12"/>
      <c r="R53" s="12"/>
      <c r="S53" s="12"/>
      <c r="T53" s="12"/>
      <c r="U53" s="12"/>
      <c r="V53" s="12"/>
      <c r="W53" s="12"/>
      <c r="X53" s="12"/>
      <c r="Y53" s="12"/>
      <c r="Z53" s="12"/>
      <c r="AA53" s="12"/>
      <c r="AB53" s="12"/>
      <c r="AC53" s="12"/>
      <c r="AD53" s="12"/>
      <c r="AE53" s="12"/>
      <c r="AF53" s="12"/>
      <c r="AG53" s="12"/>
      <c r="AH53" s="12"/>
      <c r="AI53" s="12"/>
      <c r="AJ53" s="12"/>
    </row>
    <row r="54" spans="1:36" x14ac:dyDescent="0.25">
      <c r="A54" s="12"/>
      <c r="B54" s="5"/>
      <c r="C54" s="5"/>
      <c r="D54" s="5"/>
      <c r="E54" s="5"/>
      <c r="F54" s="5"/>
      <c r="G54" s="5"/>
      <c r="H54" s="5"/>
      <c r="I54" s="5"/>
      <c r="J54" s="5"/>
      <c r="K54" s="5"/>
      <c r="L54" s="5"/>
      <c r="M54" s="12"/>
      <c r="N54" s="12"/>
      <c r="O54" s="12"/>
      <c r="P54" s="12"/>
      <c r="Q54" s="12"/>
      <c r="R54" s="12"/>
      <c r="S54" s="12"/>
      <c r="T54" s="12"/>
      <c r="U54" s="12"/>
      <c r="V54" s="12"/>
      <c r="W54" s="12"/>
      <c r="X54" s="12"/>
      <c r="Y54" s="12"/>
      <c r="Z54" s="12"/>
      <c r="AA54" s="12"/>
      <c r="AB54" s="12"/>
      <c r="AC54" s="12"/>
      <c r="AD54" s="12"/>
      <c r="AE54" s="12"/>
      <c r="AF54" s="12"/>
      <c r="AG54" s="12"/>
      <c r="AH54" s="12"/>
      <c r="AI54" s="12"/>
      <c r="AJ54" s="12"/>
    </row>
    <row r="55" spans="1:36" x14ac:dyDescent="0.25">
      <c r="A55" s="12"/>
      <c r="B55" s="5"/>
      <c r="C55" s="5"/>
      <c r="D55" s="5"/>
      <c r="E55" s="5"/>
      <c r="F55" s="5"/>
      <c r="G55" s="5"/>
      <c r="H55" s="5"/>
      <c r="I55" s="5"/>
      <c r="J55" s="5"/>
      <c r="K55" s="5"/>
      <c r="L55" s="5"/>
      <c r="M55" s="12"/>
      <c r="N55" s="12"/>
      <c r="O55" s="12"/>
      <c r="P55" s="12"/>
      <c r="Q55" s="12"/>
      <c r="R55" s="12"/>
      <c r="S55" s="12"/>
      <c r="T55" s="12"/>
      <c r="U55" s="12"/>
      <c r="V55" s="12"/>
      <c r="W55" s="12"/>
      <c r="X55" s="12"/>
      <c r="Y55" s="12"/>
      <c r="Z55" s="12"/>
      <c r="AA55" s="12"/>
      <c r="AB55" s="12"/>
      <c r="AC55" s="12"/>
      <c r="AD55" s="12"/>
      <c r="AE55" s="12"/>
      <c r="AF55" s="12"/>
      <c r="AG55" s="12"/>
      <c r="AH55" s="12"/>
      <c r="AI55" s="12"/>
      <c r="AJ55" s="12"/>
    </row>
    <row r="56" spans="1:36" x14ac:dyDescent="0.2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row>
    <row r="57" spans="1:36" ht="27" customHeight="1" x14ac:dyDescent="0.25">
      <c r="A57" s="12"/>
      <c r="B57" s="1310" t="s">
        <v>867</v>
      </c>
      <c r="C57" s="1311"/>
      <c r="D57" s="1311"/>
      <c r="E57" s="1311"/>
      <c r="F57" s="1311"/>
      <c r="G57" s="1311"/>
      <c r="H57" s="1311"/>
      <c r="I57" s="1311"/>
      <c r="J57" s="1311"/>
      <c r="K57" s="1311"/>
      <c r="L57" s="5"/>
      <c r="M57" s="12"/>
      <c r="N57" s="12"/>
      <c r="O57" s="12"/>
      <c r="P57" s="12"/>
      <c r="Q57" s="12"/>
      <c r="R57" s="12"/>
      <c r="S57" s="12"/>
      <c r="T57" s="12"/>
      <c r="U57" s="12"/>
      <c r="V57" s="12"/>
      <c r="W57" s="12"/>
      <c r="X57" s="12"/>
      <c r="Y57" s="12"/>
      <c r="Z57" s="12"/>
      <c r="AA57" s="12"/>
      <c r="AB57" s="12"/>
      <c r="AC57" s="12"/>
      <c r="AD57" s="12"/>
      <c r="AE57" s="12"/>
      <c r="AF57" s="12"/>
      <c r="AG57" s="12"/>
      <c r="AH57" s="12"/>
      <c r="AI57" s="12"/>
      <c r="AJ57" s="12"/>
    </row>
    <row r="58" spans="1:36" ht="20.25" customHeight="1" x14ac:dyDescent="0.25">
      <c r="A58" s="12"/>
      <c r="B58" s="5"/>
      <c r="C58" s="49"/>
      <c r="D58" s="50"/>
      <c r="E58" s="1075"/>
      <c r="F58" s="1076"/>
      <c r="G58" s="51"/>
      <c r="H58" s="48"/>
      <c r="I58" s="52"/>
      <c r="J58" s="52"/>
      <c r="K58" s="52"/>
      <c r="L58" s="5"/>
      <c r="M58" s="12"/>
      <c r="N58" s="12"/>
      <c r="O58" s="12"/>
      <c r="P58" s="12"/>
      <c r="Q58" s="12"/>
      <c r="R58" s="12"/>
      <c r="S58" s="12"/>
      <c r="T58" s="12"/>
      <c r="U58" s="12"/>
      <c r="V58" s="12"/>
      <c r="W58" s="12"/>
      <c r="X58" s="12"/>
      <c r="Y58" s="12"/>
      <c r="Z58" s="12"/>
      <c r="AA58" s="12"/>
      <c r="AB58" s="12"/>
      <c r="AC58" s="12"/>
      <c r="AD58" s="12"/>
      <c r="AE58" s="12"/>
      <c r="AF58" s="12"/>
      <c r="AG58" s="12"/>
      <c r="AH58" s="12"/>
      <c r="AI58" s="12"/>
      <c r="AJ58" s="12"/>
    </row>
    <row r="59" spans="1:36" x14ac:dyDescent="0.25">
      <c r="A59" s="12"/>
      <c r="B59" s="5"/>
      <c r="C59" s="5"/>
      <c r="D59" s="5"/>
      <c r="E59" s="5"/>
      <c r="F59" s="5"/>
      <c r="G59" s="5"/>
      <c r="H59" s="5"/>
      <c r="I59" s="5"/>
      <c r="J59" s="5"/>
      <c r="K59" s="5"/>
      <c r="L59" s="5"/>
      <c r="M59" s="12"/>
      <c r="N59" s="12"/>
      <c r="O59" s="12"/>
      <c r="P59" s="12"/>
      <c r="Q59" s="12"/>
      <c r="R59" s="12"/>
      <c r="S59" s="12"/>
      <c r="T59" s="12"/>
      <c r="U59" s="12"/>
      <c r="V59" s="12"/>
      <c r="W59" s="12"/>
      <c r="X59" s="12"/>
      <c r="Y59" s="12"/>
      <c r="Z59" s="12"/>
      <c r="AA59" s="12"/>
      <c r="AB59" s="12"/>
      <c r="AC59" s="12"/>
      <c r="AD59" s="12"/>
      <c r="AE59" s="12"/>
      <c r="AF59" s="12"/>
      <c r="AG59" s="12"/>
      <c r="AH59" s="12"/>
      <c r="AI59" s="12"/>
      <c r="AJ59" s="12"/>
    </row>
    <row r="60" spans="1:36" ht="13.8" x14ac:dyDescent="0.25">
      <c r="A60" s="12"/>
      <c r="B60" s="13"/>
      <c r="C60" s="2"/>
      <c r="D60" s="5"/>
      <c r="E60" s="5"/>
      <c r="F60" s="5"/>
      <c r="G60" s="5"/>
      <c r="H60" s="5"/>
      <c r="I60" s="5"/>
      <c r="J60" s="5"/>
      <c r="K60" s="5"/>
      <c r="L60" s="5"/>
      <c r="M60" s="12"/>
      <c r="N60" s="12"/>
      <c r="O60" s="12"/>
      <c r="P60" s="12"/>
      <c r="Q60" s="12"/>
      <c r="R60" s="12"/>
      <c r="S60" s="12"/>
      <c r="T60" s="12"/>
      <c r="U60" s="12"/>
      <c r="V60" s="12"/>
      <c r="W60" s="12"/>
      <c r="X60" s="12"/>
      <c r="Y60" s="12"/>
      <c r="Z60" s="12"/>
      <c r="AA60" s="12"/>
      <c r="AB60" s="12"/>
      <c r="AC60" s="12"/>
      <c r="AD60" s="12"/>
      <c r="AE60" s="12"/>
      <c r="AF60" s="12"/>
      <c r="AG60" s="12"/>
      <c r="AH60" s="12"/>
      <c r="AI60" s="12"/>
      <c r="AJ60" s="12"/>
    </row>
    <row r="61" spans="1:36" x14ac:dyDescent="0.25">
      <c r="A61" s="12"/>
      <c r="B61" s="5"/>
      <c r="C61" s="5"/>
      <c r="D61" s="5"/>
      <c r="E61" s="5"/>
      <c r="F61" s="5"/>
      <c r="G61" s="5"/>
      <c r="H61" s="5"/>
      <c r="I61" s="5"/>
      <c r="J61" s="5"/>
      <c r="K61" s="5"/>
      <c r="L61" s="5"/>
      <c r="M61" s="12"/>
      <c r="N61" s="12"/>
      <c r="O61" s="12"/>
      <c r="P61" s="12"/>
      <c r="Q61" s="12"/>
      <c r="R61" s="12"/>
      <c r="S61" s="12"/>
      <c r="T61" s="12"/>
      <c r="U61" s="12"/>
      <c r="V61" s="12"/>
      <c r="W61" s="12"/>
      <c r="X61" s="12"/>
      <c r="Y61" s="12"/>
      <c r="Z61" s="12"/>
      <c r="AA61" s="12"/>
      <c r="AB61" s="12"/>
      <c r="AC61" s="12"/>
      <c r="AD61" s="12"/>
      <c r="AE61" s="12"/>
      <c r="AF61" s="12"/>
      <c r="AG61" s="12"/>
      <c r="AH61" s="12"/>
      <c r="AI61" s="12"/>
      <c r="AJ61" s="12"/>
    </row>
    <row r="62" spans="1:36" x14ac:dyDescent="0.25">
      <c r="A62" s="12"/>
      <c r="B62" s="5"/>
      <c r="C62" s="5"/>
      <c r="D62" s="5"/>
      <c r="E62" s="5"/>
      <c r="F62" s="5"/>
      <c r="G62" s="5"/>
      <c r="H62" s="5"/>
      <c r="I62" s="5"/>
      <c r="J62" s="5"/>
      <c r="K62" s="5"/>
      <c r="L62" s="5"/>
      <c r="M62" s="12"/>
      <c r="N62" s="12"/>
      <c r="O62" s="12"/>
      <c r="P62" s="12"/>
      <c r="Q62" s="12"/>
      <c r="R62" s="12"/>
      <c r="S62" s="12"/>
      <c r="T62" s="12"/>
      <c r="U62" s="12"/>
      <c r="V62" s="12"/>
      <c r="W62" s="12"/>
      <c r="X62" s="12"/>
      <c r="Y62" s="12"/>
      <c r="Z62" s="12"/>
      <c r="AA62" s="12"/>
      <c r="AB62" s="12"/>
      <c r="AC62" s="12"/>
      <c r="AD62" s="12"/>
      <c r="AE62" s="12"/>
      <c r="AF62" s="12"/>
      <c r="AG62" s="12"/>
      <c r="AH62" s="12"/>
      <c r="AI62" s="12"/>
      <c r="AJ62" s="12"/>
    </row>
    <row r="63" spans="1:36" x14ac:dyDescent="0.25">
      <c r="A63" s="12"/>
      <c r="B63" s="5"/>
      <c r="C63" s="5"/>
      <c r="D63" s="5"/>
      <c r="E63" s="5"/>
      <c r="F63" s="5"/>
      <c r="G63" s="5"/>
      <c r="H63" s="5"/>
      <c r="I63" s="5"/>
      <c r="J63" s="5"/>
      <c r="K63" s="5"/>
      <c r="L63" s="5"/>
      <c r="M63" s="12"/>
      <c r="N63" s="12"/>
      <c r="O63" s="12"/>
      <c r="P63" s="12"/>
      <c r="Q63" s="12"/>
      <c r="R63" s="12"/>
      <c r="S63" s="12"/>
      <c r="T63" s="12"/>
      <c r="U63" s="12"/>
      <c r="V63" s="12"/>
      <c r="W63" s="12"/>
      <c r="X63" s="12"/>
      <c r="Y63" s="12"/>
      <c r="Z63" s="12"/>
      <c r="AA63" s="12"/>
      <c r="AB63" s="12"/>
      <c r="AC63" s="12"/>
      <c r="AD63" s="12"/>
      <c r="AE63" s="12"/>
      <c r="AF63" s="12"/>
      <c r="AG63" s="12"/>
      <c r="AH63" s="12"/>
      <c r="AI63" s="12"/>
      <c r="AJ63" s="12"/>
    </row>
    <row r="64" spans="1:36" x14ac:dyDescent="0.25">
      <c r="A64" s="12"/>
      <c r="B64" s="5"/>
      <c r="C64" s="5"/>
      <c r="D64" s="5"/>
      <c r="E64" s="5"/>
      <c r="F64" s="5"/>
      <c r="G64" s="5"/>
      <c r="H64" s="5"/>
      <c r="I64" s="5"/>
      <c r="J64" s="5"/>
      <c r="K64" s="5"/>
      <c r="L64" s="5"/>
      <c r="M64" s="12"/>
      <c r="N64" s="12"/>
      <c r="O64" s="12"/>
      <c r="P64" s="12"/>
      <c r="Q64" s="12"/>
      <c r="R64" s="12"/>
      <c r="S64" s="12"/>
      <c r="T64" s="12"/>
      <c r="U64" s="12"/>
      <c r="V64" s="12"/>
      <c r="W64" s="12"/>
      <c r="X64" s="12"/>
      <c r="Y64" s="12"/>
      <c r="Z64" s="12"/>
      <c r="AA64" s="12"/>
      <c r="AB64" s="12"/>
      <c r="AC64" s="12"/>
      <c r="AD64" s="12"/>
      <c r="AE64" s="12"/>
      <c r="AF64" s="12"/>
      <c r="AG64" s="12"/>
      <c r="AH64" s="12"/>
      <c r="AI64" s="12"/>
      <c r="AJ64" s="12"/>
    </row>
    <row r="65" spans="1:36" x14ac:dyDescent="0.25">
      <c r="A65" s="12"/>
      <c r="B65" s="5"/>
      <c r="C65" s="5"/>
      <c r="D65" s="5"/>
      <c r="E65" s="5"/>
      <c r="F65" s="5"/>
      <c r="G65" s="5"/>
      <c r="H65" s="5"/>
      <c r="I65" s="5"/>
      <c r="J65" s="5"/>
      <c r="K65" s="5"/>
      <c r="L65" s="5"/>
      <c r="M65" s="12"/>
      <c r="N65" s="12"/>
      <c r="O65" s="12"/>
      <c r="P65" s="12"/>
      <c r="Q65" s="12"/>
      <c r="R65" s="12"/>
      <c r="S65" s="12"/>
      <c r="T65" s="12"/>
      <c r="U65" s="12"/>
      <c r="V65" s="12"/>
      <c r="W65" s="12"/>
      <c r="X65" s="12"/>
      <c r="Y65" s="12"/>
      <c r="Z65" s="12"/>
      <c r="AA65" s="12"/>
      <c r="AB65" s="12"/>
      <c r="AC65" s="12"/>
      <c r="AD65" s="12"/>
      <c r="AE65" s="12"/>
      <c r="AF65" s="12"/>
      <c r="AG65" s="12"/>
      <c r="AH65" s="12"/>
      <c r="AI65" s="12"/>
      <c r="AJ65" s="12"/>
    </row>
    <row r="66" spans="1:36" x14ac:dyDescent="0.25">
      <c r="A66" s="12"/>
      <c r="B66" s="5"/>
      <c r="C66" s="5"/>
      <c r="D66" s="5"/>
      <c r="E66" s="5"/>
      <c r="F66" s="5"/>
      <c r="G66" s="5"/>
      <c r="H66" s="5"/>
      <c r="I66" s="5"/>
      <c r="J66" s="5"/>
      <c r="K66" s="5"/>
      <c r="L66" s="5"/>
      <c r="M66" s="12"/>
      <c r="N66" s="12"/>
      <c r="O66" s="12"/>
      <c r="P66" s="12"/>
      <c r="Q66" s="12"/>
      <c r="R66" s="12"/>
      <c r="S66" s="12"/>
      <c r="T66" s="12"/>
      <c r="U66" s="12"/>
      <c r="V66" s="12"/>
      <c r="W66" s="12"/>
      <c r="X66" s="12"/>
      <c r="Y66" s="12"/>
      <c r="Z66" s="12"/>
      <c r="AA66" s="12"/>
      <c r="AB66" s="12"/>
      <c r="AC66" s="12"/>
      <c r="AD66" s="12"/>
      <c r="AE66" s="12"/>
      <c r="AF66" s="12"/>
      <c r="AG66" s="12"/>
      <c r="AH66" s="12"/>
      <c r="AI66" s="12"/>
      <c r="AJ66" s="12"/>
    </row>
    <row r="67" spans="1:36" x14ac:dyDescent="0.25">
      <c r="A67" s="12"/>
      <c r="B67" s="5"/>
      <c r="C67" s="5"/>
      <c r="D67" s="5"/>
      <c r="E67" s="5"/>
      <c r="F67" s="5"/>
      <c r="G67" s="5"/>
      <c r="H67" s="5"/>
      <c r="I67" s="5"/>
      <c r="J67" s="5"/>
      <c r="K67" s="5"/>
      <c r="L67" s="5"/>
      <c r="M67" s="12"/>
      <c r="N67" s="12"/>
      <c r="O67" s="12"/>
      <c r="P67" s="12"/>
      <c r="Q67" s="12"/>
      <c r="R67" s="12"/>
      <c r="S67" s="12"/>
      <c r="T67" s="12"/>
      <c r="U67" s="12"/>
      <c r="V67" s="12"/>
      <c r="W67" s="12"/>
      <c r="X67" s="12"/>
      <c r="Y67" s="12"/>
      <c r="Z67" s="12"/>
      <c r="AA67" s="12"/>
      <c r="AB67" s="12"/>
      <c r="AC67" s="12"/>
      <c r="AD67" s="12"/>
      <c r="AE67" s="12"/>
      <c r="AF67" s="12"/>
      <c r="AG67" s="12"/>
      <c r="AH67" s="12"/>
      <c r="AI67" s="12"/>
      <c r="AJ67" s="12"/>
    </row>
    <row r="68" spans="1:36" x14ac:dyDescent="0.25">
      <c r="A68" s="12"/>
      <c r="B68" s="5"/>
      <c r="C68" s="5"/>
      <c r="D68" s="5"/>
      <c r="E68" s="5"/>
      <c r="F68" s="5"/>
      <c r="G68" s="5"/>
      <c r="H68" s="5"/>
      <c r="I68" s="5"/>
      <c r="J68" s="5"/>
      <c r="K68" s="5"/>
      <c r="L68" s="5"/>
      <c r="M68" s="12"/>
      <c r="N68" s="12"/>
      <c r="O68" s="12"/>
      <c r="P68" s="12"/>
      <c r="Q68" s="12"/>
      <c r="R68" s="12"/>
      <c r="S68" s="12"/>
      <c r="T68" s="12"/>
      <c r="U68" s="12"/>
      <c r="V68" s="12"/>
      <c r="W68" s="12"/>
      <c r="X68" s="12"/>
      <c r="Y68" s="12"/>
      <c r="Z68" s="12"/>
      <c r="AA68" s="12"/>
      <c r="AB68" s="12"/>
      <c r="AC68" s="12"/>
      <c r="AD68" s="12"/>
      <c r="AE68" s="12"/>
      <c r="AF68" s="12"/>
      <c r="AG68" s="12"/>
      <c r="AH68" s="12"/>
      <c r="AI68" s="12"/>
      <c r="AJ68" s="12"/>
    </row>
    <row r="69" spans="1:36" x14ac:dyDescent="0.25">
      <c r="A69" s="12"/>
      <c r="B69" s="5"/>
      <c r="C69" s="5"/>
      <c r="D69" s="5"/>
      <c r="E69" s="5"/>
      <c r="F69" s="5"/>
      <c r="G69" s="5"/>
      <c r="H69" s="5"/>
      <c r="I69" s="5"/>
      <c r="J69" s="5"/>
      <c r="K69" s="5"/>
      <c r="L69" s="5"/>
      <c r="M69" s="12"/>
      <c r="N69" s="12"/>
      <c r="O69" s="12"/>
      <c r="P69" s="12"/>
      <c r="Q69" s="12"/>
      <c r="R69" s="12"/>
      <c r="S69" s="12"/>
      <c r="T69" s="12"/>
      <c r="U69" s="12"/>
      <c r="V69" s="12"/>
      <c r="W69" s="12"/>
      <c r="X69" s="12"/>
      <c r="Y69" s="12"/>
      <c r="Z69" s="12"/>
      <c r="AA69" s="12"/>
      <c r="AB69" s="12"/>
      <c r="AC69" s="12"/>
      <c r="AD69" s="12"/>
      <c r="AE69" s="12"/>
      <c r="AF69" s="12"/>
      <c r="AG69" s="12"/>
      <c r="AH69" s="12"/>
      <c r="AI69" s="12"/>
      <c r="AJ69" s="12"/>
    </row>
    <row r="70" spans="1:36" x14ac:dyDescent="0.25">
      <c r="A70" s="12"/>
      <c r="B70" s="5"/>
      <c r="C70" s="5"/>
      <c r="D70" s="5"/>
      <c r="E70" s="5"/>
      <c r="F70" s="5"/>
      <c r="G70" s="5"/>
      <c r="H70" s="5"/>
      <c r="I70" s="5"/>
      <c r="J70" s="5"/>
      <c r="K70" s="5"/>
      <c r="L70" s="5"/>
      <c r="M70" s="12"/>
      <c r="N70" s="12"/>
      <c r="O70" s="12"/>
      <c r="P70" s="12"/>
      <c r="Q70" s="12"/>
      <c r="R70" s="12"/>
      <c r="S70" s="12"/>
      <c r="T70" s="12"/>
      <c r="U70" s="12"/>
      <c r="V70" s="12"/>
      <c r="W70" s="12"/>
      <c r="X70" s="12"/>
      <c r="Y70" s="12"/>
      <c r="Z70" s="12"/>
      <c r="AA70" s="12"/>
      <c r="AB70" s="12"/>
      <c r="AC70" s="12"/>
      <c r="AD70" s="12"/>
      <c r="AE70" s="12"/>
      <c r="AF70" s="12"/>
      <c r="AG70" s="12"/>
      <c r="AH70" s="12"/>
      <c r="AI70" s="12"/>
      <c r="AJ70" s="12"/>
    </row>
    <row r="71" spans="1:36" x14ac:dyDescent="0.25">
      <c r="A71" s="12"/>
      <c r="B71" s="5"/>
      <c r="C71" s="5"/>
      <c r="D71" s="5"/>
      <c r="E71" s="5"/>
      <c r="F71" s="5"/>
      <c r="G71" s="5"/>
      <c r="H71" s="5"/>
      <c r="I71" s="5"/>
      <c r="J71" s="5"/>
      <c r="K71" s="5"/>
      <c r="L71" s="5"/>
      <c r="M71" s="12"/>
      <c r="N71" s="12"/>
      <c r="O71" s="12"/>
      <c r="P71" s="12"/>
      <c r="Q71" s="12"/>
      <c r="R71" s="12"/>
      <c r="S71" s="12"/>
      <c r="T71" s="12"/>
      <c r="U71" s="12"/>
      <c r="V71" s="12"/>
      <c r="W71" s="12"/>
      <c r="X71" s="12"/>
      <c r="Y71" s="12"/>
      <c r="Z71" s="12"/>
      <c r="AA71" s="12"/>
      <c r="AB71" s="12"/>
      <c r="AC71" s="12"/>
      <c r="AD71" s="12"/>
      <c r="AE71" s="12"/>
      <c r="AF71" s="12"/>
      <c r="AG71" s="12"/>
      <c r="AH71" s="12"/>
      <c r="AI71" s="12"/>
      <c r="AJ71" s="12"/>
    </row>
    <row r="72" spans="1:36" x14ac:dyDescent="0.25">
      <c r="A72" s="12"/>
      <c r="B72" s="5"/>
      <c r="C72" s="5"/>
      <c r="D72" s="5"/>
      <c r="E72" s="5"/>
      <c r="F72" s="5"/>
      <c r="G72" s="5"/>
      <c r="H72" s="5"/>
      <c r="I72" s="5"/>
      <c r="J72" s="5"/>
      <c r="K72" s="5"/>
      <c r="L72" s="5"/>
      <c r="M72" s="12"/>
      <c r="N72" s="12"/>
      <c r="O72" s="12"/>
      <c r="P72" s="12"/>
      <c r="Q72" s="12"/>
      <c r="R72" s="12"/>
      <c r="S72" s="12"/>
      <c r="T72" s="12"/>
      <c r="U72" s="12"/>
      <c r="V72" s="12"/>
      <c r="W72" s="12"/>
      <c r="X72" s="12"/>
      <c r="Y72" s="12"/>
      <c r="Z72" s="12"/>
      <c r="AA72" s="12"/>
      <c r="AB72" s="12"/>
      <c r="AC72" s="12"/>
      <c r="AD72" s="12"/>
      <c r="AE72" s="12"/>
      <c r="AF72" s="12"/>
      <c r="AG72" s="12"/>
      <c r="AH72" s="12"/>
      <c r="AI72" s="12"/>
      <c r="AJ72" s="12"/>
    </row>
    <row r="73" spans="1:36" x14ac:dyDescent="0.25">
      <c r="A73" s="12"/>
      <c r="B73" s="5"/>
      <c r="C73" s="5"/>
      <c r="D73" s="5"/>
      <c r="E73" s="5"/>
      <c r="F73" s="5"/>
      <c r="G73" s="5"/>
      <c r="H73" s="5"/>
      <c r="I73" s="5"/>
      <c r="J73" s="5"/>
      <c r="K73" s="5"/>
      <c r="L73" s="5"/>
      <c r="M73" s="12"/>
      <c r="N73" s="12"/>
      <c r="O73" s="12"/>
      <c r="P73" s="12"/>
      <c r="Q73" s="12"/>
      <c r="R73" s="12"/>
      <c r="S73" s="12"/>
      <c r="T73" s="12"/>
      <c r="U73" s="12"/>
      <c r="V73" s="12"/>
      <c r="W73" s="12"/>
      <c r="X73" s="12"/>
      <c r="Y73" s="12"/>
      <c r="Z73" s="12"/>
      <c r="AA73" s="12"/>
      <c r="AB73" s="12"/>
      <c r="AC73" s="12"/>
      <c r="AD73" s="12"/>
      <c r="AE73" s="12"/>
      <c r="AF73" s="12"/>
      <c r="AG73" s="12"/>
      <c r="AH73" s="12"/>
      <c r="AI73" s="12"/>
      <c r="AJ73" s="12"/>
    </row>
    <row r="74" spans="1:36" x14ac:dyDescent="0.25">
      <c r="A74" s="12"/>
      <c r="B74" s="5"/>
      <c r="C74" s="5"/>
      <c r="D74" s="5"/>
      <c r="E74" s="5"/>
      <c r="F74" s="5"/>
      <c r="G74" s="5"/>
      <c r="H74" s="5"/>
      <c r="I74" s="5"/>
      <c r="J74" s="5"/>
      <c r="K74" s="5"/>
      <c r="L74" s="5"/>
      <c r="M74" s="12"/>
      <c r="N74" s="12"/>
      <c r="O74" s="12"/>
      <c r="P74" s="12"/>
      <c r="Q74" s="12"/>
      <c r="R74" s="12"/>
      <c r="S74" s="12"/>
      <c r="T74" s="12"/>
      <c r="U74" s="12"/>
      <c r="V74" s="12"/>
      <c r="W74" s="12"/>
      <c r="X74" s="12"/>
      <c r="Y74" s="12"/>
      <c r="Z74" s="12"/>
      <c r="AA74" s="12"/>
      <c r="AB74" s="12"/>
      <c r="AC74" s="12"/>
      <c r="AD74" s="12"/>
      <c r="AE74" s="12"/>
      <c r="AF74" s="12"/>
      <c r="AG74" s="12"/>
      <c r="AH74" s="12"/>
      <c r="AI74" s="12"/>
      <c r="AJ74" s="12"/>
    </row>
    <row r="75" spans="1:36" x14ac:dyDescent="0.25">
      <c r="A75" s="12"/>
      <c r="B75" s="5"/>
      <c r="C75" s="5"/>
      <c r="D75" s="5"/>
      <c r="E75" s="5"/>
      <c r="F75" s="5"/>
      <c r="G75" s="5"/>
      <c r="H75" s="5"/>
      <c r="I75" s="5"/>
      <c r="J75" s="5"/>
      <c r="K75" s="5"/>
      <c r="L75" s="5"/>
      <c r="M75" s="12"/>
      <c r="N75" s="12"/>
      <c r="O75" s="12"/>
      <c r="P75" s="12"/>
      <c r="Q75" s="12"/>
      <c r="R75" s="12"/>
      <c r="S75" s="12"/>
      <c r="T75" s="12"/>
      <c r="U75" s="12"/>
      <c r="V75" s="12"/>
      <c r="W75" s="12"/>
      <c r="X75" s="12"/>
      <c r="Y75" s="12"/>
      <c r="Z75" s="12"/>
      <c r="AA75" s="12"/>
      <c r="AB75" s="12"/>
      <c r="AC75" s="12"/>
      <c r="AD75" s="12"/>
      <c r="AE75" s="12"/>
      <c r="AF75" s="12"/>
      <c r="AG75" s="12"/>
      <c r="AH75" s="12"/>
      <c r="AI75" s="12"/>
      <c r="AJ75" s="12"/>
    </row>
    <row r="76" spans="1:36" x14ac:dyDescent="0.25">
      <c r="A76" s="12"/>
      <c r="B76" s="5"/>
      <c r="C76" s="5"/>
      <c r="D76" s="5"/>
      <c r="E76" s="5"/>
      <c r="F76" s="5"/>
      <c r="G76" s="5"/>
      <c r="H76" s="5"/>
      <c r="I76" s="5"/>
      <c r="J76" s="5"/>
      <c r="K76" s="5"/>
      <c r="L76" s="5"/>
      <c r="M76" s="12"/>
      <c r="N76" s="12"/>
      <c r="O76" s="12"/>
      <c r="P76" s="12"/>
      <c r="Q76" s="12"/>
      <c r="R76" s="12"/>
      <c r="S76" s="12"/>
      <c r="T76" s="12"/>
      <c r="U76" s="12"/>
      <c r="V76" s="12"/>
      <c r="W76" s="12"/>
      <c r="X76" s="12"/>
      <c r="Y76" s="12"/>
      <c r="Z76" s="12"/>
      <c r="AA76" s="12"/>
      <c r="AB76" s="12"/>
      <c r="AC76" s="12"/>
      <c r="AD76" s="12"/>
      <c r="AE76" s="12"/>
      <c r="AF76" s="12"/>
      <c r="AG76" s="12"/>
      <c r="AH76" s="12"/>
      <c r="AI76" s="12"/>
      <c r="AJ76" s="12"/>
    </row>
    <row r="77" spans="1:36" x14ac:dyDescent="0.25">
      <c r="A77" s="12"/>
      <c r="B77" s="5"/>
      <c r="C77" s="5"/>
      <c r="D77" s="5"/>
      <c r="E77" s="5"/>
      <c r="F77" s="5"/>
      <c r="G77" s="5"/>
      <c r="H77" s="5"/>
      <c r="I77" s="5"/>
      <c r="J77" s="5"/>
      <c r="K77" s="5"/>
      <c r="L77" s="5"/>
      <c r="M77" s="12"/>
      <c r="N77" s="12"/>
      <c r="O77" s="12"/>
      <c r="P77" s="12"/>
      <c r="Q77" s="12"/>
      <c r="R77" s="12"/>
      <c r="S77" s="12"/>
      <c r="T77" s="12"/>
      <c r="U77" s="12"/>
      <c r="V77" s="12"/>
      <c r="W77" s="12"/>
      <c r="X77" s="12"/>
      <c r="Y77" s="12"/>
      <c r="Z77" s="12"/>
      <c r="AA77" s="12"/>
      <c r="AB77" s="12"/>
      <c r="AC77" s="12"/>
      <c r="AD77" s="12"/>
      <c r="AE77" s="12"/>
      <c r="AF77" s="12"/>
      <c r="AG77" s="12"/>
      <c r="AH77" s="12"/>
      <c r="AI77" s="12"/>
      <c r="AJ77" s="12"/>
    </row>
    <row r="78" spans="1:36" x14ac:dyDescent="0.25">
      <c r="A78" s="12"/>
      <c r="B78" s="5"/>
      <c r="C78" s="5"/>
      <c r="D78" s="5"/>
      <c r="E78" s="5"/>
      <c r="F78" s="5"/>
      <c r="G78" s="5"/>
      <c r="H78" s="5"/>
      <c r="I78" s="5"/>
      <c r="J78" s="5"/>
      <c r="K78" s="5"/>
      <c r="L78" s="5"/>
      <c r="M78" s="12"/>
      <c r="N78" s="12"/>
      <c r="O78" s="12"/>
      <c r="P78" s="12"/>
      <c r="Q78" s="12"/>
      <c r="R78" s="12"/>
      <c r="S78" s="12"/>
      <c r="T78" s="12"/>
      <c r="U78" s="12"/>
      <c r="V78" s="12"/>
      <c r="W78" s="12"/>
      <c r="X78" s="12"/>
      <c r="Y78" s="12"/>
      <c r="Z78" s="12"/>
      <c r="AA78" s="12"/>
      <c r="AB78" s="12"/>
      <c r="AC78" s="12"/>
      <c r="AD78" s="12"/>
      <c r="AE78" s="12"/>
      <c r="AF78" s="12"/>
      <c r="AG78" s="12"/>
      <c r="AH78" s="12"/>
      <c r="AI78" s="12"/>
      <c r="AJ78" s="12"/>
    </row>
    <row r="79" spans="1:36" x14ac:dyDescent="0.25">
      <c r="A79" s="12"/>
      <c r="B79" s="5"/>
      <c r="C79" s="5"/>
      <c r="D79" s="5"/>
      <c r="E79" s="5"/>
      <c r="F79" s="5"/>
      <c r="G79" s="5"/>
      <c r="H79" s="5"/>
      <c r="I79" s="5"/>
      <c r="J79" s="5"/>
      <c r="K79" s="5"/>
      <c r="L79" s="5"/>
      <c r="M79" s="12"/>
      <c r="N79" s="12"/>
      <c r="O79" s="12"/>
      <c r="P79" s="12"/>
      <c r="Q79" s="12"/>
      <c r="R79" s="12"/>
      <c r="S79" s="12"/>
      <c r="T79" s="12"/>
      <c r="U79" s="12"/>
      <c r="V79" s="12"/>
      <c r="W79" s="12"/>
      <c r="X79" s="12"/>
      <c r="Y79" s="12"/>
      <c r="Z79" s="12"/>
      <c r="AA79" s="12"/>
      <c r="AB79" s="12"/>
      <c r="AC79" s="12"/>
      <c r="AD79" s="12"/>
      <c r="AE79" s="12"/>
      <c r="AF79" s="12"/>
      <c r="AG79" s="12"/>
      <c r="AH79" s="12"/>
      <c r="AI79" s="12"/>
      <c r="AJ79" s="12"/>
    </row>
    <row r="80" spans="1:36" x14ac:dyDescent="0.25">
      <c r="A80" s="12"/>
      <c r="B80" s="5"/>
      <c r="C80" s="5"/>
      <c r="D80" s="5"/>
      <c r="E80" s="5"/>
      <c r="F80" s="5"/>
      <c r="G80" s="5"/>
      <c r="H80" s="5"/>
      <c r="I80" s="5"/>
      <c r="J80" s="5"/>
      <c r="K80" s="5"/>
      <c r="L80" s="5"/>
      <c r="M80" s="12"/>
      <c r="N80" s="12"/>
      <c r="O80" s="12"/>
      <c r="P80" s="12"/>
      <c r="Q80" s="12"/>
      <c r="R80" s="12"/>
      <c r="S80" s="12"/>
      <c r="T80" s="12"/>
      <c r="U80" s="12"/>
      <c r="V80" s="12"/>
      <c r="W80" s="12"/>
      <c r="X80" s="12"/>
      <c r="Y80" s="12"/>
      <c r="Z80" s="12"/>
      <c r="AA80" s="12"/>
      <c r="AB80" s="12"/>
      <c r="AC80" s="12"/>
      <c r="AD80" s="12"/>
      <c r="AE80" s="12"/>
      <c r="AF80" s="12"/>
      <c r="AG80" s="12"/>
      <c r="AH80" s="12"/>
      <c r="AI80" s="12"/>
      <c r="AJ80" s="12"/>
    </row>
    <row r="81" spans="1:36" x14ac:dyDescent="0.25">
      <c r="A81" s="12"/>
      <c r="B81" s="5"/>
      <c r="C81" s="5"/>
      <c r="D81" s="5"/>
      <c r="E81" s="5"/>
      <c r="F81" s="5"/>
      <c r="G81" s="5"/>
      <c r="H81" s="5"/>
      <c r="I81" s="5"/>
      <c r="J81" s="5"/>
      <c r="K81" s="5"/>
      <c r="L81" s="5"/>
      <c r="M81" s="12"/>
      <c r="N81" s="12"/>
      <c r="O81" s="12"/>
      <c r="P81" s="12"/>
      <c r="Q81" s="12"/>
      <c r="R81" s="12"/>
      <c r="S81" s="12"/>
      <c r="T81" s="12"/>
      <c r="U81" s="12"/>
      <c r="V81" s="12"/>
      <c r="W81" s="12"/>
      <c r="X81" s="12"/>
      <c r="Y81" s="12"/>
      <c r="Z81" s="12"/>
      <c r="AA81" s="12"/>
      <c r="AB81" s="12"/>
      <c r="AC81" s="12"/>
      <c r="AD81" s="12"/>
      <c r="AE81" s="12"/>
      <c r="AF81" s="12"/>
      <c r="AG81" s="12"/>
      <c r="AH81" s="12"/>
      <c r="AI81" s="12"/>
      <c r="AJ81" s="12"/>
    </row>
    <row r="82" spans="1:36" x14ac:dyDescent="0.25">
      <c r="A82" s="12"/>
      <c r="B82" s="1308"/>
      <c r="C82" s="1309"/>
      <c r="D82" s="1309"/>
      <c r="E82" s="1309"/>
      <c r="F82" s="1309"/>
      <c r="G82" s="1309"/>
      <c r="H82" s="1309"/>
      <c r="I82" s="1309"/>
      <c r="J82" s="1309"/>
      <c r="K82" s="1309"/>
      <c r="L82" s="5"/>
      <c r="M82" s="12"/>
      <c r="N82" s="12"/>
      <c r="O82" s="12"/>
      <c r="P82" s="12"/>
      <c r="Q82" s="12"/>
      <c r="R82" s="12"/>
      <c r="S82" s="12"/>
      <c r="T82" s="12"/>
      <c r="U82" s="12"/>
      <c r="V82" s="12"/>
      <c r="W82" s="12"/>
      <c r="X82" s="12"/>
      <c r="Y82" s="12"/>
      <c r="Z82" s="12"/>
      <c r="AA82" s="12"/>
      <c r="AB82" s="12"/>
      <c r="AC82" s="12"/>
      <c r="AD82" s="12"/>
      <c r="AE82" s="12"/>
      <c r="AF82" s="12"/>
      <c r="AG82" s="12"/>
      <c r="AH82" s="12"/>
      <c r="AI82" s="12"/>
      <c r="AJ82" s="12"/>
    </row>
    <row r="83" spans="1:36" x14ac:dyDescent="0.25">
      <c r="A83" s="12"/>
      <c r="B83" s="5"/>
      <c r="C83" s="5"/>
      <c r="D83" s="5"/>
      <c r="E83" s="5"/>
      <c r="F83" s="5"/>
      <c r="G83" s="5"/>
      <c r="H83" s="5"/>
      <c r="I83" s="5"/>
      <c r="J83" s="5"/>
      <c r="K83" s="5"/>
      <c r="L83" s="5"/>
      <c r="M83" s="12"/>
      <c r="N83" s="12"/>
      <c r="O83" s="12"/>
      <c r="P83" s="12"/>
      <c r="Q83" s="12"/>
      <c r="R83" s="12"/>
      <c r="S83" s="12"/>
      <c r="T83" s="12"/>
      <c r="U83" s="12"/>
      <c r="V83" s="12"/>
      <c r="W83" s="12"/>
      <c r="X83" s="12"/>
      <c r="Y83" s="12"/>
      <c r="Z83" s="12"/>
      <c r="AA83" s="12"/>
      <c r="AB83" s="12"/>
      <c r="AC83" s="12"/>
      <c r="AD83" s="12"/>
      <c r="AE83" s="12"/>
      <c r="AF83" s="12"/>
      <c r="AG83" s="12"/>
      <c r="AH83" s="12"/>
      <c r="AI83" s="12"/>
      <c r="AJ83" s="12"/>
    </row>
    <row r="84" spans="1:36" x14ac:dyDescent="0.25">
      <c r="A84" s="12"/>
      <c r="B84" s="5"/>
      <c r="C84" s="5"/>
      <c r="D84" s="5"/>
      <c r="E84" s="5"/>
      <c r="F84" s="5"/>
      <c r="G84" s="5"/>
      <c r="H84" s="5"/>
      <c r="I84" s="5"/>
      <c r="J84" s="5"/>
      <c r="K84" s="5"/>
      <c r="L84" s="5"/>
      <c r="M84" s="12"/>
      <c r="N84" s="12"/>
      <c r="O84" s="12"/>
      <c r="P84" s="12"/>
      <c r="Q84" s="12"/>
      <c r="R84" s="12"/>
      <c r="S84" s="12"/>
      <c r="T84" s="12"/>
      <c r="U84" s="12"/>
      <c r="V84" s="12"/>
      <c r="W84" s="12"/>
      <c r="X84" s="12"/>
      <c r="Y84" s="12"/>
      <c r="Z84" s="12"/>
      <c r="AA84" s="12"/>
      <c r="AB84" s="12"/>
      <c r="AC84" s="12"/>
      <c r="AD84" s="12"/>
      <c r="AE84" s="12"/>
      <c r="AF84" s="12"/>
      <c r="AG84" s="12"/>
      <c r="AH84" s="12"/>
      <c r="AI84" s="12"/>
      <c r="AJ84" s="12"/>
    </row>
    <row r="85" spans="1:36" x14ac:dyDescent="0.25">
      <c r="A85" s="12"/>
      <c r="B85" s="5"/>
      <c r="C85" s="5"/>
      <c r="D85" s="5"/>
      <c r="E85" s="5"/>
      <c r="F85" s="5"/>
      <c r="G85" s="5"/>
      <c r="H85" s="5"/>
      <c r="I85" s="5"/>
      <c r="J85" s="5"/>
      <c r="K85" s="5"/>
      <c r="L85" s="5"/>
      <c r="M85" s="12"/>
      <c r="N85" s="12"/>
      <c r="O85" s="12"/>
      <c r="P85" s="12"/>
      <c r="Q85" s="12"/>
      <c r="R85" s="12"/>
      <c r="S85" s="12"/>
      <c r="T85" s="12"/>
      <c r="U85" s="12"/>
      <c r="V85" s="12"/>
      <c r="W85" s="12"/>
      <c r="X85" s="12"/>
      <c r="Y85" s="12"/>
      <c r="Z85" s="12"/>
      <c r="AA85" s="12"/>
      <c r="AB85" s="12"/>
      <c r="AC85" s="12"/>
      <c r="AD85" s="12"/>
      <c r="AE85" s="12"/>
      <c r="AF85" s="12"/>
      <c r="AG85" s="12"/>
      <c r="AH85" s="12"/>
      <c r="AI85" s="12"/>
      <c r="AJ85" s="12"/>
    </row>
    <row r="86" spans="1:36" x14ac:dyDescent="0.25">
      <c r="A86" s="12"/>
      <c r="B86" s="5"/>
      <c r="C86" s="5"/>
      <c r="D86" s="5"/>
      <c r="E86" s="5"/>
      <c r="F86" s="5"/>
      <c r="G86" s="5"/>
      <c r="H86" s="5"/>
      <c r="I86" s="5"/>
      <c r="J86" s="5"/>
      <c r="K86" s="5"/>
      <c r="L86" s="5"/>
      <c r="M86" s="12"/>
      <c r="N86" s="12"/>
      <c r="O86" s="12"/>
      <c r="P86" s="12"/>
      <c r="Q86" s="12"/>
      <c r="R86" s="12"/>
      <c r="S86" s="12"/>
      <c r="T86" s="12"/>
      <c r="U86" s="12"/>
      <c r="V86" s="12"/>
      <c r="W86" s="12"/>
      <c r="X86" s="12"/>
      <c r="Y86" s="12"/>
      <c r="Z86" s="12"/>
      <c r="AA86" s="12"/>
      <c r="AB86" s="12"/>
      <c r="AC86" s="12"/>
      <c r="AD86" s="12"/>
      <c r="AE86" s="12"/>
      <c r="AF86" s="12"/>
      <c r="AG86" s="12"/>
      <c r="AH86" s="12"/>
      <c r="AI86" s="12"/>
      <c r="AJ86" s="12"/>
    </row>
    <row r="87" spans="1:36" x14ac:dyDescent="0.25">
      <c r="A87" s="12"/>
      <c r="B87" s="5"/>
      <c r="C87" s="5"/>
      <c r="D87" s="5"/>
      <c r="E87" s="5"/>
      <c r="F87" s="5"/>
      <c r="G87" s="5"/>
      <c r="H87" s="5"/>
      <c r="I87" s="5"/>
      <c r="J87" s="5"/>
      <c r="K87" s="5"/>
      <c r="L87" s="5"/>
      <c r="M87" s="12"/>
      <c r="N87" s="12"/>
      <c r="O87" s="12"/>
      <c r="P87" s="12"/>
      <c r="Q87" s="12"/>
      <c r="R87" s="12"/>
      <c r="S87" s="12"/>
      <c r="T87" s="12"/>
      <c r="U87" s="12"/>
      <c r="V87" s="12"/>
      <c r="W87" s="12"/>
      <c r="X87" s="12"/>
      <c r="Y87" s="12"/>
      <c r="Z87" s="12"/>
      <c r="AA87" s="12"/>
      <c r="AB87" s="12"/>
      <c r="AC87" s="12"/>
      <c r="AD87" s="12"/>
      <c r="AE87" s="12"/>
      <c r="AF87" s="12"/>
      <c r="AG87" s="12"/>
      <c r="AH87" s="12"/>
      <c r="AI87" s="12"/>
      <c r="AJ87" s="12"/>
    </row>
    <row r="88" spans="1:36" x14ac:dyDescent="0.25">
      <c r="A88" s="12"/>
      <c r="B88" s="5"/>
      <c r="C88" s="5"/>
      <c r="D88" s="5"/>
      <c r="E88" s="5"/>
      <c r="F88" s="5"/>
      <c r="G88" s="5"/>
      <c r="H88" s="5"/>
      <c r="I88" s="5"/>
      <c r="J88" s="5"/>
      <c r="K88" s="5"/>
      <c r="L88" s="5"/>
      <c r="M88" s="12"/>
      <c r="N88" s="12"/>
      <c r="O88" s="12"/>
      <c r="P88" s="12"/>
      <c r="Q88" s="12"/>
      <c r="R88" s="12"/>
      <c r="S88" s="12"/>
      <c r="T88" s="12"/>
      <c r="U88" s="12"/>
      <c r="V88" s="12"/>
      <c r="W88" s="12"/>
      <c r="X88" s="12"/>
      <c r="Y88" s="12"/>
      <c r="Z88" s="12"/>
      <c r="AA88" s="12"/>
      <c r="AB88" s="12"/>
      <c r="AC88" s="12"/>
      <c r="AD88" s="12"/>
      <c r="AE88" s="12"/>
      <c r="AF88" s="12"/>
      <c r="AG88" s="12"/>
      <c r="AH88" s="12"/>
      <c r="AI88" s="12"/>
      <c r="AJ88" s="12"/>
    </row>
    <row r="89" spans="1:36" x14ac:dyDescent="0.25">
      <c r="A89" s="12"/>
      <c r="B89" s="5"/>
      <c r="C89" s="5"/>
      <c r="D89" s="5"/>
      <c r="E89" s="5"/>
      <c r="F89" s="5"/>
      <c r="G89" s="5"/>
      <c r="H89" s="5"/>
      <c r="I89" s="5"/>
      <c r="J89" s="5"/>
      <c r="K89" s="5"/>
      <c r="L89" s="5"/>
      <c r="M89" s="12"/>
      <c r="N89" s="12"/>
      <c r="O89" s="12"/>
      <c r="P89" s="12"/>
      <c r="Q89" s="12"/>
      <c r="R89" s="12"/>
      <c r="S89" s="12"/>
      <c r="T89" s="12"/>
      <c r="U89" s="12"/>
      <c r="V89" s="12"/>
      <c r="W89" s="12"/>
      <c r="X89" s="12"/>
      <c r="Y89" s="12"/>
      <c r="Z89" s="12"/>
      <c r="AA89" s="12"/>
      <c r="AB89" s="12"/>
      <c r="AC89" s="12"/>
      <c r="AD89" s="12"/>
      <c r="AE89" s="12"/>
      <c r="AF89" s="12"/>
      <c r="AG89" s="12"/>
      <c r="AH89" s="12"/>
      <c r="AI89" s="12"/>
      <c r="AJ89" s="12"/>
    </row>
    <row r="90" spans="1:36" x14ac:dyDescent="0.25">
      <c r="A90" s="12"/>
      <c r="B90" s="5"/>
      <c r="C90" s="5"/>
      <c r="D90" s="5"/>
      <c r="E90" s="5"/>
      <c r="F90" s="5"/>
      <c r="G90" s="5"/>
      <c r="H90" s="5"/>
      <c r="I90" s="5"/>
      <c r="J90" s="5"/>
      <c r="K90" s="5"/>
      <c r="L90" s="5"/>
      <c r="M90" s="12"/>
      <c r="N90" s="12"/>
      <c r="O90" s="12"/>
      <c r="P90" s="12"/>
      <c r="Q90" s="12"/>
      <c r="R90" s="12"/>
      <c r="S90" s="12"/>
      <c r="T90" s="12"/>
      <c r="U90" s="12"/>
      <c r="V90" s="12"/>
      <c r="W90" s="12"/>
      <c r="X90" s="12"/>
      <c r="Y90" s="12"/>
      <c r="Z90" s="12"/>
      <c r="AA90" s="12"/>
      <c r="AB90" s="12"/>
      <c r="AC90" s="12"/>
      <c r="AD90" s="12"/>
      <c r="AE90" s="12"/>
      <c r="AF90" s="12"/>
      <c r="AG90" s="12"/>
      <c r="AH90" s="12"/>
      <c r="AI90" s="12"/>
      <c r="AJ90" s="12"/>
    </row>
    <row r="91" spans="1:36" x14ac:dyDescent="0.25">
      <c r="A91" s="12"/>
      <c r="B91" s="5"/>
      <c r="C91" s="5"/>
      <c r="D91" s="5"/>
      <c r="E91" s="5"/>
      <c r="F91" s="5"/>
      <c r="G91" s="5"/>
      <c r="H91" s="5"/>
      <c r="I91" s="5"/>
      <c r="J91" s="5"/>
      <c r="K91" s="5"/>
      <c r="L91" s="5"/>
      <c r="M91" s="12"/>
      <c r="N91" s="12"/>
      <c r="O91" s="12"/>
      <c r="P91" s="12"/>
      <c r="Q91" s="12"/>
      <c r="R91" s="12"/>
      <c r="S91" s="12"/>
      <c r="T91" s="12"/>
      <c r="U91" s="12"/>
      <c r="V91" s="12"/>
      <c r="W91" s="12"/>
      <c r="X91" s="12"/>
      <c r="Y91" s="12"/>
      <c r="Z91" s="12"/>
      <c r="AA91" s="12"/>
      <c r="AB91" s="12"/>
      <c r="AC91" s="12"/>
      <c r="AD91" s="12"/>
      <c r="AE91" s="12"/>
      <c r="AF91" s="12"/>
      <c r="AG91" s="12"/>
      <c r="AH91" s="12"/>
      <c r="AI91" s="12"/>
      <c r="AJ91" s="12"/>
    </row>
    <row r="92" spans="1:36" x14ac:dyDescent="0.25">
      <c r="A92" s="12"/>
      <c r="B92" s="5"/>
      <c r="C92" s="5"/>
      <c r="D92" s="5"/>
      <c r="E92" s="5"/>
      <c r="F92" s="5"/>
      <c r="G92" s="5"/>
      <c r="H92" s="5"/>
      <c r="I92" s="5"/>
      <c r="J92" s="5"/>
      <c r="K92" s="5"/>
      <c r="L92" s="5"/>
      <c r="M92" s="12"/>
      <c r="N92" s="12"/>
      <c r="O92" s="12"/>
      <c r="P92" s="12"/>
      <c r="Q92" s="12"/>
      <c r="R92" s="12"/>
      <c r="S92" s="12"/>
      <c r="T92" s="12"/>
      <c r="U92" s="12"/>
      <c r="V92" s="12"/>
      <c r="W92" s="12"/>
      <c r="X92" s="12"/>
      <c r="Y92" s="12"/>
      <c r="Z92" s="12"/>
      <c r="AA92" s="12"/>
      <c r="AB92" s="12"/>
      <c r="AC92" s="12"/>
      <c r="AD92" s="12"/>
      <c r="AE92" s="12"/>
      <c r="AF92" s="12"/>
      <c r="AG92" s="12"/>
      <c r="AH92" s="12"/>
      <c r="AI92" s="12"/>
      <c r="AJ92" s="12"/>
    </row>
    <row r="93" spans="1:36" x14ac:dyDescent="0.25">
      <c r="A93" s="12"/>
      <c r="B93" s="5"/>
      <c r="C93" s="5"/>
      <c r="D93" s="5"/>
      <c r="E93" s="5"/>
      <c r="F93" s="5"/>
      <c r="G93" s="5"/>
      <c r="H93" s="5"/>
      <c r="I93" s="5"/>
      <c r="J93" s="5"/>
      <c r="K93" s="5"/>
      <c r="L93" s="5"/>
      <c r="M93" s="12"/>
      <c r="N93" s="12"/>
      <c r="O93" s="12"/>
      <c r="P93" s="12"/>
      <c r="Q93" s="12"/>
      <c r="R93" s="12"/>
      <c r="S93" s="12"/>
      <c r="T93" s="12"/>
      <c r="U93" s="12"/>
      <c r="V93" s="12"/>
      <c r="W93" s="12"/>
      <c r="X93" s="12"/>
      <c r="Y93" s="12"/>
      <c r="Z93" s="12"/>
      <c r="AA93" s="12"/>
      <c r="AB93" s="12"/>
      <c r="AC93" s="12"/>
      <c r="AD93" s="12"/>
      <c r="AE93" s="12"/>
      <c r="AF93" s="12"/>
      <c r="AG93" s="12"/>
      <c r="AH93" s="12"/>
      <c r="AI93" s="12"/>
      <c r="AJ93" s="12"/>
    </row>
    <row r="94" spans="1:36" x14ac:dyDescent="0.25">
      <c r="A94" s="12"/>
      <c r="B94" s="5"/>
      <c r="C94" s="5"/>
      <c r="D94" s="5"/>
      <c r="E94" s="5"/>
      <c r="F94" s="5"/>
      <c r="G94" s="5"/>
      <c r="H94" s="5"/>
      <c r="I94" s="5"/>
      <c r="J94" s="5"/>
      <c r="K94" s="5"/>
      <c r="L94" s="5"/>
      <c r="M94" s="12"/>
      <c r="N94" s="12"/>
      <c r="O94" s="12"/>
      <c r="P94" s="12"/>
      <c r="Q94" s="12"/>
      <c r="R94" s="12"/>
      <c r="S94" s="12"/>
      <c r="T94" s="12"/>
      <c r="U94" s="12"/>
      <c r="V94" s="12"/>
      <c r="W94" s="12"/>
      <c r="X94" s="12"/>
      <c r="Y94" s="12"/>
      <c r="Z94" s="12"/>
      <c r="AA94" s="12"/>
      <c r="AB94" s="12"/>
      <c r="AC94" s="12"/>
      <c r="AD94" s="12"/>
      <c r="AE94" s="12"/>
      <c r="AF94" s="12"/>
      <c r="AG94" s="12"/>
      <c r="AH94" s="12"/>
      <c r="AI94" s="12"/>
      <c r="AJ94" s="12"/>
    </row>
    <row r="95" spans="1:36" x14ac:dyDescent="0.25">
      <c r="A95" s="12"/>
      <c r="B95" s="5"/>
      <c r="C95" s="5"/>
      <c r="D95" s="5"/>
      <c r="E95" s="5"/>
      <c r="F95" s="5"/>
      <c r="G95" s="5"/>
      <c r="H95" s="5"/>
      <c r="I95" s="5"/>
      <c r="J95" s="5"/>
      <c r="K95" s="5"/>
      <c r="L95" s="5"/>
      <c r="M95" s="12"/>
      <c r="N95" s="12"/>
      <c r="O95" s="12"/>
      <c r="P95" s="12"/>
      <c r="Q95" s="12"/>
      <c r="R95" s="12"/>
      <c r="S95" s="12"/>
      <c r="T95" s="12"/>
      <c r="U95" s="12"/>
      <c r="V95" s="12"/>
      <c r="W95" s="12"/>
      <c r="X95" s="12"/>
      <c r="Y95" s="12"/>
      <c r="Z95" s="12"/>
      <c r="AA95" s="12"/>
      <c r="AB95" s="12"/>
      <c r="AC95" s="12"/>
      <c r="AD95" s="12"/>
      <c r="AE95" s="12"/>
      <c r="AF95" s="12"/>
      <c r="AG95" s="12"/>
      <c r="AH95" s="12"/>
      <c r="AI95" s="12"/>
      <c r="AJ95" s="12"/>
    </row>
    <row r="96" spans="1:36" x14ac:dyDescent="0.25">
      <c r="A96" s="12"/>
      <c r="B96" s="5"/>
      <c r="C96" s="5"/>
      <c r="D96" s="5"/>
      <c r="E96" s="5"/>
      <c r="F96" s="5"/>
      <c r="G96" s="5"/>
      <c r="H96" s="5"/>
      <c r="I96" s="5"/>
      <c r="J96" s="5"/>
      <c r="K96" s="5"/>
      <c r="L96" s="5"/>
      <c r="M96" s="12"/>
      <c r="N96" s="12"/>
      <c r="O96" s="12"/>
      <c r="P96" s="12"/>
      <c r="Q96" s="12"/>
      <c r="R96" s="12"/>
      <c r="S96" s="12"/>
      <c r="T96" s="12"/>
      <c r="U96" s="12"/>
      <c r="V96" s="12"/>
      <c r="W96" s="12"/>
      <c r="X96" s="12"/>
      <c r="Y96" s="12"/>
      <c r="Z96" s="12"/>
      <c r="AA96" s="12"/>
      <c r="AB96" s="12"/>
      <c r="AC96" s="12"/>
      <c r="AD96" s="12"/>
      <c r="AE96" s="12"/>
      <c r="AF96" s="12"/>
      <c r="AG96" s="12"/>
      <c r="AH96" s="12"/>
      <c r="AI96" s="12"/>
      <c r="AJ96" s="12"/>
    </row>
    <row r="97" spans="1:36" x14ac:dyDescent="0.25">
      <c r="A97" s="12"/>
      <c r="B97" s="5"/>
      <c r="C97" s="5"/>
      <c r="D97" s="5"/>
      <c r="E97" s="5"/>
      <c r="F97" s="5"/>
      <c r="G97" s="5"/>
      <c r="H97" s="5"/>
      <c r="I97" s="5"/>
      <c r="J97" s="5"/>
      <c r="K97" s="5"/>
      <c r="L97" s="5"/>
      <c r="M97" s="12"/>
      <c r="N97" s="12"/>
      <c r="O97" s="12"/>
      <c r="P97" s="12"/>
      <c r="Q97" s="12"/>
      <c r="R97" s="12"/>
      <c r="S97" s="12"/>
      <c r="T97" s="12"/>
      <c r="U97" s="12"/>
      <c r="V97" s="12"/>
      <c r="W97" s="12"/>
      <c r="X97" s="12"/>
      <c r="Y97" s="12"/>
      <c r="Z97" s="12"/>
      <c r="AA97" s="12"/>
      <c r="AB97" s="12"/>
      <c r="AC97" s="12"/>
      <c r="AD97" s="12"/>
      <c r="AE97" s="12"/>
      <c r="AF97" s="12"/>
      <c r="AG97" s="12"/>
      <c r="AH97" s="12"/>
      <c r="AI97" s="12"/>
      <c r="AJ97" s="12"/>
    </row>
    <row r="98" spans="1:36" x14ac:dyDescent="0.25">
      <c r="A98" s="12"/>
      <c r="B98" s="5"/>
      <c r="C98" s="5"/>
      <c r="D98" s="5"/>
      <c r="E98" s="5"/>
      <c r="F98" s="5"/>
      <c r="G98" s="5"/>
      <c r="H98" s="5"/>
      <c r="I98" s="5"/>
      <c r="J98" s="5"/>
      <c r="K98" s="5"/>
      <c r="L98" s="5"/>
      <c r="M98" s="12"/>
      <c r="N98" s="12"/>
      <c r="O98" s="12"/>
      <c r="P98" s="12"/>
      <c r="Q98" s="12"/>
      <c r="R98" s="12"/>
      <c r="S98" s="12"/>
      <c r="T98" s="12"/>
      <c r="U98" s="12"/>
      <c r="V98" s="12"/>
      <c r="W98" s="12"/>
      <c r="X98" s="12"/>
      <c r="Y98" s="12"/>
      <c r="Z98" s="12"/>
      <c r="AA98" s="12"/>
      <c r="AB98" s="12"/>
      <c r="AC98" s="12"/>
      <c r="AD98" s="12"/>
      <c r="AE98" s="12"/>
      <c r="AF98" s="12"/>
      <c r="AG98" s="12"/>
      <c r="AH98" s="12"/>
      <c r="AI98" s="12"/>
      <c r="AJ98" s="12"/>
    </row>
    <row r="99" spans="1:36" x14ac:dyDescent="0.25">
      <c r="A99" s="12"/>
      <c r="B99" s="5"/>
      <c r="C99" s="5"/>
      <c r="D99" s="5"/>
      <c r="E99" s="5"/>
      <c r="F99" s="5"/>
      <c r="G99" s="5"/>
      <c r="H99" s="5"/>
      <c r="I99" s="5"/>
      <c r="J99" s="5"/>
      <c r="K99" s="5"/>
      <c r="L99" s="5"/>
      <c r="M99" s="12"/>
      <c r="N99" s="12"/>
      <c r="O99" s="12"/>
      <c r="P99" s="12"/>
      <c r="Q99" s="12"/>
      <c r="R99" s="12"/>
      <c r="S99" s="12"/>
      <c r="T99" s="12"/>
      <c r="U99" s="12"/>
      <c r="V99" s="12"/>
      <c r="W99" s="12"/>
      <c r="X99" s="12"/>
      <c r="Y99" s="12"/>
      <c r="Z99" s="12"/>
      <c r="AA99" s="12"/>
      <c r="AB99" s="12"/>
      <c r="AC99" s="12"/>
      <c r="AD99" s="12"/>
      <c r="AE99" s="12"/>
      <c r="AF99" s="12"/>
      <c r="AG99" s="12"/>
      <c r="AH99" s="12"/>
      <c r="AI99" s="12"/>
      <c r="AJ99" s="12"/>
    </row>
    <row r="100" spans="1:36" x14ac:dyDescent="0.25">
      <c r="A100" s="12"/>
      <c r="B100" s="5"/>
      <c r="C100" s="5"/>
      <c r="D100" s="5"/>
      <c r="E100" s="5"/>
      <c r="F100" s="5"/>
      <c r="G100" s="5"/>
      <c r="H100" s="5"/>
      <c r="I100" s="5"/>
      <c r="J100" s="5"/>
      <c r="K100" s="5"/>
      <c r="L100" s="5"/>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row>
    <row r="101" spans="1:36" x14ac:dyDescent="0.25">
      <c r="A101" s="12"/>
      <c r="B101" s="5"/>
      <c r="C101" s="5"/>
      <c r="D101" s="5"/>
      <c r="E101" s="5"/>
      <c r="F101" s="5"/>
      <c r="G101" s="5"/>
      <c r="H101" s="5"/>
      <c r="I101" s="5"/>
      <c r="J101" s="5"/>
      <c r="K101" s="5"/>
      <c r="L101" s="5"/>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row>
    <row r="102" spans="1:36" x14ac:dyDescent="0.25">
      <c r="A102" s="12"/>
      <c r="B102" s="5"/>
      <c r="C102" s="5"/>
      <c r="D102" s="5"/>
      <c r="E102" s="5"/>
      <c r="F102" s="5"/>
      <c r="G102" s="5"/>
      <c r="H102" s="5"/>
      <c r="I102" s="5"/>
      <c r="J102" s="5"/>
      <c r="K102" s="5"/>
      <c r="L102" s="5"/>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row>
    <row r="103" spans="1:36" x14ac:dyDescent="0.25">
      <c r="A103" s="12"/>
      <c r="B103" s="5"/>
      <c r="C103" s="5"/>
      <c r="D103" s="5"/>
      <c r="E103" s="5"/>
      <c r="F103" s="5"/>
      <c r="G103" s="5"/>
      <c r="H103" s="5"/>
      <c r="I103" s="5"/>
      <c r="J103" s="5"/>
      <c r="K103" s="5"/>
      <c r="L103" s="5"/>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row>
    <row r="104" spans="1:36" x14ac:dyDescent="0.25">
      <c r="A104" s="12"/>
      <c r="B104" s="5"/>
      <c r="C104" s="5"/>
      <c r="D104" s="5"/>
      <c r="E104" s="5"/>
      <c r="F104" s="5"/>
      <c r="G104" s="5"/>
      <c r="H104" s="5"/>
      <c r="I104" s="5"/>
      <c r="J104" s="5"/>
      <c r="K104" s="5"/>
      <c r="L104" s="5"/>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row>
    <row r="105" spans="1:36" x14ac:dyDescent="0.25">
      <c r="A105" s="12"/>
      <c r="B105" s="5"/>
      <c r="C105" s="5"/>
      <c r="D105" s="5"/>
      <c r="E105" s="5"/>
      <c r="F105" s="5"/>
      <c r="G105" s="5"/>
      <c r="H105" s="5"/>
      <c r="I105" s="5"/>
      <c r="J105" s="5"/>
      <c r="K105" s="5"/>
      <c r="L105" s="5"/>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row>
    <row r="106" spans="1:36"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row>
    <row r="107" spans="1:36"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row>
    <row r="108" spans="1:36"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row>
    <row r="109" spans="1:36"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row>
    <row r="110" spans="1:36"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row>
    <row r="111" spans="1:36"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row>
    <row r="112" spans="1:36"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row>
    <row r="113" spans="1:36"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row>
    <row r="114" spans="1:36"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row>
    <row r="115" spans="1:36"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row>
    <row r="116" spans="1:36"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row>
    <row r="117" spans="1:36"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row>
    <row r="118" spans="1:36"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row>
    <row r="119" spans="1:36"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row>
    <row r="120" spans="1:36"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row>
    <row r="121" spans="1:36"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row>
    <row r="122" spans="1:36"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row>
    <row r="123" spans="1:36" x14ac:dyDescent="0.25">
      <c r="A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row>
    <row r="124" spans="1:36" x14ac:dyDescent="0.25">
      <c r="A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row>
    <row r="125" spans="1:36" x14ac:dyDescent="0.25">
      <c r="A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row>
  </sheetData>
  <sheetProtection sheet="1" objects="1" scenarios="1"/>
  <mergeCells count="16">
    <mergeCell ref="B2:L2"/>
    <mergeCell ref="B3:K3"/>
    <mergeCell ref="G31:H31"/>
    <mergeCell ref="C31:E31"/>
    <mergeCell ref="I31:K31"/>
    <mergeCell ref="B5:K5"/>
    <mergeCell ref="C4:E4"/>
    <mergeCell ref="H4:J4"/>
    <mergeCell ref="C7:E7"/>
    <mergeCell ref="F8:I8"/>
    <mergeCell ref="B82:K82"/>
    <mergeCell ref="B57:K57"/>
    <mergeCell ref="F7:H7"/>
    <mergeCell ref="I7:K7"/>
    <mergeCell ref="B32:K32"/>
    <mergeCell ref="F33:H33"/>
  </mergeCells>
  <phoneticPr fontId="3" type="noConversion"/>
  <pageMargins left="0.5" right="0.25" top="0.5" bottom="0.5" header="0.5" footer="0.5"/>
  <pageSetup orientation="portrait" horizontalDpi="4294967294"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249977111117893"/>
  </sheetPr>
  <dimension ref="B1:D11"/>
  <sheetViews>
    <sheetView showGridLines="0" showOutlineSymbols="0" workbookViewId="0">
      <selection activeCell="B2" sqref="B2:B9"/>
    </sheetView>
  </sheetViews>
  <sheetFormatPr defaultColWidth="9.109375" defaultRowHeight="13.2" x14ac:dyDescent="0.25"/>
  <cols>
    <col min="1" max="1" width="9.109375" style="14"/>
    <col min="2" max="2" width="46" style="35" customWidth="1"/>
    <col min="3" max="3" width="108.33203125" style="36" customWidth="1"/>
    <col min="4" max="4" width="9.109375" style="34"/>
    <col min="5" max="16384" width="9.109375" style="14"/>
  </cols>
  <sheetData>
    <row r="1" spans="2:3" x14ac:dyDescent="0.25">
      <c r="B1" s="40" t="s">
        <v>369</v>
      </c>
      <c r="C1" s="79" t="s">
        <v>233</v>
      </c>
    </row>
    <row r="2" spans="2:3" ht="30" customHeight="1" x14ac:dyDescent="0.25">
      <c r="B2" s="57" t="s">
        <v>39</v>
      </c>
      <c r="C2" s="56" t="s">
        <v>74</v>
      </c>
    </row>
    <row r="3" spans="2:3" ht="15" customHeight="1" x14ac:dyDescent="0.25">
      <c r="B3" s="57" t="s">
        <v>48</v>
      </c>
      <c r="C3" s="56" t="s">
        <v>75</v>
      </c>
    </row>
    <row r="4" spans="2:3" ht="15" customHeight="1" x14ac:dyDescent="0.25">
      <c r="B4" s="57" t="s">
        <v>87</v>
      </c>
      <c r="C4" s="56" t="s">
        <v>76</v>
      </c>
    </row>
    <row r="5" spans="2:3" ht="15" customHeight="1" x14ac:dyDescent="0.25">
      <c r="B5" s="57" t="s">
        <v>78</v>
      </c>
      <c r="C5" s="56" t="s">
        <v>77</v>
      </c>
    </row>
    <row r="6" spans="2:3" ht="15" customHeight="1" x14ac:dyDescent="0.25">
      <c r="B6" s="57" t="s">
        <v>82</v>
      </c>
      <c r="C6" s="56" t="s">
        <v>79</v>
      </c>
    </row>
    <row r="7" spans="2:3" ht="15" customHeight="1" x14ac:dyDescent="0.25">
      <c r="B7" s="57" t="s">
        <v>81</v>
      </c>
      <c r="C7" s="56" t="s">
        <v>80</v>
      </c>
    </row>
    <row r="8" spans="2:3" ht="30" customHeight="1" x14ac:dyDescent="0.25">
      <c r="B8" s="57" t="s">
        <v>83</v>
      </c>
      <c r="C8" s="56" t="s">
        <v>365</v>
      </c>
    </row>
    <row r="9" spans="2:3" ht="15" customHeight="1" x14ac:dyDescent="0.25">
      <c r="B9" s="57" t="s">
        <v>366</v>
      </c>
      <c r="C9" s="56" t="s">
        <v>367</v>
      </c>
    </row>
    <row r="10" spans="2:3" ht="8.25" customHeight="1" x14ac:dyDescent="0.25">
      <c r="B10" s="244"/>
      <c r="C10" s="245"/>
    </row>
    <row r="11" spans="2:3" ht="46.5" customHeight="1" x14ac:dyDescent="0.25">
      <c r="B11" s="1332" t="s">
        <v>368</v>
      </c>
      <c r="C11" s="1333"/>
    </row>
  </sheetData>
  <mergeCells count="1">
    <mergeCell ref="B11:C11"/>
  </mergeCells>
  <phoneticPr fontId="3" type="noConversion"/>
  <dataValidations disablePrompts="1" count="1">
    <dataValidation allowBlank="1" showInputMessage="1" showErrorMessage="1" sqref="B3:B11"/>
  </dataValidations>
  <printOptions horizontalCentered="1" verticalCentered="1"/>
  <pageMargins left="0.25" right="0.25" top="0.25" bottom="0.25" header="0.5" footer="0.5"/>
  <pageSetup orientation="landscape" horizontalDpi="4294967294"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249977111117893"/>
  </sheetPr>
  <dimension ref="B2:F31"/>
  <sheetViews>
    <sheetView showGridLines="0" workbookViewId="0">
      <selection activeCell="D8" sqref="D8"/>
    </sheetView>
  </sheetViews>
  <sheetFormatPr defaultColWidth="9.109375" defaultRowHeight="13.2" x14ac:dyDescent="0.25"/>
  <cols>
    <col min="1" max="1" width="3.33203125" style="80" customWidth="1"/>
    <col min="2" max="2" width="2.88671875" style="80" customWidth="1"/>
    <col min="3" max="3" width="4.44140625" style="80" customWidth="1"/>
    <col min="4" max="4" width="111.6640625" style="93" customWidth="1"/>
    <col min="5" max="5" width="5.6640625" style="93" customWidth="1"/>
    <col min="6" max="16384" width="9.109375" style="80"/>
  </cols>
  <sheetData>
    <row r="2" spans="2:6" x14ac:dyDescent="0.25">
      <c r="B2" s="5"/>
      <c r="C2" s="5"/>
      <c r="D2" s="196" t="str">
        <f>'1 Instructions Tabs 2 - 15'!$L$4</f>
        <v>ACToolv15.9</v>
      </c>
      <c r="E2" s="172"/>
    </row>
    <row r="3" spans="2:6" ht="16.8" x14ac:dyDescent="0.3">
      <c r="B3" s="5"/>
      <c r="C3" s="286" t="s">
        <v>390</v>
      </c>
      <c r="D3" s="287"/>
      <c r="E3" s="196"/>
      <c r="F3" s="92"/>
    </row>
    <row r="4" spans="2:6" ht="76.5" customHeight="1" x14ac:dyDescent="0.3">
      <c r="B4" s="5"/>
      <c r="C4" s="174"/>
      <c r="D4" s="177" t="s">
        <v>453</v>
      </c>
      <c r="E4" s="173"/>
      <c r="F4" s="92"/>
    </row>
    <row r="5" spans="2:6" ht="15" customHeight="1" x14ac:dyDescent="0.3">
      <c r="B5" s="5"/>
      <c r="C5" s="174"/>
      <c r="D5" s="177"/>
      <c r="E5" s="173"/>
      <c r="F5" s="92"/>
    </row>
    <row r="6" spans="2:6" ht="15" customHeight="1" x14ac:dyDescent="0.3">
      <c r="B6" s="5"/>
      <c r="C6" s="174"/>
      <c r="D6" s="177"/>
      <c r="E6" s="173"/>
      <c r="F6" s="92"/>
    </row>
    <row r="7" spans="2:6" ht="15.75" customHeight="1" x14ac:dyDescent="0.3">
      <c r="B7" s="5"/>
      <c r="C7" s="491">
        <v>18</v>
      </c>
      <c r="D7" s="291" t="s">
        <v>438</v>
      </c>
      <c r="E7" s="173"/>
      <c r="F7" s="92"/>
    </row>
    <row r="8" spans="2:6" ht="92.25" customHeight="1" x14ac:dyDescent="0.3">
      <c r="B8" s="5"/>
      <c r="C8" s="490"/>
      <c r="D8" s="177" t="s">
        <v>454</v>
      </c>
      <c r="E8" s="173"/>
      <c r="F8" s="92"/>
    </row>
    <row r="9" spans="2:6" ht="15" customHeight="1" x14ac:dyDescent="0.3">
      <c r="B9" s="5"/>
      <c r="C9" s="5"/>
      <c r="D9" s="175"/>
      <c r="E9" s="175"/>
      <c r="F9" s="92"/>
    </row>
    <row r="10" spans="2:6" s="290" customFormat="1" ht="19.5" customHeight="1" x14ac:dyDescent="0.25">
      <c r="B10" s="288"/>
      <c r="C10" s="286">
        <v>19</v>
      </c>
      <c r="D10" s="286" t="s">
        <v>319</v>
      </c>
      <c r="E10" s="289"/>
    </row>
    <row r="11" spans="2:6" ht="30" customHeight="1" x14ac:dyDescent="0.3">
      <c r="B11" s="5"/>
      <c r="C11" s="176"/>
      <c r="D11" s="177" t="s">
        <v>455</v>
      </c>
      <c r="E11" s="177"/>
      <c r="F11" s="92"/>
    </row>
    <row r="12" spans="2:6" ht="15" x14ac:dyDescent="0.3">
      <c r="B12" s="5"/>
      <c r="C12" s="174"/>
      <c r="D12" s="175"/>
      <c r="E12" s="175"/>
      <c r="F12" s="92"/>
    </row>
    <row r="13" spans="2:6" ht="30" x14ac:dyDescent="0.3">
      <c r="B13" s="5"/>
      <c r="C13" s="176"/>
      <c r="D13" s="291" t="s">
        <v>437</v>
      </c>
      <c r="E13" s="177"/>
      <c r="F13" s="92"/>
    </row>
    <row r="14" spans="2:6" ht="15" x14ac:dyDescent="0.3">
      <c r="B14" s="5"/>
      <c r="C14" s="178"/>
      <c r="D14" s="177"/>
      <c r="E14" s="177"/>
      <c r="F14" s="92"/>
    </row>
    <row r="15" spans="2:6" ht="30" customHeight="1" x14ac:dyDescent="0.35">
      <c r="B15" s="292"/>
      <c r="C15" s="293"/>
      <c r="D15" s="294"/>
      <c r="E15" s="294"/>
      <c r="F15" s="92"/>
    </row>
    <row r="16" spans="2:6" ht="15" customHeight="1" x14ac:dyDescent="0.3">
      <c r="B16" s="292"/>
      <c r="C16" s="295"/>
      <c r="D16" s="296"/>
      <c r="E16" s="296"/>
      <c r="F16" s="92"/>
    </row>
    <row r="17" spans="2:6" ht="15" x14ac:dyDescent="0.3">
      <c r="B17" s="292"/>
      <c r="C17" s="295"/>
      <c r="D17" s="294"/>
      <c r="E17" s="294"/>
      <c r="F17" s="92"/>
    </row>
    <row r="18" spans="2:6" ht="15" x14ac:dyDescent="0.3">
      <c r="B18" s="292"/>
      <c r="C18" s="295"/>
      <c r="D18" s="294"/>
      <c r="E18" s="294"/>
      <c r="F18" s="92"/>
    </row>
    <row r="19" spans="2:6" ht="15" x14ac:dyDescent="0.3">
      <c r="B19" s="292"/>
      <c r="C19" s="295"/>
      <c r="D19" s="294"/>
      <c r="E19" s="294"/>
      <c r="F19" s="92"/>
    </row>
    <row r="20" spans="2:6" ht="45" customHeight="1" x14ac:dyDescent="0.3">
      <c r="B20" s="292"/>
      <c r="C20" s="297"/>
      <c r="D20" s="296"/>
      <c r="E20" s="296"/>
      <c r="F20" s="92"/>
    </row>
    <row r="21" spans="2:6" ht="15" x14ac:dyDescent="0.3">
      <c r="B21" s="292"/>
      <c r="C21" s="295"/>
      <c r="D21" s="294"/>
      <c r="E21" s="294"/>
      <c r="F21" s="92"/>
    </row>
    <row r="22" spans="2:6" ht="16.8" x14ac:dyDescent="0.35">
      <c r="B22" s="292"/>
      <c r="C22" s="298"/>
      <c r="D22" s="299"/>
      <c r="E22" s="299"/>
      <c r="F22" s="92"/>
    </row>
    <row r="23" spans="2:6" ht="15" x14ac:dyDescent="0.3">
      <c r="B23" s="292"/>
      <c r="C23" s="295"/>
      <c r="D23" s="294"/>
      <c r="E23" s="294"/>
      <c r="F23" s="92"/>
    </row>
    <row r="24" spans="2:6" ht="15" x14ac:dyDescent="0.3">
      <c r="B24" s="292"/>
      <c r="C24" s="295"/>
      <c r="D24" s="300"/>
      <c r="E24" s="300"/>
      <c r="F24" s="92"/>
    </row>
    <row r="25" spans="2:6" ht="15" x14ac:dyDescent="0.3">
      <c r="B25" s="292"/>
      <c r="C25" s="295"/>
      <c r="D25" s="294"/>
      <c r="E25" s="294"/>
      <c r="F25" s="92"/>
    </row>
    <row r="26" spans="2:6" ht="15" customHeight="1" x14ac:dyDescent="0.3">
      <c r="B26" s="292"/>
      <c r="C26" s="295"/>
      <c r="D26" s="1334"/>
      <c r="E26" s="300"/>
      <c r="F26" s="92"/>
    </row>
    <row r="27" spans="2:6" ht="15" x14ac:dyDescent="0.3">
      <c r="B27" s="292"/>
      <c r="C27" s="295"/>
      <c r="D27" s="1334"/>
      <c r="E27" s="300"/>
    </row>
    <row r="28" spans="2:6" ht="15" x14ac:dyDescent="0.3">
      <c r="B28" s="292"/>
      <c r="C28" s="295"/>
      <c r="D28" s="1334"/>
      <c r="E28" s="300"/>
    </row>
    <row r="29" spans="2:6" ht="15" x14ac:dyDescent="0.3">
      <c r="B29" s="292"/>
      <c r="C29" s="295"/>
      <c r="D29" s="1334"/>
      <c r="E29" s="300"/>
    </row>
    <row r="30" spans="2:6" ht="15" x14ac:dyDescent="0.3">
      <c r="B30" s="292"/>
      <c r="C30" s="295"/>
      <c r="D30" s="300"/>
      <c r="E30" s="300"/>
    </row>
    <row r="31" spans="2:6" x14ac:dyDescent="0.25">
      <c r="B31" s="292"/>
      <c r="C31" s="292"/>
      <c r="D31" s="301"/>
      <c r="E31" s="301"/>
    </row>
  </sheetData>
  <mergeCells count="1">
    <mergeCell ref="D26:D29"/>
  </mergeCell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00000"/>
    <pageSetUpPr fitToPage="1"/>
  </sheetPr>
  <dimension ref="B1:M54"/>
  <sheetViews>
    <sheetView showGridLines="0" showRowColHeaders="0" topLeftCell="B1" zoomScale="80" zoomScaleNormal="80" workbookViewId="0">
      <selection activeCell="D2" sqref="D2:I2"/>
    </sheetView>
  </sheetViews>
  <sheetFormatPr defaultColWidth="9.109375" defaultRowHeight="13.2" x14ac:dyDescent="0.25"/>
  <cols>
    <col min="1" max="1" width="2.5546875" style="1031" customWidth="1"/>
    <col min="2" max="2" width="4.5546875" style="1031" customWidth="1"/>
    <col min="3" max="3" width="1.6640625" style="1031" customWidth="1"/>
    <col min="4" max="4" width="2.5546875" style="1031" customWidth="1"/>
    <col min="5" max="5" width="26.88671875" style="1031" customWidth="1"/>
    <col min="6" max="6" width="35" style="1031" customWidth="1"/>
    <col min="7" max="7" width="21.33203125" style="1031" customWidth="1"/>
    <col min="8" max="8" width="18.44140625" style="1031" customWidth="1"/>
    <col min="9" max="9" width="1.6640625" style="1031" customWidth="1"/>
    <col min="10" max="10" width="2.33203125" style="1031" customWidth="1"/>
    <col min="11" max="11" width="27.33203125" style="1031" hidden="1" customWidth="1"/>
    <col min="12" max="12" width="16.88671875" style="1031" customWidth="1"/>
    <col min="13" max="13" width="78.44140625" style="1031" customWidth="1"/>
    <col min="14" max="16384" width="9.109375" style="1031"/>
  </cols>
  <sheetData>
    <row r="1" spans="2:13" ht="13.8" thickBot="1" x14ac:dyDescent="0.3">
      <c r="B1" s="1066"/>
    </row>
    <row r="2" spans="2:13" ht="33" customHeight="1" thickBot="1" x14ac:dyDescent="0.3">
      <c r="B2" s="128"/>
      <c r="C2" s="5"/>
      <c r="D2" s="1349" t="s">
        <v>742</v>
      </c>
      <c r="E2" s="1350"/>
      <c r="F2" s="1350"/>
      <c r="G2" s="1350"/>
      <c r="H2" s="1350"/>
      <c r="I2" s="1351"/>
    </row>
    <row r="3" spans="2:13" ht="9.9" customHeight="1" thickBot="1" x14ac:dyDescent="0.3">
      <c r="B3" s="5"/>
      <c r="C3" s="5"/>
      <c r="D3" s="5"/>
      <c r="E3" s="5"/>
      <c r="F3" s="5"/>
      <c r="G3" s="5"/>
      <c r="H3" s="5"/>
      <c r="I3" s="5"/>
    </row>
    <row r="4" spans="2:13" ht="25.2" customHeight="1" x14ac:dyDescent="0.4">
      <c r="B4" s="1032">
        <v>1</v>
      </c>
      <c r="C4" s="5"/>
      <c r="D4" s="1352" t="s">
        <v>908</v>
      </c>
      <c r="E4" s="1353"/>
      <c r="F4" s="1353"/>
      <c r="G4" s="1353"/>
      <c r="H4" s="1353"/>
      <c r="I4" s="1354"/>
    </row>
    <row r="5" spans="2:13" ht="24.6" customHeight="1" thickBot="1" x14ac:dyDescent="0.45">
      <c r="B5" s="5"/>
      <c r="C5" s="5"/>
      <c r="D5" s="1033"/>
      <c r="E5" s="1355" t="s">
        <v>743</v>
      </c>
      <c r="F5" s="1355"/>
      <c r="G5" s="1034">
        <f>'1 FILL FORM'!$D$3</f>
        <v>5</v>
      </c>
      <c r="H5" s="1035"/>
      <c r="I5" s="1036"/>
    </row>
    <row r="6" spans="2:13" ht="9.9" customHeight="1" thickBot="1" x14ac:dyDescent="0.3">
      <c r="B6" s="5"/>
      <c r="C6" s="5"/>
      <c r="D6" s="5"/>
      <c r="E6" s="5"/>
      <c r="F6" s="5"/>
      <c r="G6" s="5"/>
      <c r="H6" s="5"/>
      <c r="I6" s="5"/>
    </row>
    <row r="7" spans="2:13" ht="24.6" customHeight="1" thickBot="1" x14ac:dyDescent="0.45">
      <c r="B7" s="1037">
        <v>2</v>
      </c>
      <c r="C7" s="1037"/>
      <c r="D7" s="1341" t="s">
        <v>749</v>
      </c>
      <c r="E7" s="1342"/>
      <c r="F7" s="1342"/>
      <c r="G7" s="1342"/>
      <c r="H7" s="1342"/>
      <c r="I7" s="1343"/>
    </row>
    <row r="8" spans="2:13" ht="19.2" customHeight="1" thickBot="1" x14ac:dyDescent="0.3">
      <c r="B8" s="5"/>
      <c r="C8" s="5"/>
      <c r="D8" s="1038"/>
      <c r="E8" s="1344" t="s">
        <v>845</v>
      </c>
      <c r="F8" s="1344"/>
      <c r="G8" s="1039">
        <f>'1 FILL FORM'!$E$21</f>
        <v>0</v>
      </c>
      <c r="H8" s="1040" t="s">
        <v>842</v>
      </c>
      <c r="I8" s="1041"/>
      <c r="L8" s="1357" t="s">
        <v>843</v>
      </c>
      <c r="M8" s="1358"/>
    </row>
    <row r="9" spans="2:13" ht="19.2" customHeight="1" thickBot="1" x14ac:dyDescent="0.3">
      <c r="B9" s="5"/>
      <c r="C9" s="5"/>
      <c r="D9" s="1038"/>
      <c r="E9" s="1344" t="s">
        <v>846</v>
      </c>
      <c r="F9" s="1344"/>
      <c r="G9" s="1042">
        <f>'13 Score Fill'!$O$3</f>
        <v>0</v>
      </c>
      <c r="H9" s="1042" t="str">
        <f>IF(G9=G8,"AGREE","DISAGREE")</f>
        <v>AGREE</v>
      </c>
      <c r="I9" s="1041"/>
      <c r="L9" s="1359"/>
      <c r="M9" s="1360"/>
    </row>
    <row r="10" spans="2:13" ht="18.600000000000001" customHeight="1" thickBot="1" x14ac:dyDescent="0.35">
      <c r="B10" s="5"/>
      <c r="C10" s="5"/>
      <c r="D10" s="1038"/>
      <c r="E10" s="1347" t="s">
        <v>752</v>
      </c>
      <c r="F10" s="1347"/>
      <c r="G10" s="1043" t="s">
        <v>748</v>
      </c>
      <c r="H10" s="1044"/>
      <c r="I10" s="1045"/>
      <c r="K10" s="1046" t="s">
        <v>748</v>
      </c>
    </row>
    <row r="11" spans="2:13" ht="18.600000000000001" customHeight="1" x14ac:dyDescent="0.25">
      <c r="B11" s="5"/>
      <c r="C11" s="5"/>
      <c r="D11" s="1038"/>
      <c r="E11" s="1047"/>
      <c r="F11" s="745" t="s">
        <v>257</v>
      </c>
      <c r="G11" s="1048">
        <f>6-K11</f>
        <v>0</v>
      </c>
      <c r="H11" s="1356"/>
      <c r="I11" s="1049"/>
      <c r="K11" s="1050">
        <f>COUNTIF('12 Score Format'!$AN$31:$AS$31,"*X*")</f>
        <v>6</v>
      </c>
      <c r="L11" s="1361" t="s">
        <v>844</v>
      </c>
    </row>
    <row r="12" spans="2:13" ht="18.600000000000001" customHeight="1" x14ac:dyDescent="0.25">
      <c r="B12" s="5"/>
      <c r="C12" s="5"/>
      <c r="D12" s="1038"/>
      <c r="E12" s="1051"/>
      <c r="F12" s="745" t="s">
        <v>744</v>
      </c>
      <c r="G12" s="1048">
        <f t="shared" ref="G12:G19" si="0">6-K12</f>
        <v>0</v>
      </c>
      <c r="H12" s="1356"/>
      <c r="I12" s="1049"/>
      <c r="K12" s="1050">
        <f>COUNTIF('12 Score Format'!$AN$32:$AS$32,"*X*")</f>
        <v>6</v>
      </c>
      <c r="L12" s="1362"/>
    </row>
    <row r="13" spans="2:13" ht="15" x14ac:dyDescent="0.25">
      <c r="B13" s="5"/>
      <c r="C13" s="5"/>
      <c r="D13" s="1038"/>
      <c r="E13" s="1051"/>
      <c r="F13" s="745" t="s">
        <v>745</v>
      </c>
      <c r="G13" s="1048">
        <f t="shared" si="0"/>
        <v>0</v>
      </c>
      <c r="H13" s="1356"/>
      <c r="I13" s="1049"/>
      <c r="K13" s="1050">
        <f>COUNTIF('12 Score Format'!$AN$33:$AS$33,"*X*")</f>
        <v>6</v>
      </c>
      <c r="L13" s="1362"/>
    </row>
    <row r="14" spans="2:13" ht="15" x14ac:dyDescent="0.25">
      <c r="B14" s="5"/>
      <c r="C14" s="5"/>
      <c r="D14" s="1038"/>
      <c r="E14" s="1051"/>
      <c r="F14" s="745" t="s">
        <v>746</v>
      </c>
      <c r="G14" s="1048">
        <f t="shared" si="0"/>
        <v>0</v>
      </c>
      <c r="H14" s="1356"/>
      <c r="I14" s="1049"/>
      <c r="K14" s="1050">
        <f>COUNTIF('12 Score Format'!$AN$34:$AS$34,"*X*")</f>
        <v>6</v>
      </c>
      <c r="L14" s="1362"/>
    </row>
    <row r="15" spans="2:13" ht="15" x14ac:dyDescent="0.25">
      <c r="B15" s="5"/>
      <c r="C15" s="5"/>
      <c r="D15" s="1038"/>
      <c r="E15" s="1051"/>
      <c r="F15" s="745" t="s">
        <v>747</v>
      </c>
      <c r="G15" s="1048">
        <f t="shared" si="0"/>
        <v>0</v>
      </c>
      <c r="H15" s="1356"/>
      <c r="I15" s="1049"/>
      <c r="K15" s="1050">
        <f>COUNTIF('12 Score Format'!$AN$35:$AS$35,"*X*")</f>
        <v>6</v>
      </c>
      <c r="L15" s="1362"/>
    </row>
    <row r="16" spans="2:13" ht="15" x14ac:dyDescent="0.25">
      <c r="B16" s="5"/>
      <c r="C16" s="5"/>
      <c r="D16" s="1038"/>
      <c r="E16" s="1051"/>
      <c r="F16" s="745" t="s">
        <v>400</v>
      </c>
      <c r="G16" s="1048">
        <f t="shared" si="0"/>
        <v>0</v>
      </c>
      <c r="H16" s="1356"/>
      <c r="I16" s="1049"/>
      <c r="K16" s="1050">
        <f>COUNTIF('12 Score Format'!$AN$36:$AS$36,"*X*")</f>
        <v>6</v>
      </c>
      <c r="L16" s="1362"/>
    </row>
    <row r="17" spans="2:13" ht="15" x14ac:dyDescent="0.25">
      <c r="B17" s="5"/>
      <c r="C17" s="5"/>
      <c r="D17" s="1038"/>
      <c r="E17" s="1051"/>
      <c r="F17" s="745" t="s">
        <v>434</v>
      </c>
      <c r="G17" s="1048">
        <f t="shared" si="0"/>
        <v>0</v>
      </c>
      <c r="H17" s="1356"/>
      <c r="I17" s="1049"/>
      <c r="K17" s="1050">
        <f>COUNTIF('12 Score Format'!$AN$37:$AS$37,"*X*")</f>
        <v>6</v>
      </c>
      <c r="L17" s="1362"/>
    </row>
    <row r="18" spans="2:13" ht="15" x14ac:dyDescent="0.25">
      <c r="B18" s="5"/>
      <c r="C18" s="5"/>
      <c r="D18" s="1038"/>
      <c r="E18" s="1051"/>
      <c r="F18" s="745" t="s">
        <v>582</v>
      </c>
      <c r="G18" s="1048">
        <f t="shared" si="0"/>
        <v>0</v>
      </c>
      <c r="H18" s="1356"/>
      <c r="I18" s="1049"/>
      <c r="K18" s="1050">
        <f>COUNTIF('12 Score Format'!$AN$38:$AS$38,"*X*")</f>
        <v>6</v>
      </c>
      <c r="L18" s="1362"/>
    </row>
    <row r="19" spans="2:13" ht="15.6" thickBot="1" x14ac:dyDescent="0.3">
      <c r="B19" s="5"/>
      <c r="C19" s="5"/>
      <c r="D19" s="1038"/>
      <c r="E19" s="1051"/>
      <c r="F19" s="745" t="s">
        <v>583</v>
      </c>
      <c r="G19" s="1048">
        <f t="shared" si="0"/>
        <v>0</v>
      </c>
      <c r="H19" s="1356"/>
      <c r="I19" s="1049"/>
      <c r="K19" s="1050">
        <f>COUNTIF('12 Score Format'!$AN$39:$AS$39,"*X*")</f>
        <v>6</v>
      </c>
      <c r="L19" s="1363"/>
      <c r="M19" s="1052"/>
    </row>
    <row r="20" spans="2:13" ht="15" x14ac:dyDescent="0.25">
      <c r="B20" s="5"/>
      <c r="C20" s="5"/>
      <c r="D20" s="1038"/>
      <c r="E20" s="1051"/>
      <c r="F20" s="745"/>
      <c r="G20" s="1048"/>
      <c r="H20" s="1051"/>
      <c r="I20" s="1049"/>
      <c r="K20" s="1050"/>
      <c r="M20" s="1052"/>
    </row>
    <row r="21" spans="2:13" ht="16.2" thickBot="1" x14ac:dyDescent="0.35">
      <c r="B21" s="5"/>
      <c r="C21" s="5"/>
      <c r="D21" s="1038"/>
      <c r="E21" s="1051"/>
      <c r="F21" s="1053" t="s">
        <v>751</v>
      </c>
      <c r="G21" s="1048"/>
      <c r="H21" s="1051"/>
      <c r="I21" s="1049"/>
      <c r="K21" s="1050"/>
      <c r="M21" s="1052"/>
    </row>
    <row r="22" spans="2:13" ht="15" x14ac:dyDescent="0.25">
      <c r="B22" s="5"/>
      <c r="C22" s="5"/>
      <c r="D22" s="1038"/>
      <c r="E22" s="1051"/>
      <c r="F22" s="745" t="s">
        <v>253</v>
      </c>
      <c r="G22" s="1348" t="e">
        <f>'12 Score Format'!G9:H9</f>
        <v>#N/A</v>
      </c>
      <c r="H22" s="1348"/>
      <c r="I22" s="1049"/>
      <c r="K22" s="1050"/>
      <c r="L22" s="1364" t="s">
        <v>847</v>
      </c>
      <c r="M22" s="1052"/>
    </row>
    <row r="23" spans="2:13" ht="15" x14ac:dyDescent="0.25">
      <c r="B23" s="5"/>
      <c r="C23" s="5"/>
      <c r="D23" s="1038"/>
      <c r="E23" s="1051"/>
      <c r="F23" s="745" t="s">
        <v>254</v>
      </c>
      <c r="G23" s="1348" t="e">
        <f>'12 Score Format'!G10:H10</f>
        <v>#N/A</v>
      </c>
      <c r="H23" s="1348"/>
      <c r="I23" s="1049"/>
      <c r="K23" s="1050"/>
      <c r="L23" s="1365"/>
      <c r="M23" s="1052"/>
    </row>
    <row r="24" spans="2:13" ht="15" x14ac:dyDescent="0.25">
      <c r="B24" s="5"/>
      <c r="C24" s="5"/>
      <c r="D24" s="1038"/>
      <c r="E24" s="1051"/>
      <c r="F24" s="745" t="s">
        <v>255</v>
      </c>
      <c r="G24" s="1348" t="e">
        <f>'12 Score Format'!G11:H11</f>
        <v>#N/A</v>
      </c>
      <c r="H24" s="1348"/>
      <c r="I24" s="1049"/>
      <c r="K24" s="1050"/>
      <c r="L24" s="1365"/>
      <c r="M24" s="1052"/>
    </row>
    <row r="25" spans="2:13" ht="15.6" thickBot="1" x14ac:dyDescent="0.3">
      <c r="B25" s="5"/>
      <c r="C25" s="5"/>
      <c r="D25" s="1038"/>
      <c r="E25" s="1051"/>
      <c r="F25" s="745" t="s">
        <v>256</v>
      </c>
      <c r="G25" s="1348" t="str">
        <f>'12 Score Format'!G12:H12</f>
        <v>Not Used</v>
      </c>
      <c r="H25" s="1348"/>
      <c r="I25" s="1049"/>
      <c r="K25" s="1050"/>
      <c r="L25" s="1366"/>
      <c r="M25" s="1052"/>
    </row>
    <row r="26" spans="2:13" ht="13.8" thickBot="1" x14ac:dyDescent="0.3">
      <c r="B26" s="5"/>
      <c r="C26" s="5"/>
      <c r="D26" s="1054"/>
      <c r="E26" s="1345"/>
      <c r="F26" s="1346"/>
      <c r="G26" s="1055"/>
      <c r="H26" s="1035"/>
      <c r="I26" s="1036"/>
    </row>
    <row r="27" spans="2:13" ht="9.9" customHeight="1" thickBot="1" x14ac:dyDescent="0.3">
      <c r="B27" s="5"/>
      <c r="C27" s="5"/>
      <c r="D27" s="5"/>
      <c r="E27" s="5"/>
      <c r="F27" s="128"/>
      <c r="G27" s="5"/>
      <c r="H27" s="5"/>
      <c r="I27" s="5"/>
    </row>
    <row r="28" spans="2:13" ht="52.95" customHeight="1" x14ac:dyDescent="0.3">
      <c r="B28" s="1056">
        <v>3</v>
      </c>
      <c r="C28" s="5"/>
      <c r="D28" s="1057"/>
      <c r="E28" s="1372" t="s">
        <v>753</v>
      </c>
      <c r="F28" s="1372"/>
      <c r="G28" s="1372"/>
      <c r="H28" s="1372"/>
      <c r="I28" s="1058"/>
    </row>
    <row r="29" spans="2:13" ht="5.25" customHeight="1" x14ac:dyDescent="0.25">
      <c r="B29" s="5"/>
      <c r="C29" s="5"/>
      <c r="D29" s="1038"/>
      <c r="E29" s="2"/>
      <c r="F29" s="2"/>
      <c r="G29" s="2"/>
      <c r="H29" s="2"/>
      <c r="I29" s="1041"/>
    </row>
    <row r="30" spans="2:13" ht="82.5" customHeight="1" x14ac:dyDescent="0.25">
      <c r="B30" s="5"/>
      <c r="C30" s="5"/>
      <c r="D30" s="1038"/>
      <c r="E30" s="1371" t="s">
        <v>405</v>
      </c>
      <c r="F30" s="1371"/>
      <c r="G30" s="1059" t="s">
        <v>612</v>
      </c>
      <c r="H30" s="1059" t="s">
        <v>439</v>
      </c>
      <c r="I30" s="1041"/>
    </row>
    <row r="31" spans="2:13" ht="20.25" customHeight="1" x14ac:dyDescent="0.3">
      <c r="B31" s="5"/>
      <c r="C31" s="5"/>
      <c r="D31" s="1038"/>
      <c r="E31" s="1373" t="str">
        <f>'13 Score Fill'!AJ16</f>
        <v>Not Used - DECISIVENESS</v>
      </c>
      <c r="F31" s="1373"/>
      <c r="G31" s="1060">
        <f>'13 Score Fill'!AE24</f>
        <v>0</v>
      </c>
      <c r="H31" s="1061" t="e">
        <f>G31/$G$39</f>
        <v>#DIV/0!</v>
      </c>
      <c r="I31" s="1041"/>
    </row>
    <row r="32" spans="2:13" ht="15.6" x14ac:dyDescent="0.3">
      <c r="B32" s="5"/>
      <c r="C32" s="5"/>
      <c r="D32" s="1038"/>
      <c r="E32" s="745"/>
      <c r="F32" s="1062" t="str">
        <f>'13 Score Fill'!AJ17</f>
        <v>Not Used - DELEGATION AND CONTROL</v>
      </c>
      <c r="G32" s="1060">
        <f>'13 Score Fill'!AE25</f>
        <v>0</v>
      </c>
      <c r="H32" s="1061" t="e">
        <f t="shared" ref="H32:H38" si="1">G32/$G$39</f>
        <v>#DIV/0!</v>
      </c>
      <c r="I32" s="1041"/>
    </row>
    <row r="33" spans="2:9" ht="15.6" x14ac:dyDescent="0.3">
      <c r="B33" s="5"/>
      <c r="C33" s="5"/>
      <c r="D33" s="1038"/>
      <c r="E33" s="1370" t="str">
        <f>'13 Score Fill'!AJ18</f>
        <v>Not Used - INTERPERSONAL INSIGHT</v>
      </c>
      <c r="F33" s="1370"/>
      <c r="G33" s="1060">
        <f>'13 Score Fill'!AE26</f>
        <v>0</v>
      </c>
      <c r="H33" s="1061" t="e">
        <f t="shared" si="1"/>
        <v>#DIV/0!</v>
      </c>
      <c r="I33" s="1041"/>
    </row>
    <row r="34" spans="2:9" ht="15.6" x14ac:dyDescent="0.3">
      <c r="B34" s="5"/>
      <c r="C34" s="5"/>
      <c r="D34" s="1038"/>
      <c r="E34" s="1370" t="str">
        <f>'13 Score Fill'!AJ19</f>
        <v>Not Used - JUDGMENT</v>
      </c>
      <c r="F34" s="1370"/>
      <c r="G34" s="1060">
        <f>'13 Score Fill'!AE27</f>
        <v>0</v>
      </c>
      <c r="H34" s="1061" t="e">
        <f t="shared" si="1"/>
        <v>#DIV/0!</v>
      </c>
      <c r="I34" s="1041"/>
    </row>
    <row r="35" spans="2:9" ht="15.6" x14ac:dyDescent="0.3">
      <c r="B35" s="5"/>
      <c r="C35" s="5"/>
      <c r="D35" s="1038"/>
      <c r="E35" s="1370" t="str">
        <f>'13 Score Fill'!AJ20</f>
        <v>Not Used - ORAL COMMUNICATIONS</v>
      </c>
      <c r="F35" s="1370"/>
      <c r="G35" s="1060">
        <f>'13 Score Fill'!AE28</f>
        <v>0</v>
      </c>
      <c r="H35" s="1061" t="e">
        <f t="shared" si="1"/>
        <v>#DIV/0!</v>
      </c>
      <c r="I35" s="1041"/>
    </row>
    <row r="36" spans="2:9" ht="15.6" x14ac:dyDescent="0.3">
      <c r="B36" s="5"/>
      <c r="C36" s="5"/>
      <c r="D36" s="1038"/>
      <c r="E36" s="1370" t="str">
        <f>'13 Score Fill'!AJ21</f>
        <v>Not Used - PLANNING AND ORGANIZING</v>
      </c>
      <c r="F36" s="1370"/>
      <c r="G36" s="1060">
        <f>'13 Score Fill'!AE29</f>
        <v>0</v>
      </c>
      <c r="H36" s="1061" t="e">
        <f t="shared" si="1"/>
        <v>#DIV/0!</v>
      </c>
      <c r="I36" s="1041"/>
    </row>
    <row r="37" spans="2:9" ht="15.6" x14ac:dyDescent="0.3">
      <c r="B37" s="5"/>
      <c r="C37" s="5"/>
      <c r="D37" s="1038"/>
      <c r="E37" s="1370" t="str">
        <f>'13 Score Fill'!AJ22</f>
        <v>Not Used - PROBLEM ANALYSIS</v>
      </c>
      <c r="F37" s="1370"/>
      <c r="G37" s="1060">
        <f>'13 Score Fill'!AE30</f>
        <v>0</v>
      </c>
      <c r="H37" s="1061" t="e">
        <f t="shared" si="1"/>
        <v>#DIV/0!</v>
      </c>
      <c r="I37" s="1041"/>
    </row>
    <row r="38" spans="2:9" ht="15.6" x14ac:dyDescent="0.3">
      <c r="B38" s="5"/>
      <c r="C38" s="5"/>
      <c r="D38" s="1038"/>
      <c r="E38" s="1370" t="str">
        <f>'13 Score Fill'!AJ23</f>
        <v>Not Used - WRITTEN COMMUNICATIONS</v>
      </c>
      <c r="F38" s="1370"/>
      <c r="G38" s="1060">
        <f>'13 Score Fill'!AE31</f>
        <v>0</v>
      </c>
      <c r="H38" s="1061" t="e">
        <f t="shared" si="1"/>
        <v>#DIV/0!</v>
      </c>
      <c r="I38" s="1041"/>
    </row>
    <row r="39" spans="2:9" ht="15.6" x14ac:dyDescent="0.3">
      <c r="B39" s="5"/>
      <c r="C39" s="5"/>
      <c r="D39" s="1038"/>
      <c r="E39" s="1051"/>
      <c r="F39" s="496" t="s">
        <v>307</v>
      </c>
      <c r="G39" s="666">
        <f>SUM(G31:G38)</f>
        <v>0</v>
      </c>
      <c r="H39" s="1061" t="e">
        <f>SUM(H31:H38)</f>
        <v>#DIV/0!</v>
      </c>
      <c r="I39" s="1041"/>
    </row>
    <row r="40" spans="2:9" ht="12.75" customHeight="1" x14ac:dyDescent="0.25">
      <c r="B40" s="5"/>
      <c r="C40" s="5"/>
      <c r="D40" s="1038"/>
      <c r="E40" s="1367" t="s">
        <v>848</v>
      </c>
      <c r="F40" s="1368"/>
      <c r="G40" s="1368"/>
      <c r="H40" s="1368"/>
      <c r="I40" s="1041"/>
    </row>
    <row r="41" spans="2:9" ht="12.75" customHeight="1" x14ac:dyDescent="0.25">
      <c r="B41" s="5"/>
      <c r="C41" s="5"/>
      <c r="D41" s="1038"/>
      <c r="E41" s="1368"/>
      <c r="F41" s="1368"/>
      <c r="G41" s="1368"/>
      <c r="H41" s="1368"/>
      <c r="I41" s="1041"/>
    </row>
    <row r="42" spans="2:9" ht="12.75" customHeight="1" x14ac:dyDescent="0.25">
      <c r="B42" s="5"/>
      <c r="C42" s="5"/>
      <c r="D42" s="1038"/>
      <c r="E42" s="1368"/>
      <c r="F42" s="1368"/>
      <c r="G42" s="1368"/>
      <c r="H42" s="1368"/>
      <c r="I42" s="1041"/>
    </row>
    <row r="43" spans="2:9" ht="12.75" customHeight="1" x14ac:dyDescent="0.25">
      <c r="B43" s="5"/>
      <c r="C43" s="5"/>
      <c r="D43" s="1038"/>
      <c r="E43" s="1368"/>
      <c r="F43" s="1368"/>
      <c r="G43" s="1368"/>
      <c r="H43" s="1368"/>
      <c r="I43" s="1041"/>
    </row>
    <row r="44" spans="2:9" ht="12.75" customHeight="1" x14ac:dyDescent="0.25">
      <c r="B44" s="5"/>
      <c r="C44" s="5"/>
      <c r="D44" s="1038"/>
      <c r="E44" s="1368"/>
      <c r="F44" s="1368"/>
      <c r="G44" s="1368"/>
      <c r="H44" s="1368"/>
      <c r="I44" s="1041"/>
    </row>
    <row r="45" spans="2:9" ht="12.75" customHeight="1" x14ac:dyDescent="0.25">
      <c r="B45" s="5"/>
      <c r="C45" s="5"/>
      <c r="D45" s="1038"/>
      <c r="E45" s="1368"/>
      <c r="F45" s="1368"/>
      <c r="G45" s="1368"/>
      <c r="H45" s="1368"/>
      <c r="I45" s="1041"/>
    </row>
    <row r="46" spans="2:9" ht="13.5" customHeight="1" x14ac:dyDescent="0.25">
      <c r="B46" s="5"/>
      <c r="C46" s="5"/>
      <c r="D46" s="1038"/>
      <c r="E46" s="1368"/>
      <c r="F46" s="1368"/>
      <c r="G46" s="1368"/>
      <c r="H46" s="1368"/>
      <c r="I46" s="1041"/>
    </row>
    <row r="47" spans="2:9" ht="12.75" customHeight="1" thickBot="1" x14ac:dyDescent="0.3">
      <c r="B47" s="5"/>
      <c r="C47" s="5"/>
      <c r="D47" s="1054"/>
      <c r="E47" s="1369"/>
      <c r="F47" s="1369"/>
      <c r="G47" s="1369"/>
      <c r="H47" s="1368"/>
      <c r="I47" s="1041"/>
    </row>
    <row r="48" spans="2:9" ht="30" customHeight="1" thickTop="1" x14ac:dyDescent="0.4">
      <c r="B48" s="1032">
        <v>4</v>
      </c>
      <c r="C48" s="5"/>
      <c r="D48" s="1335" t="s">
        <v>927</v>
      </c>
      <c r="E48" s="1336"/>
      <c r="F48" s="1336"/>
      <c r="G48" s="1336"/>
      <c r="H48" s="1339" t="s">
        <v>463</v>
      </c>
      <c r="I48" s="1063"/>
    </row>
    <row r="49" spans="2:9" ht="29.4" customHeight="1" thickBot="1" x14ac:dyDescent="0.45">
      <c r="B49" s="5"/>
      <c r="C49" s="5"/>
      <c r="D49" s="1337"/>
      <c r="E49" s="1338"/>
      <c r="F49" s="1338"/>
      <c r="G49" s="1338"/>
      <c r="H49" s="1340"/>
      <c r="I49" s="1064"/>
    </row>
    <row r="52" spans="2:9" ht="20.399999999999999" hidden="1" x14ac:dyDescent="0.35">
      <c r="H52" s="1065" t="s">
        <v>463</v>
      </c>
    </row>
    <row r="53" spans="2:9" ht="20.399999999999999" hidden="1" x14ac:dyDescent="0.35">
      <c r="H53" s="1065" t="s">
        <v>907</v>
      </c>
    </row>
    <row r="54" spans="2:9" ht="20.399999999999999" hidden="1" x14ac:dyDescent="0.35">
      <c r="H54" s="1065" t="s">
        <v>934</v>
      </c>
    </row>
  </sheetData>
  <sheetProtection sheet="1" objects="1" scenarios="1"/>
  <mergeCells count="28">
    <mergeCell ref="L8:M9"/>
    <mergeCell ref="L11:L19"/>
    <mergeCell ref="L22:L25"/>
    <mergeCell ref="E40:H47"/>
    <mergeCell ref="E38:F38"/>
    <mergeCell ref="E30:F30"/>
    <mergeCell ref="E28:H28"/>
    <mergeCell ref="E31:F31"/>
    <mergeCell ref="E33:F33"/>
    <mergeCell ref="E34:F34"/>
    <mergeCell ref="E35:F35"/>
    <mergeCell ref="E36:F36"/>
    <mergeCell ref="E37:F37"/>
    <mergeCell ref="D2:I2"/>
    <mergeCell ref="D4:I4"/>
    <mergeCell ref="E5:F5"/>
    <mergeCell ref="G22:H22"/>
    <mergeCell ref="G23:H23"/>
    <mergeCell ref="E9:F9"/>
    <mergeCell ref="H11:H19"/>
    <mergeCell ref="D48:G49"/>
    <mergeCell ref="H48:H49"/>
    <mergeCell ref="D7:I7"/>
    <mergeCell ref="E8:F8"/>
    <mergeCell ref="E26:F26"/>
    <mergeCell ref="E10:F10"/>
    <mergeCell ref="G24:H24"/>
    <mergeCell ref="G25:H25"/>
  </mergeCells>
  <conditionalFormatting sqref="G8:G9">
    <cfRule type="uniqueValues" dxfId="3" priority="3"/>
    <cfRule type="duplicateValues" dxfId="2" priority="4"/>
  </conditionalFormatting>
  <dataValidations count="2">
    <dataValidation allowBlank="1" showInputMessage="1" showErrorMessage="1" sqref="F39:G39"/>
    <dataValidation type="list" allowBlank="1" showInputMessage="1" showErrorMessage="1" sqref="H48:H49">
      <formula1>$H$52:$H$54</formula1>
    </dataValidation>
  </dataValidations>
  <pageMargins left="0" right="0" top="0.75" bottom="0.75" header="0.3" footer="0.3"/>
  <pageSetup scale="84" orientation="portrait" r:id="rId1"/>
  <extLst>
    <ext xmlns:x14="http://schemas.microsoft.com/office/spreadsheetml/2009/9/main" uri="{78C0D931-6437-407d-A8EE-F0AAD7539E65}">
      <x14:conditionalFormattings>
        <x14:conditionalFormatting xmlns:xm="http://schemas.microsoft.com/office/excel/2006/main">
          <x14:cfRule type="iconSet" priority="7" id="{5FEF42DB-F3B1-4D24-876E-A1FBCABB1F63}">
            <x14:iconSet iconSet="3TrafficLights2" showValue="0" custom="1">
              <x14:cfvo type="percent">
                <xm:f>0</xm:f>
              </x14:cfvo>
              <x14:cfvo type="num">
                <xm:f>0</xm:f>
              </x14:cfvo>
              <x14:cfvo type="num" gte="0">
                <xm:f>16</xm:f>
              </x14:cfvo>
              <x14:cfIcon iconSet="3TrafficLights2" iconId="0"/>
              <x14:cfIcon iconSet="3TrafficLights2" iconId="0"/>
              <x14:cfIcon iconSet="3TrafficLights2" iconId="2"/>
            </x14:iconSet>
          </x14:cfRule>
          <xm:sqref>G5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DV1820"/>
  <sheetViews>
    <sheetView showGridLines="0" zoomScale="83" zoomScaleNormal="83" workbookViewId="0">
      <selection activeCell="M22" sqref="M22"/>
    </sheetView>
  </sheetViews>
  <sheetFormatPr defaultColWidth="9.109375" defaultRowHeight="13.2" x14ac:dyDescent="0.25"/>
  <cols>
    <col min="1" max="1" width="2.88671875" style="184" customWidth="1"/>
    <col min="2" max="2" width="11.6640625" style="184" customWidth="1"/>
    <col min="3" max="3" width="7.5546875" style="184" customWidth="1"/>
    <col min="4" max="4" width="12.6640625" style="184" customWidth="1"/>
    <col min="5" max="5" width="10.6640625" style="184" customWidth="1"/>
    <col min="6" max="6" width="11.5546875" style="184" customWidth="1"/>
    <col min="7" max="7" width="7.5546875" style="184" customWidth="1"/>
    <col min="8" max="8" width="12.6640625" style="184" customWidth="1"/>
    <col min="9" max="9" width="10.6640625" style="184" customWidth="1"/>
    <col min="10" max="10" width="11.5546875" style="331" customWidth="1"/>
    <col min="11" max="11" width="7.5546875" style="184" customWidth="1"/>
    <col min="12" max="12" width="12.6640625" style="184" customWidth="1"/>
    <col min="13" max="13" width="10.6640625" style="184" customWidth="1"/>
    <col min="14" max="14" width="11.6640625" style="184" customWidth="1"/>
    <col min="15" max="15" width="7.5546875" style="184" customWidth="1"/>
    <col min="16" max="16" width="12.5546875" style="184" customWidth="1"/>
    <col min="17" max="17" width="10.6640625" style="184" customWidth="1"/>
    <col min="18" max="18" width="3.33203125" style="184" customWidth="1"/>
    <col min="19" max="19" width="32.6640625" style="184" customWidth="1"/>
    <col min="20" max="20" width="1.6640625" style="184" customWidth="1"/>
    <col min="21" max="21" width="30.6640625" style="184" customWidth="1"/>
    <col min="22" max="22" width="36.109375" style="331" customWidth="1"/>
    <col min="23" max="23" width="9.109375" style="184"/>
    <col min="24" max="24" width="24" style="184" customWidth="1"/>
    <col min="25" max="25" width="29.5546875" style="184" customWidth="1"/>
    <col min="26" max="26" width="9.109375" style="184"/>
    <col min="27" max="27" width="33.44140625" style="184" customWidth="1"/>
    <col min="28" max="30" width="9.109375" style="184"/>
    <col min="31" max="31" width="17.88671875" style="184" customWidth="1"/>
    <col min="32" max="33" width="9.109375" style="184"/>
    <col min="34" max="34" width="38.6640625" style="184" customWidth="1"/>
    <col min="35" max="35" width="23" style="184" customWidth="1"/>
    <col min="36" max="37" width="9.109375" style="184"/>
    <col min="38" max="38" width="20.33203125" style="184" customWidth="1"/>
    <col min="39" max="47" width="27.6640625" style="184" customWidth="1"/>
    <col min="48" max="16384" width="9.109375" style="184"/>
  </cols>
  <sheetData>
    <row r="1" spans="1:47" x14ac:dyDescent="0.25">
      <c r="AI1" s="587"/>
      <c r="AJ1" s="588"/>
      <c r="AK1" s="587"/>
      <c r="AL1" s="587"/>
      <c r="AM1" s="587"/>
      <c r="AN1" s="588"/>
      <c r="AO1" s="588"/>
      <c r="AP1" s="587"/>
      <c r="AQ1" s="587"/>
      <c r="AR1" s="587"/>
      <c r="AS1" s="588"/>
      <c r="AT1" s="587"/>
      <c r="AU1" s="589"/>
    </row>
    <row r="2" spans="1:47" ht="12.75" customHeight="1" x14ac:dyDescent="0.25">
      <c r="A2" s="330"/>
      <c r="B2" s="226"/>
      <c r="C2" s="226"/>
      <c r="D2" s="226"/>
      <c r="E2" s="226"/>
      <c r="F2" s="226"/>
      <c r="G2" s="226"/>
      <c r="H2" s="226"/>
      <c r="I2" s="226"/>
      <c r="J2" s="226"/>
      <c r="K2" s="226"/>
      <c r="L2" s="226"/>
      <c r="M2" s="226"/>
      <c r="N2" s="226"/>
      <c r="O2" s="226"/>
      <c r="P2" s="226" t="str">
        <f>'1 Instructions Tabs 2 - 15'!L4</f>
        <v>ACToolv15.9</v>
      </c>
      <c r="Q2" s="226"/>
      <c r="R2" s="226"/>
      <c r="S2" s="1409" t="s">
        <v>597</v>
      </c>
      <c r="U2" s="1435" t="s">
        <v>598</v>
      </c>
      <c r="AI2" s="590"/>
      <c r="AJ2" s="591"/>
      <c r="AK2" s="591"/>
      <c r="AL2" s="591"/>
      <c r="AM2" s="591"/>
      <c r="AN2" s="592"/>
      <c r="AO2" s="591"/>
      <c r="AP2" s="591"/>
      <c r="AQ2" s="591"/>
      <c r="AR2" s="591"/>
      <c r="AS2" s="591"/>
      <c r="AT2" s="591"/>
      <c r="AU2" s="591"/>
    </row>
    <row r="3" spans="1:47" ht="12.75" customHeight="1" x14ac:dyDescent="0.25">
      <c r="A3" s="330"/>
      <c r="B3" s="1422" t="s">
        <v>403</v>
      </c>
      <c r="C3" s="1422"/>
      <c r="D3" s="1422"/>
      <c r="E3" s="1422"/>
      <c r="F3" s="1422"/>
      <c r="G3" s="1422"/>
      <c r="H3" s="1422"/>
      <c r="I3" s="1422"/>
      <c r="J3" s="1422"/>
      <c r="K3" s="1422"/>
      <c r="L3" s="1422"/>
      <c r="M3" s="1422"/>
      <c r="N3" s="1422"/>
      <c r="O3" s="1422"/>
      <c r="P3" s="1422"/>
      <c r="Q3" s="1422"/>
      <c r="R3" s="511"/>
      <c r="S3" s="1409"/>
      <c r="U3" s="1435"/>
    </row>
    <row r="4" spans="1:47" ht="13.5" customHeight="1" thickBot="1" x14ac:dyDescent="0.3">
      <c r="A4" s="330"/>
      <c r="B4" s="84"/>
      <c r="C4" s="84"/>
      <c r="D4" s="84"/>
      <c r="E4" s="84"/>
      <c r="F4" s="84"/>
      <c r="G4" s="84"/>
      <c r="H4" s="84"/>
      <c r="I4" s="84"/>
      <c r="J4" s="84"/>
      <c r="K4" s="84"/>
      <c r="L4" s="84"/>
      <c r="M4" s="84"/>
      <c r="N4" s="84"/>
      <c r="O4" s="84"/>
      <c r="P4" s="84"/>
      <c r="Q4" s="84"/>
      <c r="R4" s="84"/>
      <c r="S4" s="1409"/>
      <c r="U4" s="1435"/>
    </row>
    <row r="5" spans="1:47" ht="13.5" customHeight="1" thickBot="1" x14ac:dyDescent="0.3">
      <c r="A5" s="330"/>
      <c r="B5" s="302" t="s">
        <v>271</v>
      </c>
      <c r="C5" s="332"/>
      <c r="D5" s="333" t="s">
        <v>300</v>
      </c>
      <c r="E5" s="226"/>
      <c r="F5" s="226"/>
      <c r="G5" s="226"/>
      <c r="H5" s="226"/>
      <c r="I5" s="302" t="s">
        <v>271</v>
      </c>
      <c r="J5" s="485"/>
      <c r="K5" s="84" t="s">
        <v>372</v>
      </c>
      <c r="L5" s="84"/>
      <c r="M5" s="84"/>
      <c r="N5" s="84"/>
      <c r="O5" s="302" t="s">
        <v>430</v>
      </c>
      <c r="P5" s="484">
        <f>3*10*(K9+K10+K11+K12)</f>
        <v>0</v>
      </c>
      <c r="Q5" s="84"/>
      <c r="R5" s="84"/>
      <c r="S5" s="1409"/>
      <c r="U5" s="1435"/>
    </row>
    <row r="6" spans="1:47" ht="6.75" customHeight="1" thickBot="1" x14ac:dyDescent="0.3">
      <c r="A6" s="330"/>
      <c r="B6" s="84"/>
      <c r="C6" s="84"/>
      <c r="D6" s="84"/>
      <c r="E6" s="84"/>
      <c r="F6" s="84"/>
      <c r="G6" s="84"/>
      <c r="H6" s="84"/>
      <c r="I6" s="84"/>
      <c r="J6" s="84"/>
      <c r="K6" s="84"/>
      <c r="L6" s="84"/>
      <c r="M6" s="84"/>
      <c r="N6" s="84"/>
      <c r="O6" s="84"/>
      <c r="P6" s="84"/>
      <c r="Q6" s="84"/>
      <c r="R6" s="84"/>
      <c r="S6" s="1409"/>
      <c r="U6" s="1435"/>
    </row>
    <row r="7" spans="1:47" ht="37.5" customHeight="1" thickBot="1" x14ac:dyDescent="0.3">
      <c r="A7" s="330"/>
      <c r="B7" s="84"/>
      <c r="C7" s="1423" t="s">
        <v>269</v>
      </c>
      <c r="D7" s="1424"/>
      <c r="E7" s="84"/>
      <c r="F7" s="524"/>
      <c r="G7" s="593"/>
      <c r="H7" s="594"/>
      <c r="I7" s="525"/>
      <c r="J7" s="1414" t="s">
        <v>270</v>
      </c>
      <c r="K7" s="1415"/>
      <c r="L7" s="609" t="s">
        <v>464</v>
      </c>
      <c r="M7" s="608"/>
      <c r="N7" s="1430" t="s">
        <v>456</v>
      </c>
      <c r="O7" s="1431"/>
      <c r="P7" s="1432"/>
      <c r="Q7" s="84"/>
      <c r="R7" s="84"/>
      <c r="S7" s="1409"/>
      <c r="U7" s="1435"/>
    </row>
    <row r="8" spans="1:47" ht="13.5" customHeight="1" thickBot="1" x14ac:dyDescent="0.3">
      <c r="A8" s="330"/>
      <c r="B8" s="84"/>
      <c r="C8" s="84"/>
      <c r="D8" s="84"/>
      <c r="E8" s="84"/>
      <c r="F8" s="84"/>
      <c r="G8" s="1418"/>
      <c r="H8" s="1418"/>
      <c r="I8" s="84"/>
      <c r="J8" s="84"/>
      <c r="K8" s="84"/>
      <c r="L8" s="84"/>
      <c r="M8" s="84"/>
      <c r="N8" s="501"/>
      <c r="O8" s="501"/>
      <c r="P8" s="501"/>
      <c r="Q8" s="84"/>
      <c r="R8" s="84"/>
      <c r="S8" s="1409"/>
      <c r="U8" s="1435"/>
      <c r="AA8" s="375" t="s">
        <v>460</v>
      </c>
      <c r="AF8" s="583"/>
      <c r="AH8" s="596"/>
      <c r="AI8" s="590"/>
      <c r="AM8" s="184" t="s">
        <v>570</v>
      </c>
      <c r="AN8" s="184" t="s">
        <v>569</v>
      </c>
    </row>
    <row r="9" spans="1:47" ht="13.5" customHeight="1" thickBot="1" x14ac:dyDescent="0.3">
      <c r="A9" s="330"/>
      <c r="B9" s="302" t="s">
        <v>5</v>
      </c>
      <c r="C9" s="1417">
        <f>'1 FILL FORM'!$I$9</f>
        <v>0</v>
      </c>
      <c r="D9" s="1417"/>
      <c r="E9" s="84"/>
      <c r="F9" s="302" t="s">
        <v>253</v>
      </c>
      <c r="G9" s="1419" t="e">
        <f>VLOOKUP("1st Conducted",$AH$9:$AI$21,2,FALSE)</f>
        <v>#N/A</v>
      </c>
      <c r="H9" s="1420"/>
      <c r="I9" s="84"/>
      <c r="J9" s="302" t="s">
        <v>253</v>
      </c>
      <c r="K9" s="250">
        <f>$AN$55</f>
        <v>0</v>
      </c>
      <c r="L9" s="486">
        <f>K9*3*10</f>
        <v>0</v>
      </c>
      <c r="M9" s="1433" t="s">
        <v>268</v>
      </c>
      <c r="N9" s="1433"/>
      <c r="O9" s="250">
        <f>'1 FILL FORM'!$E$21</f>
        <v>0</v>
      </c>
      <c r="P9" s="504"/>
      <c r="Q9" s="523"/>
      <c r="R9" s="84"/>
      <c r="S9" s="1410"/>
      <c r="U9" s="1435"/>
      <c r="AA9" s="375" t="s">
        <v>459</v>
      </c>
      <c r="AF9" s="583"/>
      <c r="AH9" s="587"/>
      <c r="AI9" s="590"/>
    </row>
    <row r="10" spans="1:47" ht="12.75" customHeight="1" thickTop="1" thickBot="1" x14ac:dyDescent="0.3">
      <c r="A10" s="330"/>
      <c r="B10" s="302" t="s">
        <v>252</v>
      </c>
      <c r="C10" s="1416">
        <f>'1 FILL FORM'!$I$11</f>
        <v>0</v>
      </c>
      <c r="D10" s="1416"/>
      <c r="E10" s="84"/>
      <c r="F10" s="302" t="s">
        <v>254</v>
      </c>
      <c r="G10" s="1419" t="e">
        <f>VLOOKUP("2nd Conducted",$AH$9:$AI$21,2,FALSE)</f>
        <v>#N/A</v>
      </c>
      <c r="H10" s="1420"/>
      <c r="I10" s="84"/>
      <c r="J10" s="302" t="s">
        <v>254</v>
      </c>
      <c r="K10" s="251">
        <f>$AP$55</f>
        <v>0</v>
      </c>
      <c r="L10" s="486">
        <f>K10*3*10</f>
        <v>0</v>
      </c>
      <c r="M10" s="486"/>
      <c r="N10" s="302"/>
      <c r="O10" s="302"/>
      <c r="P10" s="84"/>
      <c r="Q10" s="84"/>
      <c r="R10" s="84"/>
      <c r="S10" s="612" t="s">
        <v>463</v>
      </c>
      <c r="U10" s="1435"/>
      <c r="Y10" s="334" t="s">
        <v>460</v>
      </c>
      <c r="Z10" s="330"/>
      <c r="AA10" s="335" t="s">
        <v>257</v>
      </c>
      <c r="AC10" s="336">
        <v>3</v>
      </c>
      <c r="AF10" s="583"/>
      <c r="AH10" s="588"/>
      <c r="AI10" s="591"/>
    </row>
    <row r="11" spans="1:47" ht="12.75" customHeight="1" thickBot="1" x14ac:dyDescent="0.3">
      <c r="A11" s="330"/>
      <c r="B11" s="302" t="s">
        <v>251</v>
      </c>
      <c r="C11" s="1416">
        <f>'1 FILL FORM'!$I$13</f>
        <v>0</v>
      </c>
      <c r="D11" s="1416"/>
      <c r="E11" s="84"/>
      <c r="F11" s="302" t="s">
        <v>255</v>
      </c>
      <c r="G11" s="1419" t="e">
        <f>VLOOKUP("3rd Conducted",$AH$9:$AI$21,2,FALSE)</f>
        <v>#N/A</v>
      </c>
      <c r="H11" s="1420"/>
      <c r="I11" s="84"/>
      <c r="J11" s="302" t="s">
        <v>255</v>
      </c>
      <c r="K11" s="251">
        <f>$AR$55</f>
        <v>0</v>
      </c>
      <c r="L11" s="486">
        <f>K11*3*10</f>
        <v>0</v>
      </c>
      <c r="M11" s="1423" t="s">
        <v>267</v>
      </c>
      <c r="N11" s="1434"/>
      <c r="O11" s="249">
        <f>IF(O14="Not Used",3,4)</f>
        <v>3</v>
      </c>
      <c r="P11" s="504"/>
      <c r="Q11" s="523"/>
      <c r="R11" s="84"/>
      <c r="S11" s="520"/>
      <c r="Y11" s="334" t="s">
        <v>459</v>
      </c>
      <c r="Z11" s="330"/>
      <c r="AA11" s="335" t="s">
        <v>465</v>
      </c>
      <c r="AC11" s="336">
        <v>4</v>
      </c>
      <c r="AF11" s="583"/>
      <c r="AH11" s="614"/>
      <c r="AI11" s="613"/>
      <c r="AM11" s="597" t="str">
        <f>'10 ROLE PLAY #2'!AB18</f>
        <v xml:space="preserve">X                           </v>
      </c>
      <c r="AN11" s="597" t="str">
        <f>'9 ROLE PLAY #1'!AB18</f>
        <v xml:space="preserve">X                           </v>
      </c>
    </row>
    <row r="12" spans="1:47" ht="12.75" customHeight="1" thickBot="1" x14ac:dyDescent="0.3">
      <c r="A12" s="330"/>
      <c r="B12" s="84"/>
      <c r="C12" s="84"/>
      <c r="D12" s="84"/>
      <c r="E12" s="84"/>
      <c r="F12" s="302" t="s">
        <v>256</v>
      </c>
      <c r="G12" s="1419" t="str">
        <f>IF(ISNA(VLOOKUP("4th Conducted",$AH$12:$AI$21,2,FALSE)),"Not Used",(VLOOKUP("4th Conducted",$AH$12:$AI$21,2,FALSE)))</f>
        <v>Not Used</v>
      </c>
      <c r="H12" s="1420"/>
      <c r="I12" s="84"/>
      <c r="J12" s="302" t="s">
        <v>256</v>
      </c>
      <c r="K12" s="251">
        <f>$AT$55</f>
        <v>0</v>
      </c>
      <c r="L12" s="486">
        <f>K12*3*10</f>
        <v>0</v>
      </c>
      <c r="M12" s="486"/>
      <c r="N12" s="84"/>
      <c r="O12" s="84"/>
      <c r="P12" s="84"/>
      <c r="Q12" s="84"/>
      <c r="R12" s="84"/>
      <c r="S12" s="521"/>
      <c r="Y12" s="337" t="s">
        <v>312</v>
      </c>
      <c r="Z12" s="330"/>
      <c r="AA12" s="335" t="s">
        <v>401</v>
      </c>
      <c r="AH12" s="586" t="s">
        <v>586</v>
      </c>
      <c r="AI12" s="581" t="s">
        <v>459</v>
      </c>
      <c r="AM12" s="597" t="str">
        <f>'10 ROLE PLAY #2'!AB19</f>
        <v xml:space="preserve">X                           </v>
      </c>
      <c r="AN12" s="597" t="str">
        <f>'9 ROLE PLAY #1'!AB19</f>
        <v xml:space="preserve">X                           </v>
      </c>
    </row>
    <row r="13" spans="1:47" ht="12.75" customHeight="1" thickBot="1" x14ac:dyDescent="0.3">
      <c r="A13" s="330"/>
      <c r="B13" s="84"/>
      <c r="C13" s="84"/>
      <c r="D13" s="84"/>
      <c r="E13" s="84"/>
      <c r="F13" s="302"/>
      <c r="G13" s="338"/>
      <c r="H13" s="338"/>
      <c r="I13" s="84"/>
      <c r="J13" s="302"/>
      <c r="K13" s="339"/>
      <c r="L13" s="340"/>
      <c r="M13" s="340"/>
      <c r="N13" s="84"/>
      <c r="O13" s="84"/>
      <c r="P13" s="84"/>
      <c r="Q13" s="84"/>
      <c r="R13" s="84"/>
      <c r="S13" s="333"/>
      <c r="Y13" s="337" t="s">
        <v>313</v>
      </c>
      <c r="Z13" s="330"/>
      <c r="AA13" s="335" t="s">
        <v>377</v>
      </c>
      <c r="AH13" s="584" t="str">
        <f>'2 IN-BASKET'!$J$3</f>
        <v>NOT USED</v>
      </c>
      <c r="AI13" s="582" t="s">
        <v>257</v>
      </c>
      <c r="AM13" s="597" t="str">
        <f>'10 ROLE PLAY #2'!AB20</f>
        <v xml:space="preserve">X                           </v>
      </c>
      <c r="AN13" s="597" t="str">
        <f>'9 ROLE PLAY #1'!AB20</f>
        <v xml:space="preserve">X                           </v>
      </c>
    </row>
    <row r="14" spans="1:47" s="515" customFormat="1" ht="27.75" customHeight="1" thickTop="1" thickBot="1" x14ac:dyDescent="0.3">
      <c r="A14" s="512"/>
      <c r="B14" s="513" t="s">
        <v>253</v>
      </c>
      <c r="C14" s="1425" t="e">
        <f>$G$9</f>
        <v>#N/A</v>
      </c>
      <c r="D14" s="1425"/>
      <c r="E14" s="1426"/>
      <c r="F14" s="513" t="s">
        <v>254</v>
      </c>
      <c r="G14" s="1425" t="e">
        <f>$G$10</f>
        <v>#N/A</v>
      </c>
      <c r="H14" s="1425"/>
      <c r="I14" s="1427"/>
      <c r="J14" s="514" t="s">
        <v>255</v>
      </c>
      <c r="K14" s="1428" t="e">
        <f>$G$11</f>
        <v>#N/A</v>
      </c>
      <c r="L14" s="1428"/>
      <c r="M14" s="1429"/>
      <c r="N14" s="514" t="s">
        <v>256</v>
      </c>
      <c r="O14" s="1428" t="str">
        <f>$G$12</f>
        <v>Not Used</v>
      </c>
      <c r="P14" s="1428"/>
      <c r="Q14" s="1429"/>
      <c r="R14" s="519"/>
      <c r="S14" s="530" t="s">
        <v>259</v>
      </c>
      <c r="V14" s="516"/>
      <c r="Y14" s="517" t="s">
        <v>314</v>
      </c>
      <c r="Z14" s="512"/>
      <c r="AA14" s="518" t="s">
        <v>466</v>
      </c>
      <c r="AH14" s="585" t="str">
        <f>'3 WRITTEN EXERCISE #1'!$J$3</f>
        <v>NOT USED</v>
      </c>
      <c r="AI14" s="582" t="s">
        <v>578</v>
      </c>
      <c r="AM14" s="597" t="str">
        <f>'10 ROLE PLAY #2'!AB21</f>
        <v xml:space="preserve">X                           </v>
      </c>
      <c r="AN14" s="597" t="str">
        <f>'9 ROLE PLAY #1'!AB21</f>
        <v xml:space="preserve">X                           </v>
      </c>
    </row>
    <row r="15" spans="1:47" ht="27.9" customHeight="1" thickTop="1" thickBot="1" x14ac:dyDescent="0.3">
      <c r="A15" s="330"/>
      <c r="B15" s="341" t="s">
        <v>239</v>
      </c>
      <c r="C15" s="1411" t="e">
        <f>INDEX($AM$31:$AS$39,MATCH($C$14,$AM$31:$AM$39,0),2)</f>
        <v>#N/A</v>
      </c>
      <c r="D15" s="1412"/>
      <c r="E15" s="1413"/>
      <c r="F15" s="341" t="s">
        <v>239</v>
      </c>
      <c r="G15" s="1411" t="e">
        <f>INDEX($AM$31:$AS$39,MATCH($G$14,$AM$31:$AM$39,0),2)</f>
        <v>#N/A</v>
      </c>
      <c r="H15" s="1412"/>
      <c r="I15" s="1413"/>
      <c r="J15" s="341" t="s">
        <v>239</v>
      </c>
      <c r="K15" s="1411" t="e">
        <f>INDEX($AM$31:$AS$39,MATCH($K$14,$AM$31:$AM$39,0),2)</f>
        <v>#N/A</v>
      </c>
      <c r="L15" s="1412"/>
      <c r="M15" s="1413"/>
      <c r="N15" s="615" t="s">
        <v>239</v>
      </c>
      <c r="O15" s="1411" t="e">
        <f>INDEX($AM$31:$AS$39,MATCH($O$14,$AM$31:$AM$39,0),2)</f>
        <v>#N/A</v>
      </c>
      <c r="P15" s="1412"/>
      <c r="Q15" s="1413"/>
      <c r="R15" s="82"/>
      <c r="S15" s="530" t="s">
        <v>266</v>
      </c>
      <c r="U15" s="595"/>
      <c r="Y15" s="337" t="s">
        <v>315</v>
      </c>
      <c r="Z15" s="330"/>
      <c r="AA15" s="335" t="s">
        <v>461</v>
      </c>
      <c r="AH15" s="585" t="str">
        <f>'4 WRITTEN EXERCISE #2'!$J$3</f>
        <v>NOT USED</v>
      </c>
      <c r="AI15" s="582" t="s">
        <v>579</v>
      </c>
      <c r="AM15" s="597" t="str">
        <f>'10 ROLE PLAY #2'!AB22</f>
        <v xml:space="preserve">X                           </v>
      </c>
      <c r="AN15" s="597" t="str">
        <f>'9 ROLE PLAY #1'!AB22</f>
        <v xml:space="preserve">X                           </v>
      </c>
    </row>
    <row r="16" spans="1:47" ht="27.9" customHeight="1" thickBot="1" x14ac:dyDescent="0.3">
      <c r="A16" s="330"/>
      <c r="B16" s="341" t="s">
        <v>241</v>
      </c>
      <c r="C16" s="1411" t="e">
        <f>INDEX($AM$31:$AS$39,MATCH($C$14,$AM$31:$AM$39,0),3)</f>
        <v>#N/A</v>
      </c>
      <c r="D16" s="1412"/>
      <c r="E16" s="1413"/>
      <c r="F16" s="341" t="s">
        <v>241</v>
      </c>
      <c r="G16" s="1411" t="e">
        <f>INDEX($AM$31:$AS$39,MATCH($G$14,$AM$31:$AM$39,0),3)</f>
        <v>#N/A</v>
      </c>
      <c r="H16" s="1412"/>
      <c r="I16" s="1413"/>
      <c r="J16" s="341" t="s">
        <v>241</v>
      </c>
      <c r="K16" s="1411" t="e">
        <f>INDEX($AM$31:$AS$39,MATCH($K$14,$AM$31:$AM$39,0),3)</f>
        <v>#N/A</v>
      </c>
      <c r="L16" s="1412"/>
      <c r="M16" s="1413"/>
      <c r="N16" s="615" t="s">
        <v>241</v>
      </c>
      <c r="O16" s="1411" t="e">
        <f>INDEX($AM$31:$AS$39,MATCH($O$14,$AM$31:$AM$39,0),3)</f>
        <v>#N/A</v>
      </c>
      <c r="P16" s="1412"/>
      <c r="Q16" s="1413"/>
      <c r="R16" s="82"/>
      <c r="S16" s="530" t="s">
        <v>260</v>
      </c>
      <c r="U16" s="595"/>
      <c r="Y16" s="337" t="s">
        <v>305</v>
      </c>
      <c r="Z16" s="342"/>
      <c r="AA16" s="335" t="s">
        <v>258</v>
      </c>
      <c r="AH16" s="584" t="str">
        <f>'5 GROUP DISCUSSION #1'!$J$3</f>
        <v>NOT USED</v>
      </c>
      <c r="AI16" s="582" t="s">
        <v>461</v>
      </c>
      <c r="AM16" s="597" t="str">
        <f>'10 ROLE PLAY #2'!AB23</f>
        <v xml:space="preserve">X                           </v>
      </c>
      <c r="AN16" s="597" t="str">
        <f>'9 ROLE PLAY #1'!AB23</f>
        <v xml:space="preserve">X                           </v>
      </c>
    </row>
    <row r="17" spans="1:45" ht="27.9" customHeight="1" thickBot="1" x14ac:dyDescent="0.3">
      <c r="A17" s="330"/>
      <c r="B17" s="341" t="s">
        <v>242</v>
      </c>
      <c r="C17" s="1411" t="e">
        <f>INDEX($AM$31:$AS$39,MATCH($C$14,$AM$31:$AM$39,0),4)</f>
        <v>#N/A</v>
      </c>
      <c r="D17" s="1412"/>
      <c r="E17" s="1413"/>
      <c r="F17" s="341" t="s">
        <v>242</v>
      </c>
      <c r="G17" s="1411" t="e">
        <f>INDEX($AM$31:$AS$39,MATCH($G$14,$AM$31:$AM$39,0),4)</f>
        <v>#N/A</v>
      </c>
      <c r="H17" s="1412"/>
      <c r="I17" s="1413"/>
      <c r="J17" s="341" t="s">
        <v>242</v>
      </c>
      <c r="K17" s="1411" t="e">
        <f>INDEX($AM$31:$AS$39,MATCH($K$14,$AM$31:$AM$39,0),4)</f>
        <v>#N/A</v>
      </c>
      <c r="L17" s="1412"/>
      <c r="M17" s="1413"/>
      <c r="N17" s="615" t="s">
        <v>242</v>
      </c>
      <c r="O17" s="1411" t="e">
        <f>INDEX($AM$31:$AS$39,MATCH($O$14,$AM$31:$AM$39,0),4)</f>
        <v>#N/A</v>
      </c>
      <c r="P17" s="1412"/>
      <c r="Q17" s="1413"/>
      <c r="R17" s="82"/>
      <c r="S17" s="530" t="s">
        <v>261</v>
      </c>
      <c r="U17" s="595"/>
      <c r="Y17" s="337" t="s">
        <v>306</v>
      </c>
      <c r="Z17" s="330"/>
      <c r="AA17" s="335" t="s">
        <v>467</v>
      </c>
      <c r="AH17" s="584" t="str">
        <f>'6 GROUP DISCUSSION #2'!$J$3</f>
        <v>NOT USED</v>
      </c>
      <c r="AI17" s="582" t="s">
        <v>258</v>
      </c>
    </row>
    <row r="18" spans="1:45" ht="27.9" customHeight="1" thickBot="1" x14ac:dyDescent="0.3">
      <c r="A18" s="330"/>
      <c r="B18" s="341" t="s">
        <v>243</v>
      </c>
      <c r="C18" s="1411" t="e">
        <f>INDEX($AM$31:$AS$39,MATCH($C$14,$AM$31:$AM$39,0),5)</f>
        <v>#N/A</v>
      </c>
      <c r="D18" s="1412"/>
      <c r="E18" s="1413"/>
      <c r="F18" s="341" t="s">
        <v>243</v>
      </c>
      <c r="G18" s="1411" t="e">
        <f>INDEX($AM$31:$AS$39,MATCH($G$14,$AM$31:$AM$39,0),5)</f>
        <v>#N/A</v>
      </c>
      <c r="H18" s="1412"/>
      <c r="I18" s="1413"/>
      <c r="J18" s="341" t="s">
        <v>243</v>
      </c>
      <c r="K18" s="1411" t="e">
        <f>INDEX($AM$31:$AS$39,MATCH($K$14,$AM$31:$AM$39,0),5)</f>
        <v>#N/A</v>
      </c>
      <c r="L18" s="1412"/>
      <c r="M18" s="1413"/>
      <c r="N18" s="615" t="s">
        <v>243</v>
      </c>
      <c r="O18" s="1411" t="e">
        <f>INDEX($AM$31:$AS$39,MATCH($O$14,$AM$31:$AM$39,0),5)</f>
        <v>#N/A</v>
      </c>
      <c r="P18" s="1412"/>
      <c r="Q18" s="1413"/>
      <c r="R18" s="82"/>
      <c r="S18" s="530" t="s">
        <v>262</v>
      </c>
      <c r="Y18" s="337" t="s">
        <v>316</v>
      </c>
      <c r="Z18" s="330"/>
      <c r="AA18" s="335" t="s">
        <v>400</v>
      </c>
      <c r="AH18" s="584" t="str">
        <f>'7 ORAL EXERCISE #1'!$J$3</f>
        <v>NOT USED</v>
      </c>
      <c r="AI18" s="582" t="s">
        <v>580</v>
      </c>
    </row>
    <row r="19" spans="1:45" ht="27.9" customHeight="1" thickBot="1" x14ac:dyDescent="0.3">
      <c r="A19" s="330"/>
      <c r="B19" s="341" t="s">
        <v>244</v>
      </c>
      <c r="C19" s="1411" t="e">
        <f>INDEX($AM$31:$AS$39,MATCH($C$14,$AM$31:$AM$39,0),6)</f>
        <v>#N/A</v>
      </c>
      <c r="D19" s="1412"/>
      <c r="E19" s="1413"/>
      <c r="F19" s="341" t="s">
        <v>244</v>
      </c>
      <c r="G19" s="1411" t="e">
        <f>INDEX($AM$31:$AS$39,MATCH($G$14,$AM$31:$AM$39,0),6)</f>
        <v>#N/A</v>
      </c>
      <c r="H19" s="1412"/>
      <c r="I19" s="1413"/>
      <c r="J19" s="341" t="s">
        <v>244</v>
      </c>
      <c r="K19" s="1411" t="e">
        <f>INDEX($AM$31:$AS$39,MATCH($K$14,$AM$31:$AM$39,0),6)</f>
        <v>#N/A</v>
      </c>
      <c r="L19" s="1412"/>
      <c r="M19" s="1413"/>
      <c r="N19" s="615" t="s">
        <v>244</v>
      </c>
      <c r="O19" s="1411" t="e">
        <f>INDEX($AM$31:$AS$39,MATCH($O$14,$AM$31:$AM$39,0),6)</f>
        <v>#N/A</v>
      </c>
      <c r="P19" s="1412"/>
      <c r="Q19" s="1413"/>
      <c r="R19" s="82"/>
      <c r="S19" s="530" t="s">
        <v>263</v>
      </c>
      <c r="Y19" s="337" t="s">
        <v>309</v>
      </c>
      <c r="AA19" s="335" t="s">
        <v>434</v>
      </c>
      <c r="AH19" s="584" t="str">
        <f>' 8 ORAL EXERCISE #2'!$J$3</f>
        <v>NOT USED</v>
      </c>
      <c r="AI19" s="582" t="s">
        <v>581</v>
      </c>
    </row>
    <row r="20" spans="1:45" ht="27.9" customHeight="1" thickBot="1" x14ac:dyDescent="0.3">
      <c r="A20" s="330"/>
      <c r="B20" s="341" t="s">
        <v>245</v>
      </c>
      <c r="C20" s="1411" t="e">
        <f>INDEX($AM$31:$AS$39,MATCH($C$14,$AM$31:$AM$39,0),7)</f>
        <v>#N/A</v>
      </c>
      <c r="D20" s="1412"/>
      <c r="E20" s="1413"/>
      <c r="F20" s="341" t="s">
        <v>245</v>
      </c>
      <c r="G20" s="1411" t="e">
        <f>INDEX($AM$31:$AS$39,MATCH($G$14,$AM$31:$AM$39,0),7)</f>
        <v>#N/A</v>
      </c>
      <c r="H20" s="1412"/>
      <c r="I20" s="1413"/>
      <c r="J20" s="341" t="s">
        <v>245</v>
      </c>
      <c r="K20" s="1411" t="e">
        <f>INDEX($AM$31:$AS$39,MATCH($K$14,$AM$31:$AM$39,0),7)</f>
        <v>#N/A</v>
      </c>
      <c r="L20" s="1412"/>
      <c r="M20" s="1413"/>
      <c r="N20" s="615" t="s">
        <v>245</v>
      </c>
      <c r="O20" s="1411" t="e">
        <f>INDEX($AM$31:$AS$39,MATCH($O$14,$AM$31:$AM$39,0),7)</f>
        <v>#N/A</v>
      </c>
      <c r="P20" s="1412"/>
      <c r="Q20" s="1413"/>
      <c r="R20" s="82"/>
      <c r="S20" s="530" t="s">
        <v>265</v>
      </c>
      <c r="AA20" s="335" t="s">
        <v>468</v>
      </c>
      <c r="AH20" s="584" t="str">
        <f>'9 ROLE PLAY #1'!$J$3</f>
        <v>NOT USED</v>
      </c>
      <c r="AI20" s="582" t="s">
        <v>582</v>
      </c>
    </row>
    <row r="21" spans="1:45" ht="27.9" customHeight="1" thickBot="1" x14ac:dyDescent="0.3">
      <c r="A21" s="330"/>
      <c r="B21" s="343"/>
      <c r="C21" s="344"/>
      <c r="D21" s="344"/>
      <c r="E21" s="345"/>
      <c r="F21" s="343"/>
      <c r="G21" s="344"/>
      <c r="H21" s="344"/>
      <c r="I21" s="345"/>
      <c r="J21" s="343"/>
      <c r="K21" s="344"/>
      <c r="L21" s="344"/>
      <c r="M21" s="346"/>
      <c r="N21" s="343"/>
      <c r="O21" s="344"/>
      <c r="P21" s="344"/>
      <c r="Q21" s="345"/>
      <c r="R21" s="522"/>
      <c r="S21" s="530" t="s">
        <v>480</v>
      </c>
      <c r="AA21" s="335" t="s">
        <v>469</v>
      </c>
      <c r="AH21" s="586" t="str">
        <f>'10 ROLE PLAY #2'!$J$3</f>
        <v>NOT USED</v>
      </c>
      <c r="AI21" s="582" t="s">
        <v>583</v>
      </c>
    </row>
    <row r="22" spans="1:45" ht="279" customHeight="1" x14ac:dyDescent="0.25">
      <c r="A22" s="330"/>
      <c r="B22" s="317"/>
      <c r="C22" s="347"/>
      <c r="D22" s="347"/>
      <c r="E22" s="330"/>
      <c r="F22" s="317"/>
      <c r="G22" s="347"/>
      <c r="H22" s="347"/>
      <c r="I22" s="330"/>
      <c r="J22" s="317"/>
      <c r="K22" s="526"/>
      <c r="L22" s="347"/>
      <c r="M22" s="348"/>
      <c r="N22" s="317"/>
      <c r="O22" s="347"/>
      <c r="P22" s="347"/>
      <c r="Q22" s="330"/>
      <c r="R22" s="330"/>
    </row>
    <row r="23" spans="1:45" ht="274.5" customHeight="1" x14ac:dyDescent="0.25">
      <c r="A23" s="330"/>
      <c r="B23" s="330"/>
      <c r="C23" s="330"/>
      <c r="D23" s="330"/>
      <c r="E23" s="330"/>
      <c r="F23" s="330"/>
      <c r="G23" s="330"/>
      <c r="H23" s="330"/>
      <c r="I23" s="330"/>
      <c r="J23" s="330"/>
      <c r="K23" s="330"/>
      <c r="L23" s="330"/>
      <c r="M23" s="330"/>
      <c r="N23" s="330"/>
      <c r="O23" s="330"/>
      <c r="P23" s="330"/>
      <c r="Q23" s="330"/>
      <c r="R23" s="330"/>
      <c r="Z23" s="331"/>
    </row>
    <row r="24" spans="1:45" ht="12.75" customHeight="1" x14ac:dyDescent="0.25">
      <c r="A24" s="330"/>
      <c r="B24" s="349"/>
      <c r="C24" s="350"/>
      <c r="D24" s="350"/>
      <c r="E24" s="350"/>
      <c r="F24" s="350"/>
      <c r="G24" s="351"/>
      <c r="H24" s="350"/>
      <c r="I24" s="350"/>
      <c r="J24" s="350"/>
      <c r="K24" s="350"/>
      <c r="L24" s="352"/>
      <c r="M24" s="350"/>
      <c r="N24" s="350"/>
      <c r="O24" s="353"/>
      <c r="P24" s="353"/>
      <c r="Q24" s="354"/>
      <c r="R24" s="309"/>
      <c r="Y24" s="331"/>
    </row>
    <row r="25" spans="1:45" ht="12" customHeight="1" thickBot="1" x14ac:dyDescent="0.3">
      <c r="A25" s="330"/>
      <c r="B25" s="355" t="s">
        <v>325</v>
      </c>
      <c r="C25" s="1405">
        <f>'1 FILL FORM'!$D$6</f>
        <v>0</v>
      </c>
      <c r="D25" s="1405"/>
      <c r="E25" s="1405"/>
      <c r="F25" s="356"/>
      <c r="G25" s="356"/>
      <c r="H25" s="309"/>
      <c r="I25" s="309"/>
      <c r="J25" s="309"/>
      <c r="K25" s="309"/>
      <c r="L25" s="309"/>
      <c r="M25" s="355" t="s">
        <v>4</v>
      </c>
      <c r="N25" s="1406">
        <f>'1 FILL FORM'!$F$7</f>
        <v>0</v>
      </c>
      <c r="O25" s="1406"/>
      <c r="P25" s="1406"/>
      <c r="Q25" s="310"/>
      <c r="R25" s="309"/>
      <c r="AA25" s="331"/>
    </row>
    <row r="26" spans="1:45" s="365" customFormat="1" ht="17.25" customHeight="1" thickTop="1" thickBot="1" x14ac:dyDescent="0.35">
      <c r="A26" s="357"/>
      <c r="B26" s="358" t="s">
        <v>346</v>
      </c>
      <c r="C26" s="1405">
        <f>'1 FILL FORM'!$L$6</f>
        <v>0</v>
      </c>
      <c r="D26" s="1405"/>
      <c r="E26" s="1405"/>
      <c r="F26" s="1405"/>
      <c r="G26" s="359"/>
      <c r="H26" s="360"/>
      <c r="I26" s="361" t="s">
        <v>7</v>
      </c>
      <c r="J26" s="307" t="s">
        <v>49</v>
      </c>
      <c r="K26" s="362"/>
      <c r="L26" s="362"/>
      <c r="M26" s="358" t="s">
        <v>5</v>
      </c>
      <c r="N26" s="1421" t="s">
        <v>345</v>
      </c>
      <c r="O26" s="1421"/>
      <c r="P26" s="1421"/>
      <c r="Q26" s="363"/>
      <c r="R26" s="359"/>
      <c r="S26" s="364"/>
      <c r="Y26" s="184"/>
      <c r="Z26" s="184"/>
      <c r="AA26" s="184"/>
    </row>
    <row r="27" spans="1:45" ht="12.75" customHeight="1" thickBot="1" x14ac:dyDescent="0.3">
      <c r="A27" s="330"/>
      <c r="B27" s="366"/>
      <c r="C27" s="367"/>
      <c r="D27" s="367"/>
      <c r="E27" s="367"/>
      <c r="F27" s="367"/>
      <c r="G27" s="367"/>
      <c r="H27" s="367"/>
      <c r="I27" s="367"/>
      <c r="J27" s="367"/>
      <c r="K27" s="367"/>
      <c r="L27" s="367"/>
      <c r="M27" s="367"/>
      <c r="N27" s="367"/>
      <c r="O27" s="367"/>
      <c r="P27" s="367"/>
      <c r="Q27" s="368"/>
      <c r="R27" s="309"/>
    </row>
    <row r="28" spans="1:45" s="372" customFormat="1" ht="15.75" customHeight="1" thickTop="1" thickBot="1" x14ac:dyDescent="0.35">
      <c r="A28" s="369"/>
      <c r="B28" s="370" t="s">
        <v>253</v>
      </c>
      <c r="C28" s="1378" t="e">
        <f>$G$9</f>
        <v>#N/A</v>
      </c>
      <c r="D28" s="1378"/>
      <c r="E28" s="1379"/>
      <c r="F28" s="370" t="s">
        <v>254</v>
      </c>
      <c r="G28" s="1378" t="e">
        <f>$G$10</f>
        <v>#N/A</v>
      </c>
      <c r="H28" s="1378"/>
      <c r="I28" s="1379"/>
      <c r="J28" s="371" t="s">
        <v>255</v>
      </c>
      <c r="K28" s="1380" t="e">
        <f>$G$11</f>
        <v>#N/A</v>
      </c>
      <c r="L28" s="1380"/>
      <c r="M28" s="1381"/>
      <c r="N28" s="371" t="s">
        <v>256</v>
      </c>
      <c r="O28" s="1380" t="str">
        <f>$G$12</f>
        <v>Not Used</v>
      </c>
      <c r="P28" s="1380"/>
      <c r="Q28" s="1381"/>
      <c r="R28" s="508"/>
      <c r="Y28" s="184"/>
      <c r="Z28" s="184"/>
      <c r="AA28" s="184"/>
    </row>
    <row r="29" spans="1:45" ht="14.4" thickTop="1" thickBot="1" x14ac:dyDescent="0.3">
      <c r="A29" s="330"/>
      <c r="B29" s="329"/>
      <c r="C29" s="309"/>
      <c r="D29" s="309"/>
      <c r="E29" s="310"/>
      <c r="F29" s="329"/>
      <c r="G29" s="309"/>
      <c r="H29" s="309"/>
      <c r="I29" s="310"/>
      <c r="J29" s="329"/>
      <c r="K29" s="309"/>
      <c r="L29" s="309"/>
      <c r="M29" s="309"/>
      <c r="N29" s="329"/>
      <c r="O29" s="309"/>
      <c r="P29" s="309"/>
      <c r="Q29" s="310"/>
      <c r="R29" s="309"/>
    </row>
    <row r="30" spans="1:45" ht="27.9" customHeight="1" thickTop="1" thickBot="1" x14ac:dyDescent="0.3">
      <c r="A30" s="330"/>
      <c r="B30" s="319" t="s">
        <v>239</v>
      </c>
      <c r="C30" s="1407" t="e">
        <f>C15</f>
        <v>#N/A</v>
      </c>
      <c r="D30" s="1408"/>
      <c r="E30" s="316"/>
      <c r="F30" s="317" t="s">
        <v>239</v>
      </c>
      <c r="G30" s="1407" t="e">
        <f>G15</f>
        <v>#N/A</v>
      </c>
      <c r="H30" s="1408"/>
      <c r="I30" s="318"/>
      <c r="J30" s="319" t="s">
        <v>239</v>
      </c>
      <c r="K30" s="1407" t="e">
        <f>K15</f>
        <v>#N/A</v>
      </c>
      <c r="L30" s="1408"/>
      <c r="M30" s="320"/>
      <c r="N30" s="319" t="s">
        <v>239</v>
      </c>
      <c r="O30" s="1407" t="e">
        <f>O15</f>
        <v>#N/A</v>
      </c>
      <c r="P30" s="1408"/>
      <c r="Q30" s="310"/>
      <c r="R30" s="309"/>
      <c r="AM30" s="599" t="s">
        <v>571</v>
      </c>
      <c r="AN30" s="600" t="s">
        <v>572</v>
      </c>
      <c r="AO30" s="600" t="s">
        <v>573</v>
      </c>
      <c r="AP30" s="600" t="s">
        <v>574</v>
      </c>
      <c r="AQ30" s="600" t="s">
        <v>575</v>
      </c>
      <c r="AR30" s="600" t="s">
        <v>576</v>
      </c>
      <c r="AS30" s="600" t="s">
        <v>577</v>
      </c>
    </row>
    <row r="31" spans="1:45" s="331" customFormat="1" ht="12.75" customHeight="1" thickTop="1" x14ac:dyDescent="0.25">
      <c r="A31" s="330"/>
      <c r="B31" s="329"/>
      <c r="C31" s="321" t="s">
        <v>238</v>
      </c>
      <c r="D31" s="321"/>
      <c r="E31" s="322"/>
      <c r="F31" s="323"/>
      <c r="G31" s="321" t="s">
        <v>238</v>
      </c>
      <c r="H31" s="321"/>
      <c r="I31" s="322"/>
      <c r="J31" s="323"/>
      <c r="K31" s="321" t="s">
        <v>238</v>
      </c>
      <c r="L31" s="321"/>
      <c r="M31" s="321"/>
      <c r="N31" s="323"/>
      <c r="O31" s="321" t="s">
        <v>238</v>
      </c>
      <c r="P31" s="309"/>
      <c r="Q31" s="310"/>
      <c r="R31" s="309"/>
      <c r="S31" s="1404"/>
      <c r="T31" s="1404"/>
      <c r="Y31" s="184"/>
      <c r="Z31" s="184"/>
      <c r="AA31" s="184"/>
      <c r="AM31" s="598" t="s">
        <v>257</v>
      </c>
      <c r="AN31" s="601" t="str">
        <f>'2 IN-BASKET'!$D$14</f>
        <v xml:space="preserve">X                           </v>
      </c>
      <c r="AO31" s="601" t="str">
        <f>'2 IN-BASKET'!$H$14</f>
        <v xml:space="preserve">X                           </v>
      </c>
      <c r="AP31" s="601" t="str">
        <f>'2 IN-BASKET'!$L$14</f>
        <v xml:space="preserve">X                           </v>
      </c>
      <c r="AQ31" s="601" t="str">
        <f>'2 IN-BASKET'!$D$50</f>
        <v xml:space="preserve">X                           </v>
      </c>
      <c r="AR31" s="601" t="str">
        <f>'2 IN-BASKET'!$H$50</f>
        <v xml:space="preserve">X                           </v>
      </c>
      <c r="AS31" s="601" t="str">
        <f>'2 IN-BASKET'!$L$50</f>
        <v xml:space="preserve">X                           </v>
      </c>
    </row>
    <row r="32" spans="1:45" x14ac:dyDescent="0.25">
      <c r="A32" s="330"/>
      <c r="B32" s="311">
        <f>$C$9</f>
        <v>0</v>
      </c>
      <c r="C32" s="308">
        <f>'13 Score Fill'!E9</f>
        <v>0</v>
      </c>
      <c r="D32" s="309"/>
      <c r="E32" s="310"/>
      <c r="F32" s="311">
        <f>$C$9</f>
        <v>0</v>
      </c>
      <c r="G32" s="312">
        <f>'13 Score Fill'!E17</f>
        <v>0</v>
      </c>
      <c r="H32" s="309"/>
      <c r="I32" s="310"/>
      <c r="J32" s="311">
        <f>$C$9</f>
        <v>0</v>
      </c>
      <c r="K32" s="312">
        <f>'13 Score Fill'!E25</f>
        <v>0</v>
      </c>
      <c r="L32" s="309"/>
      <c r="M32" s="309"/>
      <c r="N32" s="311">
        <f>$C$9</f>
        <v>0</v>
      </c>
      <c r="O32" s="313">
        <f>'13 Score Fill'!E33</f>
        <v>0</v>
      </c>
      <c r="P32" s="309"/>
      <c r="Q32" s="310"/>
      <c r="R32" s="309"/>
      <c r="U32" s="373"/>
      <c r="AM32" s="582" t="s">
        <v>578</v>
      </c>
      <c r="AN32" s="581" t="str">
        <f>'3 WRITTEN EXERCISE #1'!$D$14</f>
        <v xml:space="preserve">X                           </v>
      </c>
      <c r="AO32" s="581" t="str">
        <f>'3 WRITTEN EXERCISE #1'!$H$14</f>
        <v xml:space="preserve">X                           </v>
      </c>
      <c r="AP32" s="581" t="str">
        <f>'3 WRITTEN EXERCISE #1'!$L$14</f>
        <v xml:space="preserve">X                           </v>
      </c>
      <c r="AQ32" s="581" t="str">
        <f>'3 WRITTEN EXERCISE #1'!$D$50</f>
        <v xml:space="preserve">X                           </v>
      </c>
      <c r="AR32" s="581" t="str">
        <f>'3 WRITTEN EXERCISE #1'!$H$50</f>
        <v xml:space="preserve">X                           </v>
      </c>
      <c r="AS32" s="581" t="str">
        <f>'3 WRITTEN EXERCISE #1'!$L$50</f>
        <v xml:space="preserve">X                           </v>
      </c>
    </row>
    <row r="33" spans="1:47" ht="12.75" customHeight="1" x14ac:dyDescent="0.25">
      <c r="A33" s="330"/>
      <c r="B33" s="311">
        <f>$C$10</f>
        <v>0</v>
      </c>
      <c r="C33" s="313">
        <f>'13 Score Fill'!E10</f>
        <v>0</v>
      </c>
      <c r="D33" s="309"/>
      <c r="E33" s="310"/>
      <c r="F33" s="311">
        <f>$C$10</f>
        <v>0</v>
      </c>
      <c r="G33" s="312">
        <f>'13 Score Fill'!E18</f>
        <v>0</v>
      </c>
      <c r="H33" s="309"/>
      <c r="I33" s="310"/>
      <c r="J33" s="311">
        <f>$C$10</f>
        <v>0</v>
      </c>
      <c r="K33" s="312">
        <f>'13 Score Fill'!E26</f>
        <v>0</v>
      </c>
      <c r="L33" s="309"/>
      <c r="M33" s="309"/>
      <c r="N33" s="311">
        <f>$C$10</f>
        <v>0</v>
      </c>
      <c r="O33" s="313">
        <f>'13 Score Fill'!E34</f>
        <v>0</v>
      </c>
      <c r="P33" s="309"/>
      <c r="Q33" s="310"/>
      <c r="R33" s="309"/>
      <c r="AM33" s="582" t="s">
        <v>579</v>
      </c>
      <c r="AN33" s="581" t="str">
        <f>'4 WRITTEN EXERCISE #2'!$D$14</f>
        <v xml:space="preserve">X                           </v>
      </c>
      <c r="AO33" s="581" t="str">
        <f>'4 WRITTEN EXERCISE #2'!$H$14</f>
        <v xml:space="preserve">X                           </v>
      </c>
      <c r="AP33" s="581" t="str">
        <f>'4 WRITTEN EXERCISE #2'!$L$14</f>
        <v xml:space="preserve">X                           </v>
      </c>
      <c r="AQ33" s="581" t="str">
        <f>'4 WRITTEN EXERCISE #2'!$D$50</f>
        <v xml:space="preserve">X                           </v>
      </c>
      <c r="AR33" s="581" t="str">
        <f>'4 WRITTEN EXERCISE #2'!$H$50</f>
        <v xml:space="preserve">X                           </v>
      </c>
      <c r="AS33" s="581" t="str">
        <f>'4 WRITTEN EXERCISE #2'!$L$50</f>
        <v xml:space="preserve">X                           </v>
      </c>
    </row>
    <row r="34" spans="1:47" x14ac:dyDescent="0.25">
      <c r="A34" s="330"/>
      <c r="B34" s="311">
        <f>$C$11</f>
        <v>0</v>
      </c>
      <c r="C34" s="314">
        <f>'13 Score Fill'!E11</f>
        <v>0</v>
      </c>
      <c r="D34" s="309"/>
      <c r="E34" s="310"/>
      <c r="F34" s="311">
        <f>$C$11</f>
        <v>0</v>
      </c>
      <c r="G34" s="312">
        <f>'13 Score Fill'!E19</f>
        <v>0</v>
      </c>
      <c r="H34" s="309"/>
      <c r="I34" s="310"/>
      <c r="J34" s="311">
        <f>$C$11</f>
        <v>0</v>
      </c>
      <c r="K34" s="312">
        <f>'13 Score Fill'!E27</f>
        <v>0</v>
      </c>
      <c r="L34" s="309"/>
      <c r="M34" s="309"/>
      <c r="N34" s="311">
        <f>$C$11</f>
        <v>0</v>
      </c>
      <c r="O34" s="313">
        <f>'13 Score Fill'!E35</f>
        <v>0</v>
      </c>
      <c r="P34" s="309"/>
      <c r="Q34" s="310"/>
      <c r="R34" s="309"/>
      <c r="AM34" s="582" t="s">
        <v>461</v>
      </c>
      <c r="AN34" s="581" t="str">
        <f>'5 GROUP DISCUSSION #1'!$D$14</f>
        <v xml:space="preserve">X                           </v>
      </c>
      <c r="AO34" s="581" t="str">
        <f>'5 GROUP DISCUSSION #1'!$H$14</f>
        <v xml:space="preserve">X                           </v>
      </c>
      <c r="AP34" s="581" t="str">
        <f>'5 GROUP DISCUSSION #1'!$L$14</f>
        <v xml:space="preserve">X                           </v>
      </c>
      <c r="AQ34" s="581" t="str">
        <f>'5 GROUP DISCUSSION #1'!$D$50</f>
        <v xml:space="preserve">X                           </v>
      </c>
      <c r="AR34" s="581" t="str">
        <f>'5 GROUP DISCUSSION #1'!$H$50</f>
        <v xml:space="preserve">X                           </v>
      </c>
      <c r="AS34" s="581" t="str">
        <f>'5 GROUP DISCUSSION #1'!$L$50</f>
        <v xml:space="preserve">X                           </v>
      </c>
    </row>
    <row r="35" spans="1:47" x14ac:dyDescent="0.25">
      <c r="A35" s="330"/>
      <c r="B35" s="327" t="s">
        <v>248</v>
      </c>
      <c r="C35" s="324">
        <f>SUM(C32:C34)</f>
        <v>0</v>
      </c>
      <c r="D35" s="325"/>
      <c r="E35" s="326"/>
      <c r="F35" s="327" t="s">
        <v>248</v>
      </c>
      <c r="G35" s="321">
        <f>SUM(G32:G34)</f>
        <v>0</v>
      </c>
      <c r="H35" s="325"/>
      <c r="I35" s="326"/>
      <c r="J35" s="327" t="s">
        <v>248</v>
      </c>
      <c r="K35" s="321">
        <f>SUM(K32:K34)</f>
        <v>0</v>
      </c>
      <c r="L35" s="325"/>
      <c r="M35" s="325"/>
      <c r="N35" s="327" t="s">
        <v>248</v>
      </c>
      <c r="O35" s="324">
        <f>SUM(O32:O34)</f>
        <v>0</v>
      </c>
      <c r="P35" s="309"/>
      <c r="Q35" s="310"/>
      <c r="R35" s="309"/>
      <c r="AM35" s="582" t="s">
        <v>258</v>
      </c>
      <c r="AN35" s="581" t="str">
        <f>'6 GROUP DISCUSSION #2'!$D$14</f>
        <v xml:space="preserve">X                           </v>
      </c>
      <c r="AO35" s="581" t="str">
        <f>'6 GROUP DISCUSSION #2'!$H$14</f>
        <v xml:space="preserve">X                           </v>
      </c>
      <c r="AP35" s="581" t="str">
        <f>'6 GROUP DISCUSSION #2'!$L$14</f>
        <v xml:space="preserve">X                           </v>
      </c>
      <c r="AQ35" s="581" t="str">
        <f>'6 GROUP DISCUSSION #2'!$D$50</f>
        <v xml:space="preserve">X                           </v>
      </c>
      <c r="AR35" s="581" t="str">
        <f>'6 GROUP DISCUSSION #2'!$H$50</f>
        <v xml:space="preserve">X                           </v>
      </c>
      <c r="AS35" s="581" t="str">
        <f>'6 GROUP DISCUSSION #2'!$L$50</f>
        <v xml:space="preserve">X                           </v>
      </c>
    </row>
    <row r="36" spans="1:47" x14ac:dyDescent="0.25">
      <c r="A36" s="330"/>
      <c r="B36" s="327" t="s">
        <v>240</v>
      </c>
      <c r="C36" s="328">
        <f>C35/3</f>
        <v>0</v>
      </c>
      <c r="D36" s="325"/>
      <c r="E36" s="326"/>
      <c r="F36" s="327" t="s">
        <v>240</v>
      </c>
      <c r="G36" s="328">
        <f>G35/3</f>
        <v>0</v>
      </c>
      <c r="H36" s="325"/>
      <c r="I36" s="326"/>
      <c r="J36" s="327" t="s">
        <v>240</v>
      </c>
      <c r="K36" s="328">
        <f>K35/3</f>
        <v>0</v>
      </c>
      <c r="L36" s="325"/>
      <c r="M36" s="325"/>
      <c r="N36" s="327" t="s">
        <v>240</v>
      </c>
      <c r="O36" s="328">
        <f>O35/3</f>
        <v>0</v>
      </c>
      <c r="P36" s="309"/>
      <c r="Q36" s="310"/>
      <c r="R36" s="309"/>
      <c r="AM36" s="582" t="s">
        <v>580</v>
      </c>
      <c r="AN36" s="581" t="str">
        <f>'7 ORAL EXERCISE #1'!$D$14</f>
        <v xml:space="preserve">X                           </v>
      </c>
      <c r="AO36" s="581" t="str">
        <f>'7 ORAL EXERCISE #1'!$H$14</f>
        <v xml:space="preserve">X                           </v>
      </c>
      <c r="AP36" s="581" t="str">
        <f>'7 ORAL EXERCISE #1'!$L$14</f>
        <v xml:space="preserve">X                           </v>
      </c>
      <c r="AQ36" s="581" t="str">
        <f>'7 ORAL EXERCISE #1'!$D$50</f>
        <v xml:space="preserve">X                           </v>
      </c>
      <c r="AR36" s="581" t="str">
        <f>'7 ORAL EXERCISE #1'!$H$50</f>
        <v xml:space="preserve">X                           </v>
      </c>
      <c r="AS36" s="581" t="str">
        <f>'7 ORAL EXERCISE #1'!$L$50</f>
        <v xml:space="preserve">X                           </v>
      </c>
    </row>
    <row r="37" spans="1:47" x14ac:dyDescent="0.25">
      <c r="A37" s="330"/>
      <c r="B37" s="329"/>
      <c r="C37" s="309"/>
      <c r="D37" s="309"/>
      <c r="E37" s="310"/>
      <c r="F37" s="329"/>
      <c r="G37" s="309"/>
      <c r="H37" s="309"/>
      <c r="I37" s="310"/>
      <c r="J37" s="329"/>
      <c r="K37" s="309"/>
      <c r="L37" s="309"/>
      <c r="M37" s="309"/>
      <c r="N37" s="329"/>
      <c r="O37" s="309"/>
      <c r="P37" s="309"/>
      <c r="Q37" s="310"/>
      <c r="R37" s="309"/>
      <c r="AM37" s="582" t="s">
        <v>581</v>
      </c>
      <c r="AN37" s="581" t="str">
        <f>' 8 ORAL EXERCISE #2'!$D$14</f>
        <v xml:space="preserve">X                           </v>
      </c>
      <c r="AO37" s="581" t="str">
        <f>' 8 ORAL EXERCISE #2'!$H$14</f>
        <v xml:space="preserve">X                           </v>
      </c>
      <c r="AP37" s="581" t="str">
        <f>' 8 ORAL EXERCISE #2'!$L$14</f>
        <v xml:space="preserve">X                           </v>
      </c>
      <c r="AQ37" s="581" t="str">
        <f>' 8 ORAL EXERCISE #2'!$D$50</f>
        <v xml:space="preserve">X                           </v>
      </c>
      <c r="AR37" s="581" t="str">
        <f>' 8 ORAL EXERCISE #2'!$H$50</f>
        <v xml:space="preserve">X                           </v>
      </c>
      <c r="AS37" s="581" t="str">
        <f>' 8 ORAL EXERCISE #2'!$L$50</f>
        <v xml:space="preserve">X                           </v>
      </c>
    </row>
    <row r="38" spans="1:47" ht="27.9" customHeight="1" x14ac:dyDescent="0.25">
      <c r="A38" s="330"/>
      <c r="B38" s="319" t="s">
        <v>241</v>
      </c>
      <c r="C38" s="1407" t="e">
        <f>C16</f>
        <v>#N/A</v>
      </c>
      <c r="D38" s="1408"/>
      <c r="E38" s="318"/>
      <c r="F38" s="319" t="s">
        <v>241</v>
      </c>
      <c r="G38" s="1407" t="e">
        <f>G16</f>
        <v>#N/A</v>
      </c>
      <c r="H38" s="1408"/>
      <c r="I38" s="318"/>
      <c r="J38" s="319" t="s">
        <v>241</v>
      </c>
      <c r="K38" s="1407" t="e">
        <f>K16</f>
        <v>#N/A</v>
      </c>
      <c r="L38" s="1408"/>
      <c r="M38" s="320"/>
      <c r="N38" s="319" t="s">
        <v>241</v>
      </c>
      <c r="O38" s="1407" t="e">
        <f>O16</f>
        <v>#N/A</v>
      </c>
      <c r="P38" s="1408"/>
      <c r="Q38" s="310"/>
      <c r="R38" s="310"/>
      <c r="S38" s="225" t="s">
        <v>259</v>
      </c>
      <c r="AM38" s="582" t="s">
        <v>582</v>
      </c>
      <c r="AN38" s="581" t="str">
        <f>'9 ROLE PLAY #1'!$D$14</f>
        <v xml:space="preserve">X                           </v>
      </c>
      <c r="AO38" s="581" t="str">
        <f>'9 ROLE PLAY #1'!$H$14</f>
        <v xml:space="preserve">X                           </v>
      </c>
      <c r="AP38" s="581" t="str">
        <f>'9 ROLE PLAY #1'!$L$14</f>
        <v xml:space="preserve">X                           </v>
      </c>
      <c r="AQ38" s="581" t="str">
        <f>'9 ROLE PLAY #1'!$D$50</f>
        <v xml:space="preserve">X                           </v>
      </c>
      <c r="AR38" s="581" t="str">
        <f>'9 ROLE PLAY #1'!$H$50</f>
        <v xml:space="preserve">X                           </v>
      </c>
      <c r="AS38" s="581" t="str">
        <f>'9 ROLE PLAY #1'!$L$50</f>
        <v xml:space="preserve">X                           </v>
      </c>
    </row>
    <row r="39" spans="1:47" x14ac:dyDescent="0.25">
      <c r="A39" s="330"/>
      <c r="B39" s="329"/>
      <c r="C39" s="321" t="s">
        <v>238</v>
      </c>
      <c r="D39" s="321"/>
      <c r="E39" s="322"/>
      <c r="F39" s="323"/>
      <c r="G39" s="321" t="s">
        <v>238</v>
      </c>
      <c r="H39" s="321"/>
      <c r="I39" s="322"/>
      <c r="J39" s="323"/>
      <c r="K39" s="321" t="s">
        <v>238</v>
      </c>
      <c r="L39" s="321"/>
      <c r="M39" s="321"/>
      <c r="N39" s="323"/>
      <c r="O39" s="321" t="s">
        <v>238</v>
      </c>
      <c r="P39" s="321"/>
      <c r="Q39" s="310"/>
      <c r="R39" s="310"/>
      <c r="S39" s="225" t="s">
        <v>473</v>
      </c>
      <c r="AM39" s="582" t="s">
        <v>583</v>
      </c>
      <c r="AN39" s="581" t="str">
        <f>'10 ROLE PLAY #2'!$D$14</f>
        <v xml:space="preserve">X                           </v>
      </c>
      <c r="AO39" s="581" t="str">
        <f>'10 ROLE PLAY #2'!$H$14</f>
        <v xml:space="preserve">X                           </v>
      </c>
      <c r="AP39" s="581" t="str">
        <f>'10 ROLE PLAY #2'!$L$14</f>
        <v xml:space="preserve">X                           </v>
      </c>
      <c r="AQ39" s="581" t="str">
        <f>'10 ROLE PLAY #2'!$D$50</f>
        <v xml:space="preserve">X                           </v>
      </c>
      <c r="AR39" s="581" t="str">
        <f>'10 ROLE PLAY #2'!$H$50</f>
        <v xml:space="preserve">X                           </v>
      </c>
      <c r="AS39" s="581" t="str">
        <f>'10 ROLE PLAY #2'!$L$50</f>
        <v xml:space="preserve">X                           </v>
      </c>
    </row>
    <row r="40" spans="1:47" x14ac:dyDescent="0.25">
      <c r="A40" s="330"/>
      <c r="B40" s="311">
        <f>$C$9</f>
        <v>0</v>
      </c>
      <c r="C40" s="313">
        <f>'13 Score Fill'!F9</f>
        <v>0</v>
      </c>
      <c r="D40" s="309"/>
      <c r="E40" s="310"/>
      <c r="F40" s="311">
        <f>$C$9</f>
        <v>0</v>
      </c>
      <c r="G40" s="313">
        <f>'13 Score Fill'!F17</f>
        <v>0</v>
      </c>
      <c r="H40" s="309"/>
      <c r="I40" s="310"/>
      <c r="J40" s="311">
        <f>$C$9</f>
        <v>0</v>
      </c>
      <c r="K40" s="313">
        <f>'13 Score Fill'!F25</f>
        <v>0</v>
      </c>
      <c r="L40" s="309"/>
      <c r="M40" s="309"/>
      <c r="N40" s="311">
        <f>$C$9</f>
        <v>0</v>
      </c>
      <c r="O40" s="313">
        <f>'13 Score Fill'!F33</f>
        <v>0</v>
      </c>
      <c r="P40" s="309"/>
      <c r="Q40" s="310"/>
      <c r="R40" s="310"/>
      <c r="S40" s="225" t="s">
        <v>266</v>
      </c>
    </row>
    <row r="41" spans="1:47" ht="12.75" customHeight="1" x14ac:dyDescent="0.25">
      <c r="A41" s="330"/>
      <c r="B41" s="311">
        <f>$C$10</f>
        <v>0</v>
      </c>
      <c r="C41" s="315">
        <f>'13 Score Fill'!F10</f>
        <v>0</v>
      </c>
      <c r="D41" s="309"/>
      <c r="E41" s="310"/>
      <c r="F41" s="311">
        <f>$C$10</f>
        <v>0</v>
      </c>
      <c r="G41" s="315">
        <f>'13 Score Fill'!F18</f>
        <v>0</v>
      </c>
      <c r="H41" s="309"/>
      <c r="I41" s="310"/>
      <c r="J41" s="311">
        <f>$C$10</f>
        <v>0</v>
      </c>
      <c r="K41" s="314">
        <f>'13 Score Fill'!F26</f>
        <v>0</v>
      </c>
      <c r="L41" s="309"/>
      <c r="M41" s="309"/>
      <c r="N41" s="311">
        <f>$C$10</f>
        <v>0</v>
      </c>
      <c r="O41" s="314">
        <f>'13 Score Fill'!F34</f>
        <v>0</v>
      </c>
      <c r="P41" s="309"/>
      <c r="Q41" s="310"/>
      <c r="R41" s="310"/>
      <c r="S41" s="225" t="s">
        <v>474</v>
      </c>
      <c r="U41" s="331"/>
    </row>
    <row r="42" spans="1:47" x14ac:dyDescent="0.25">
      <c r="A42" s="330"/>
      <c r="B42" s="311">
        <f>$C$11</f>
        <v>0</v>
      </c>
      <c r="C42" s="313">
        <f>'13 Score Fill'!F11</f>
        <v>0</v>
      </c>
      <c r="D42" s="309"/>
      <c r="E42" s="310"/>
      <c r="F42" s="311">
        <f>$C$11</f>
        <v>0</v>
      </c>
      <c r="G42" s="315">
        <f>'13 Score Fill'!F19</f>
        <v>0</v>
      </c>
      <c r="H42" s="309"/>
      <c r="I42" s="310"/>
      <c r="J42" s="311">
        <f>$C$11</f>
        <v>0</v>
      </c>
      <c r="K42" s="314">
        <f>'13 Score Fill'!F27</f>
        <v>0</v>
      </c>
      <c r="L42" s="309"/>
      <c r="M42" s="309"/>
      <c r="N42" s="311">
        <f>$C$11</f>
        <v>0</v>
      </c>
      <c r="O42" s="314">
        <f>'13 Score Fill'!F35</f>
        <v>0</v>
      </c>
      <c r="P42" s="309"/>
      <c r="Q42" s="310"/>
      <c r="R42" s="310"/>
      <c r="S42" s="225" t="s">
        <v>260</v>
      </c>
      <c r="V42" s="184"/>
    </row>
    <row r="43" spans="1:47" x14ac:dyDescent="0.25">
      <c r="A43" s="330"/>
      <c r="B43" s="327" t="s">
        <v>248</v>
      </c>
      <c r="C43" s="324">
        <f>SUM(C40:C42)</f>
        <v>0</v>
      </c>
      <c r="D43" s="325"/>
      <c r="E43" s="326"/>
      <c r="F43" s="327" t="s">
        <v>248</v>
      </c>
      <c r="G43" s="324">
        <f>SUM(G40:G42)</f>
        <v>0</v>
      </c>
      <c r="H43" s="325"/>
      <c r="I43" s="326"/>
      <c r="J43" s="327" t="s">
        <v>248</v>
      </c>
      <c r="K43" s="324">
        <f>SUM(K40:K42)</f>
        <v>0</v>
      </c>
      <c r="L43" s="325"/>
      <c r="M43" s="325"/>
      <c r="N43" s="327" t="s">
        <v>248</v>
      </c>
      <c r="O43" s="324">
        <f>SUM(O40:O42)</f>
        <v>0</v>
      </c>
      <c r="P43" s="309"/>
      <c r="Q43" s="310"/>
      <c r="R43" s="310"/>
      <c r="S43" s="225" t="s">
        <v>475</v>
      </c>
    </row>
    <row r="44" spans="1:47" x14ac:dyDescent="0.25">
      <c r="A44" s="330"/>
      <c r="B44" s="327" t="s">
        <v>240</v>
      </c>
      <c r="C44" s="328">
        <f>C43/3</f>
        <v>0</v>
      </c>
      <c r="D44" s="325"/>
      <c r="E44" s="326"/>
      <c r="F44" s="327" t="s">
        <v>240</v>
      </c>
      <c r="G44" s="328">
        <f>G43/3</f>
        <v>0</v>
      </c>
      <c r="H44" s="325"/>
      <c r="I44" s="326"/>
      <c r="J44" s="327" t="s">
        <v>240</v>
      </c>
      <c r="K44" s="328">
        <f>K43/3</f>
        <v>0</v>
      </c>
      <c r="L44" s="325"/>
      <c r="M44" s="325"/>
      <c r="N44" s="327" t="s">
        <v>240</v>
      </c>
      <c r="O44" s="328">
        <f>O43/3</f>
        <v>0</v>
      </c>
      <c r="P44" s="309"/>
      <c r="Q44" s="310"/>
      <c r="R44" s="310"/>
      <c r="S44" s="225" t="s">
        <v>261</v>
      </c>
      <c r="V44" s="374" t="e">
        <f>C30</f>
        <v>#N/A</v>
      </c>
      <c r="W44" s="375">
        <f>C35</f>
        <v>0</v>
      </c>
    </row>
    <row r="45" spans="1:47" x14ac:dyDescent="0.25">
      <c r="A45" s="330"/>
      <c r="B45" s="329"/>
      <c r="C45" s="309"/>
      <c r="D45" s="309"/>
      <c r="E45" s="310"/>
      <c r="F45" s="329"/>
      <c r="G45" s="309"/>
      <c r="H45" s="309"/>
      <c r="I45" s="310"/>
      <c r="J45" s="329"/>
      <c r="K45" s="309"/>
      <c r="L45" s="309"/>
      <c r="M45" s="309"/>
      <c r="N45" s="329"/>
      <c r="O45" s="309"/>
      <c r="P45" s="309"/>
      <c r="Q45" s="310"/>
      <c r="R45" s="310"/>
      <c r="S45" s="225" t="s">
        <v>476</v>
      </c>
      <c r="V45" s="374" t="e">
        <f>G30</f>
        <v>#N/A</v>
      </c>
      <c r="W45" s="375">
        <f>G35</f>
        <v>0</v>
      </c>
    </row>
    <row r="46" spans="1:47" ht="27.9" customHeight="1" x14ac:dyDescent="0.25">
      <c r="A46" s="330"/>
      <c r="B46" s="319" t="s">
        <v>242</v>
      </c>
      <c r="C46" s="1407" t="e">
        <f>C17</f>
        <v>#N/A</v>
      </c>
      <c r="D46" s="1408"/>
      <c r="E46" s="318"/>
      <c r="F46" s="319" t="s">
        <v>242</v>
      </c>
      <c r="G46" s="1407" t="e">
        <f>G17</f>
        <v>#N/A</v>
      </c>
      <c r="H46" s="1408"/>
      <c r="I46" s="318"/>
      <c r="J46" s="319" t="s">
        <v>242</v>
      </c>
      <c r="K46" s="1407" t="e">
        <f>K17</f>
        <v>#N/A</v>
      </c>
      <c r="L46" s="1408"/>
      <c r="M46" s="320"/>
      <c r="N46" s="319" t="s">
        <v>242</v>
      </c>
      <c r="O46" s="1407" t="e">
        <f>O17</f>
        <v>#N/A</v>
      </c>
      <c r="P46" s="1408"/>
      <c r="Q46" s="310"/>
      <c r="R46" s="310"/>
      <c r="S46" s="225" t="s">
        <v>262</v>
      </c>
      <c r="V46" s="374" t="e">
        <f>K30</f>
        <v>#N/A</v>
      </c>
      <c r="W46" s="375">
        <f>K35</f>
        <v>0</v>
      </c>
      <c r="AN46" s="1436" t="s">
        <v>591</v>
      </c>
      <c r="AO46" s="1436"/>
      <c r="AP46" s="1436" t="s">
        <v>594</v>
      </c>
      <c r="AQ46" s="1436"/>
      <c r="AR46" s="1436" t="s">
        <v>593</v>
      </c>
      <c r="AS46" s="1436"/>
      <c r="AT46" s="1436" t="s">
        <v>592</v>
      </c>
      <c r="AU46" s="1436"/>
    </row>
    <row r="47" spans="1:47" ht="13.8" x14ac:dyDescent="0.25">
      <c r="A47" s="330"/>
      <c r="B47" s="311"/>
      <c r="C47" s="321" t="s">
        <v>238</v>
      </c>
      <c r="D47" s="321"/>
      <c r="E47" s="322"/>
      <c r="F47" s="327"/>
      <c r="G47" s="321" t="s">
        <v>238</v>
      </c>
      <c r="H47" s="321"/>
      <c r="I47" s="322"/>
      <c r="J47" s="327"/>
      <c r="K47" s="321" t="s">
        <v>238</v>
      </c>
      <c r="L47" s="321"/>
      <c r="M47" s="321"/>
      <c r="N47" s="327"/>
      <c r="O47" s="321" t="s">
        <v>238</v>
      </c>
      <c r="P47" s="321"/>
      <c r="Q47" s="310"/>
      <c r="R47" s="310"/>
      <c r="S47" s="225" t="s">
        <v>477</v>
      </c>
      <c r="V47" s="374" t="e">
        <f>O30</f>
        <v>#N/A</v>
      </c>
      <c r="W47" s="375">
        <f>O35</f>
        <v>0</v>
      </c>
      <c r="AM47" s="603"/>
      <c r="AN47" s="606">
        <f>COUNTIF($C$15:$D$20,AO47)</f>
        <v>0</v>
      </c>
      <c r="AO47" s="604" t="s">
        <v>263</v>
      </c>
      <c r="AP47" s="606">
        <f>COUNTIF($G$15:$H$20,AQ47)</f>
        <v>0</v>
      </c>
      <c r="AQ47" s="604" t="s">
        <v>263</v>
      </c>
      <c r="AR47" s="606">
        <f>COUNTIF($K$15:$L$20,AS47)</f>
        <v>0</v>
      </c>
      <c r="AS47" s="604" t="s">
        <v>263</v>
      </c>
      <c r="AT47" s="606">
        <f>COUNTIF($O$15:$P$20,AU47)</f>
        <v>0</v>
      </c>
      <c r="AU47" s="604" t="s">
        <v>263</v>
      </c>
    </row>
    <row r="48" spans="1:47" ht="13.8" x14ac:dyDescent="0.25">
      <c r="A48" s="330"/>
      <c r="B48" s="311">
        <f>$C$9</f>
        <v>0</v>
      </c>
      <c r="C48" s="313">
        <f>'13 Score Fill'!G9</f>
        <v>0</v>
      </c>
      <c r="D48" s="309"/>
      <c r="E48" s="310"/>
      <c r="F48" s="311">
        <f>$C$9</f>
        <v>0</v>
      </c>
      <c r="G48" s="313">
        <f>'13 Score Fill'!G17</f>
        <v>0</v>
      </c>
      <c r="H48" s="309"/>
      <c r="I48" s="310"/>
      <c r="J48" s="311">
        <f>$C$9</f>
        <v>0</v>
      </c>
      <c r="K48" s="313">
        <f>'13 Score Fill'!G25</f>
        <v>0</v>
      </c>
      <c r="L48" s="309"/>
      <c r="M48" s="309"/>
      <c r="N48" s="311">
        <f>$C$9</f>
        <v>0</v>
      </c>
      <c r="O48" s="313">
        <f>'13 Score Fill'!G33</f>
        <v>0</v>
      </c>
      <c r="P48" s="309"/>
      <c r="Q48" s="310"/>
      <c r="R48" s="310"/>
      <c r="S48" s="225" t="s">
        <v>263</v>
      </c>
      <c r="V48" s="374" t="e">
        <f>C38</f>
        <v>#N/A</v>
      </c>
      <c r="W48" s="375">
        <f>C43</f>
        <v>0</v>
      </c>
      <c r="AM48" s="605"/>
      <c r="AN48" s="606">
        <f>COUNTIF($C$15:$D$20,AO48)</f>
        <v>0</v>
      </c>
      <c r="AO48" s="604" t="s">
        <v>490</v>
      </c>
      <c r="AP48" s="606">
        <f t="shared" ref="AP48:AP54" si="0">COUNTIF($G$15:$H$20,AQ48)</f>
        <v>0</v>
      </c>
      <c r="AQ48" s="604" t="s">
        <v>490</v>
      </c>
      <c r="AR48" s="606">
        <f t="shared" ref="AR48:AR54" si="1">COUNTIF($K$15:$L$20,AS48)</f>
        <v>0</v>
      </c>
      <c r="AS48" s="604" t="s">
        <v>490</v>
      </c>
      <c r="AT48" s="606">
        <f t="shared" ref="AT48:AT54" si="2">COUNTIF($O$15:$P$20,AU48)</f>
        <v>0</v>
      </c>
      <c r="AU48" s="604" t="s">
        <v>490</v>
      </c>
    </row>
    <row r="49" spans="1:47" ht="12.75" customHeight="1" x14ac:dyDescent="0.25">
      <c r="A49" s="330"/>
      <c r="B49" s="311">
        <f>$C$10</f>
        <v>0</v>
      </c>
      <c r="C49" s="314">
        <f>'13 Score Fill'!G10</f>
        <v>0</v>
      </c>
      <c r="D49" s="309"/>
      <c r="E49" s="310"/>
      <c r="F49" s="311">
        <f>$C$10</f>
        <v>0</v>
      </c>
      <c r="G49" s="315">
        <f>'13 Score Fill'!G18</f>
        <v>0</v>
      </c>
      <c r="H49" s="309"/>
      <c r="I49" s="310"/>
      <c r="J49" s="311">
        <f>$C$10</f>
        <v>0</v>
      </c>
      <c r="K49" s="315">
        <f>'13 Score Fill'!G26</f>
        <v>0</v>
      </c>
      <c r="L49" s="309"/>
      <c r="M49" s="309"/>
      <c r="N49" s="311">
        <f>$C$10</f>
        <v>0</v>
      </c>
      <c r="O49" s="314">
        <f>'13 Score Fill'!G34</f>
        <v>0</v>
      </c>
      <c r="P49" s="309"/>
      <c r="Q49" s="310"/>
      <c r="R49" s="310"/>
      <c r="S49" s="225" t="s">
        <v>478</v>
      </c>
      <c r="U49" s="331"/>
      <c r="V49" s="374" t="e">
        <f>G38</f>
        <v>#N/A</v>
      </c>
      <c r="W49" s="375">
        <f>G43</f>
        <v>0</v>
      </c>
      <c r="AM49" s="605"/>
      <c r="AN49" s="606">
        <f t="shared" ref="AN49:AN54" si="3">COUNTIF($C$15:$D$20,AO49)</f>
        <v>0</v>
      </c>
      <c r="AO49" s="604" t="s">
        <v>487</v>
      </c>
      <c r="AP49" s="606">
        <f t="shared" si="0"/>
        <v>0</v>
      </c>
      <c r="AQ49" s="604" t="s">
        <v>487</v>
      </c>
      <c r="AR49" s="606">
        <f t="shared" si="1"/>
        <v>0</v>
      </c>
      <c r="AS49" s="604" t="s">
        <v>487</v>
      </c>
      <c r="AT49" s="606">
        <f t="shared" si="2"/>
        <v>0</v>
      </c>
      <c r="AU49" s="604" t="s">
        <v>487</v>
      </c>
    </row>
    <row r="50" spans="1:47" ht="13.8" x14ac:dyDescent="0.25">
      <c r="A50" s="330"/>
      <c r="B50" s="311">
        <f>$C$11</f>
        <v>0</v>
      </c>
      <c r="C50" s="314">
        <f>'13 Score Fill'!G11</f>
        <v>0</v>
      </c>
      <c r="D50" s="309"/>
      <c r="E50" s="310"/>
      <c r="F50" s="311">
        <f>$C$11</f>
        <v>0</v>
      </c>
      <c r="G50" s="315">
        <f>'13 Score Fill'!G19</f>
        <v>0</v>
      </c>
      <c r="H50" s="309"/>
      <c r="I50" s="310"/>
      <c r="J50" s="311">
        <f>$C$11</f>
        <v>0</v>
      </c>
      <c r="K50" s="313">
        <f>'13 Score Fill'!G27</f>
        <v>0</v>
      </c>
      <c r="L50" s="309"/>
      <c r="M50" s="309"/>
      <c r="N50" s="311">
        <f>$C$11</f>
        <v>0</v>
      </c>
      <c r="O50" s="314">
        <f>'13 Score Fill'!G35</f>
        <v>0</v>
      </c>
      <c r="P50" s="309"/>
      <c r="Q50" s="310"/>
      <c r="R50" s="310"/>
      <c r="S50" s="225" t="s">
        <v>265</v>
      </c>
      <c r="V50" s="375" t="e">
        <f>K38</f>
        <v>#N/A</v>
      </c>
      <c r="W50" s="375">
        <f>K43</f>
        <v>0</v>
      </c>
      <c r="AM50" s="605"/>
      <c r="AN50" s="606">
        <f t="shared" si="3"/>
        <v>0</v>
      </c>
      <c r="AO50" s="604" t="s">
        <v>262</v>
      </c>
      <c r="AP50" s="606">
        <f t="shared" si="0"/>
        <v>0</v>
      </c>
      <c r="AQ50" s="604" t="s">
        <v>262</v>
      </c>
      <c r="AR50" s="606">
        <f t="shared" si="1"/>
        <v>0</v>
      </c>
      <c r="AS50" s="604" t="s">
        <v>262</v>
      </c>
      <c r="AT50" s="606">
        <f t="shared" si="2"/>
        <v>0</v>
      </c>
      <c r="AU50" s="604" t="s">
        <v>262</v>
      </c>
    </row>
    <row r="51" spans="1:47" ht="13.8" x14ac:dyDescent="0.25">
      <c r="A51" s="330"/>
      <c r="B51" s="327" t="s">
        <v>248</v>
      </c>
      <c r="C51" s="324">
        <f>SUM(C48:C50)</f>
        <v>0</v>
      </c>
      <c r="D51" s="325"/>
      <c r="E51" s="326"/>
      <c r="F51" s="327" t="s">
        <v>248</v>
      </c>
      <c r="G51" s="324">
        <f>SUM(G48:G50)</f>
        <v>0</v>
      </c>
      <c r="H51" s="325"/>
      <c r="I51" s="326"/>
      <c r="J51" s="327" t="s">
        <v>248</v>
      </c>
      <c r="K51" s="324">
        <f>SUM(K48:K50)</f>
        <v>0</v>
      </c>
      <c r="L51" s="325"/>
      <c r="M51" s="325"/>
      <c r="N51" s="327" t="s">
        <v>248</v>
      </c>
      <c r="O51" s="324">
        <f>SUM(O48:O50)</f>
        <v>0</v>
      </c>
      <c r="P51" s="309"/>
      <c r="Q51" s="310"/>
      <c r="R51" s="310"/>
      <c r="S51" s="225" t="s">
        <v>479</v>
      </c>
      <c r="V51" s="374" t="e">
        <f>O38</f>
        <v>#N/A</v>
      </c>
      <c r="W51" s="375">
        <f>O43</f>
        <v>0</v>
      </c>
      <c r="AM51" s="605"/>
      <c r="AN51" s="606">
        <f t="shared" si="3"/>
        <v>0</v>
      </c>
      <c r="AO51" s="604" t="s">
        <v>485</v>
      </c>
      <c r="AP51" s="606">
        <f t="shared" si="0"/>
        <v>0</v>
      </c>
      <c r="AQ51" s="604" t="s">
        <v>485</v>
      </c>
      <c r="AR51" s="606">
        <f t="shared" si="1"/>
        <v>0</v>
      </c>
      <c r="AS51" s="604" t="s">
        <v>485</v>
      </c>
      <c r="AT51" s="606">
        <f t="shared" si="2"/>
        <v>0</v>
      </c>
      <c r="AU51" s="604" t="s">
        <v>485</v>
      </c>
    </row>
    <row r="52" spans="1:47" ht="13.8" x14ac:dyDescent="0.25">
      <c r="A52" s="330"/>
      <c r="B52" s="327" t="s">
        <v>240</v>
      </c>
      <c r="C52" s="328">
        <f>C51/3</f>
        <v>0</v>
      </c>
      <c r="D52" s="325"/>
      <c r="E52" s="326"/>
      <c r="F52" s="327" t="s">
        <v>240</v>
      </c>
      <c r="G52" s="328">
        <f>G51/3</f>
        <v>0</v>
      </c>
      <c r="H52" s="325"/>
      <c r="I52" s="326"/>
      <c r="J52" s="327" t="s">
        <v>240</v>
      </c>
      <c r="K52" s="328">
        <f>K51/3</f>
        <v>0</v>
      </c>
      <c r="L52" s="325"/>
      <c r="M52" s="325"/>
      <c r="N52" s="327" t="s">
        <v>240</v>
      </c>
      <c r="O52" s="328">
        <f>O51/3</f>
        <v>0</v>
      </c>
      <c r="P52" s="309"/>
      <c r="Q52" s="310"/>
      <c r="R52" s="310"/>
      <c r="S52" s="225" t="s">
        <v>264</v>
      </c>
      <c r="V52" s="374" t="e">
        <f>C46</f>
        <v>#N/A</v>
      </c>
      <c r="W52" s="375">
        <f>C51</f>
        <v>0</v>
      </c>
      <c r="AM52" s="605"/>
      <c r="AN52" s="606">
        <f t="shared" si="3"/>
        <v>0</v>
      </c>
      <c r="AO52" s="604" t="s">
        <v>489</v>
      </c>
      <c r="AP52" s="606">
        <f t="shared" si="0"/>
        <v>0</v>
      </c>
      <c r="AQ52" s="604" t="s">
        <v>489</v>
      </c>
      <c r="AR52" s="606">
        <f t="shared" si="1"/>
        <v>0</v>
      </c>
      <c r="AS52" s="604" t="s">
        <v>489</v>
      </c>
      <c r="AT52" s="606">
        <f t="shared" si="2"/>
        <v>0</v>
      </c>
      <c r="AU52" s="604" t="s">
        <v>489</v>
      </c>
    </row>
    <row r="53" spans="1:47" ht="13.8" x14ac:dyDescent="0.25">
      <c r="A53" s="330"/>
      <c r="B53" s="311"/>
      <c r="C53" s="309"/>
      <c r="D53" s="309"/>
      <c r="E53" s="310"/>
      <c r="F53" s="311"/>
      <c r="G53" s="309"/>
      <c r="H53" s="309"/>
      <c r="I53" s="310"/>
      <c r="J53" s="311"/>
      <c r="K53" s="309"/>
      <c r="L53" s="309"/>
      <c r="M53" s="309"/>
      <c r="N53" s="311"/>
      <c r="O53" s="309"/>
      <c r="P53" s="309"/>
      <c r="Q53" s="310"/>
      <c r="R53" s="310"/>
      <c r="S53" s="225" t="s">
        <v>480</v>
      </c>
      <c r="V53" s="374" t="e">
        <f>G46</f>
        <v>#N/A</v>
      </c>
      <c r="W53" s="375">
        <f>G51</f>
        <v>0</v>
      </c>
      <c r="AM53" s="605"/>
      <c r="AN53" s="606">
        <f t="shared" si="3"/>
        <v>0</v>
      </c>
      <c r="AO53" s="604" t="s">
        <v>488</v>
      </c>
      <c r="AP53" s="606">
        <f t="shared" si="0"/>
        <v>0</v>
      </c>
      <c r="AQ53" s="604" t="s">
        <v>488</v>
      </c>
      <c r="AR53" s="606">
        <f t="shared" si="1"/>
        <v>0</v>
      </c>
      <c r="AS53" s="604" t="s">
        <v>488</v>
      </c>
      <c r="AT53" s="606">
        <f t="shared" si="2"/>
        <v>0</v>
      </c>
      <c r="AU53" s="604" t="s">
        <v>488</v>
      </c>
    </row>
    <row r="54" spans="1:47" ht="27.75" customHeight="1" x14ac:dyDescent="0.25">
      <c r="A54" s="330"/>
      <c r="B54" s="319" t="s">
        <v>243</v>
      </c>
      <c r="C54" s="1407" t="e">
        <f>C18</f>
        <v>#N/A</v>
      </c>
      <c r="D54" s="1408"/>
      <c r="E54" s="318"/>
      <c r="F54" s="319" t="s">
        <v>243</v>
      </c>
      <c r="G54" s="1407" t="e">
        <f>G18</f>
        <v>#N/A</v>
      </c>
      <c r="H54" s="1408"/>
      <c r="I54" s="318"/>
      <c r="J54" s="319" t="s">
        <v>243</v>
      </c>
      <c r="K54" s="1407" t="e">
        <f>K18</f>
        <v>#N/A</v>
      </c>
      <c r="L54" s="1408"/>
      <c r="M54" s="320"/>
      <c r="N54" s="319" t="s">
        <v>243</v>
      </c>
      <c r="O54" s="1407" t="e">
        <f>O18</f>
        <v>#N/A</v>
      </c>
      <c r="P54" s="1408"/>
      <c r="Q54" s="310"/>
      <c r="R54" s="309"/>
      <c r="V54" s="374" t="e">
        <f>K46</f>
        <v>#N/A</v>
      </c>
      <c r="W54" s="375">
        <f>K51</f>
        <v>0</v>
      </c>
      <c r="AN54" s="606">
        <f t="shared" si="3"/>
        <v>0</v>
      </c>
      <c r="AO54" s="532" t="s">
        <v>486</v>
      </c>
      <c r="AP54" s="606">
        <f t="shared" si="0"/>
        <v>0</v>
      </c>
      <c r="AQ54" s="532" t="s">
        <v>486</v>
      </c>
      <c r="AR54" s="606">
        <f t="shared" si="1"/>
        <v>0</v>
      </c>
      <c r="AS54" s="532" t="s">
        <v>486</v>
      </c>
      <c r="AT54" s="606">
        <f t="shared" si="2"/>
        <v>0</v>
      </c>
      <c r="AU54" s="532" t="s">
        <v>486</v>
      </c>
    </row>
    <row r="55" spans="1:47" x14ac:dyDescent="0.25">
      <c r="A55" s="330"/>
      <c r="B55" s="311"/>
      <c r="C55" s="321" t="s">
        <v>238</v>
      </c>
      <c r="D55" s="321"/>
      <c r="E55" s="322"/>
      <c r="F55" s="327"/>
      <c r="G55" s="321" t="s">
        <v>238</v>
      </c>
      <c r="H55" s="321"/>
      <c r="I55" s="322"/>
      <c r="J55" s="327"/>
      <c r="K55" s="321" t="s">
        <v>238</v>
      </c>
      <c r="L55" s="321"/>
      <c r="M55" s="321"/>
      <c r="N55" s="327"/>
      <c r="O55" s="321" t="s">
        <v>238</v>
      </c>
      <c r="P55" s="321"/>
      <c r="Q55" s="310"/>
      <c r="R55" s="309"/>
      <c r="V55" s="374" t="e">
        <f>O46</f>
        <v>#N/A</v>
      </c>
      <c r="W55" s="375">
        <f>O51</f>
        <v>0</v>
      </c>
      <c r="AN55" s="607">
        <f>SUM(AN47:AN54)</f>
        <v>0</v>
      </c>
      <c r="AP55" s="607">
        <f>SUM(AP47:AP54)</f>
        <v>0</v>
      </c>
      <c r="AR55" s="607">
        <f>SUM(AR47:AR54)</f>
        <v>0</v>
      </c>
      <c r="AT55" s="607">
        <f>SUM(AT47:AT54)</f>
        <v>0</v>
      </c>
    </row>
    <row r="56" spans="1:47" x14ac:dyDescent="0.25">
      <c r="A56" s="330"/>
      <c r="B56" s="311">
        <f>$C$9</f>
        <v>0</v>
      </c>
      <c r="C56" s="312">
        <f>'13 Score Fill'!H9</f>
        <v>0</v>
      </c>
      <c r="D56" s="309"/>
      <c r="E56" s="310"/>
      <c r="F56" s="311">
        <f>$C$9</f>
        <v>0</v>
      </c>
      <c r="G56" s="312">
        <f>'13 Score Fill'!H17</f>
        <v>0</v>
      </c>
      <c r="H56" s="309"/>
      <c r="I56" s="310"/>
      <c r="J56" s="311">
        <f>$C$9</f>
        <v>0</v>
      </c>
      <c r="K56" s="312">
        <f>'13 Score Fill'!H25</f>
        <v>0</v>
      </c>
      <c r="L56" s="309"/>
      <c r="M56" s="309"/>
      <c r="N56" s="311">
        <f>$C$9</f>
        <v>0</v>
      </c>
      <c r="O56" s="313">
        <f>'13 Score Fill'!H33</f>
        <v>0</v>
      </c>
      <c r="P56" s="309"/>
      <c r="Q56" s="310"/>
      <c r="R56" s="309"/>
      <c r="V56" s="374" t="e">
        <f>C54</f>
        <v>#N/A</v>
      </c>
      <c r="W56" s="375">
        <f>C59</f>
        <v>0</v>
      </c>
    </row>
    <row r="57" spans="1:47" ht="12.75" customHeight="1" x14ac:dyDescent="0.25">
      <c r="A57" s="330"/>
      <c r="B57" s="311">
        <f>$C$10</f>
        <v>0</v>
      </c>
      <c r="C57" s="313">
        <f>'13 Score Fill'!H10</f>
        <v>0</v>
      </c>
      <c r="D57" s="309"/>
      <c r="E57" s="310"/>
      <c r="F57" s="311">
        <f>$C$10</f>
        <v>0</v>
      </c>
      <c r="G57" s="313">
        <f>'13 Score Fill'!H18</f>
        <v>0</v>
      </c>
      <c r="H57" s="309"/>
      <c r="I57" s="310"/>
      <c r="J57" s="311">
        <f>$C$10</f>
        <v>0</v>
      </c>
      <c r="K57" s="312">
        <f>'13 Score Fill'!H26</f>
        <v>0</v>
      </c>
      <c r="L57" s="309"/>
      <c r="M57" s="309"/>
      <c r="N57" s="311">
        <f>$C$10</f>
        <v>0</v>
      </c>
      <c r="O57" s="314">
        <f>'13 Score Fill'!H34</f>
        <v>0</v>
      </c>
      <c r="P57" s="309"/>
      <c r="Q57" s="310"/>
      <c r="R57" s="309"/>
      <c r="U57" s="331"/>
      <c r="V57" s="374" t="e">
        <f>G54</f>
        <v>#N/A</v>
      </c>
      <c r="W57" s="375">
        <f>G59</f>
        <v>0</v>
      </c>
    </row>
    <row r="58" spans="1:47" x14ac:dyDescent="0.25">
      <c r="A58" s="330"/>
      <c r="B58" s="311">
        <f>$C$11</f>
        <v>0</v>
      </c>
      <c r="C58" s="314">
        <f>'13 Score Fill'!H11</f>
        <v>0</v>
      </c>
      <c r="D58" s="309"/>
      <c r="E58" s="310"/>
      <c r="F58" s="311">
        <f>$C$11</f>
        <v>0</v>
      </c>
      <c r="G58" s="315">
        <f>'13 Score Fill'!H19</f>
        <v>0</v>
      </c>
      <c r="H58" s="309"/>
      <c r="I58" s="310"/>
      <c r="J58" s="311">
        <f>$C$11</f>
        <v>0</v>
      </c>
      <c r="K58" s="313">
        <f>'13 Score Fill'!H27</f>
        <v>0</v>
      </c>
      <c r="L58" s="309"/>
      <c r="M58" s="309"/>
      <c r="N58" s="311">
        <f>$C$11</f>
        <v>0</v>
      </c>
      <c r="O58" s="314">
        <f>'13 Score Fill'!H35</f>
        <v>0</v>
      </c>
      <c r="P58" s="309"/>
      <c r="Q58" s="310"/>
      <c r="R58" s="309"/>
      <c r="V58" s="375" t="e">
        <f>K54</f>
        <v>#N/A</v>
      </c>
      <c r="W58" s="375">
        <f>K59</f>
        <v>0</v>
      </c>
    </row>
    <row r="59" spans="1:47" x14ac:dyDescent="0.25">
      <c r="A59" s="330"/>
      <c r="B59" s="327" t="s">
        <v>248</v>
      </c>
      <c r="C59" s="324">
        <f>SUM(C56:C58)</f>
        <v>0</v>
      </c>
      <c r="D59" s="325"/>
      <c r="E59" s="326"/>
      <c r="F59" s="327" t="s">
        <v>248</v>
      </c>
      <c r="G59" s="321">
        <f>SUM(G56:G58)</f>
        <v>0</v>
      </c>
      <c r="H59" s="325"/>
      <c r="I59" s="326"/>
      <c r="J59" s="327" t="s">
        <v>248</v>
      </c>
      <c r="K59" s="324">
        <f>SUM(K56:K58)</f>
        <v>0</v>
      </c>
      <c r="L59" s="325"/>
      <c r="M59" s="325"/>
      <c r="N59" s="327" t="s">
        <v>248</v>
      </c>
      <c r="O59" s="324">
        <f>SUM(O56:O58)</f>
        <v>0</v>
      </c>
      <c r="P59" s="309"/>
      <c r="Q59" s="310"/>
      <c r="R59" s="309"/>
      <c r="V59" s="374" t="e">
        <f>O54</f>
        <v>#N/A</v>
      </c>
      <c r="W59" s="375">
        <f>O59</f>
        <v>0</v>
      </c>
    </row>
    <row r="60" spans="1:47" x14ac:dyDescent="0.25">
      <c r="A60" s="330"/>
      <c r="B60" s="327" t="s">
        <v>240</v>
      </c>
      <c r="C60" s="328">
        <f>C59/3</f>
        <v>0</v>
      </c>
      <c r="D60" s="325"/>
      <c r="E60" s="326"/>
      <c r="F60" s="327" t="s">
        <v>240</v>
      </c>
      <c r="G60" s="328">
        <f>G59/3</f>
        <v>0</v>
      </c>
      <c r="H60" s="325"/>
      <c r="I60" s="326"/>
      <c r="J60" s="327" t="s">
        <v>240</v>
      </c>
      <c r="K60" s="328">
        <f>K59/3</f>
        <v>0</v>
      </c>
      <c r="L60" s="325"/>
      <c r="M60" s="325"/>
      <c r="N60" s="327" t="s">
        <v>240</v>
      </c>
      <c r="O60" s="328">
        <f>O59/3</f>
        <v>0</v>
      </c>
      <c r="P60" s="309"/>
      <c r="Q60" s="310"/>
      <c r="R60" s="309"/>
      <c r="V60" s="374" t="e">
        <f>C62</f>
        <v>#N/A</v>
      </c>
      <c r="W60" s="375">
        <f>C67</f>
        <v>0</v>
      </c>
    </row>
    <row r="61" spans="1:47" x14ac:dyDescent="0.25">
      <c r="A61" s="330"/>
      <c r="B61" s="311"/>
      <c r="C61" s="309"/>
      <c r="D61" s="309"/>
      <c r="E61" s="310"/>
      <c r="F61" s="311"/>
      <c r="G61" s="309"/>
      <c r="H61" s="309"/>
      <c r="I61" s="310"/>
      <c r="J61" s="311"/>
      <c r="K61" s="309"/>
      <c r="L61" s="309"/>
      <c r="M61" s="309"/>
      <c r="N61" s="311"/>
      <c r="O61" s="309"/>
      <c r="P61" s="309"/>
      <c r="Q61" s="310"/>
      <c r="R61" s="309"/>
      <c r="V61" s="374" t="e">
        <f>G62</f>
        <v>#N/A</v>
      </c>
      <c r="W61" s="375">
        <f>G67</f>
        <v>0</v>
      </c>
    </row>
    <row r="62" spans="1:47" ht="27.75" customHeight="1" x14ac:dyDescent="0.25">
      <c r="A62" s="330"/>
      <c r="B62" s="319" t="s">
        <v>244</v>
      </c>
      <c r="C62" s="1407" t="e">
        <f>C19</f>
        <v>#N/A</v>
      </c>
      <c r="D62" s="1408"/>
      <c r="E62" s="318"/>
      <c r="F62" s="319" t="s">
        <v>244</v>
      </c>
      <c r="G62" s="1407" t="e">
        <f>G19</f>
        <v>#N/A</v>
      </c>
      <c r="H62" s="1408"/>
      <c r="I62" s="318"/>
      <c r="J62" s="319" t="s">
        <v>244</v>
      </c>
      <c r="K62" s="1407" t="e">
        <f>K19</f>
        <v>#N/A</v>
      </c>
      <c r="L62" s="1408"/>
      <c r="M62" s="320"/>
      <c r="N62" s="319" t="s">
        <v>244</v>
      </c>
      <c r="O62" s="1407" t="e">
        <f>O19</f>
        <v>#N/A</v>
      </c>
      <c r="P62" s="1408"/>
      <c r="Q62" s="310"/>
      <c r="R62" s="309"/>
      <c r="V62" s="374" t="e">
        <f>K62</f>
        <v>#N/A</v>
      </c>
      <c r="W62" s="375">
        <f>K67</f>
        <v>0</v>
      </c>
    </row>
    <row r="63" spans="1:47" x14ac:dyDescent="0.25">
      <c r="A63" s="330"/>
      <c r="B63" s="311"/>
      <c r="C63" s="321" t="s">
        <v>238</v>
      </c>
      <c r="D63" s="321"/>
      <c r="E63" s="322"/>
      <c r="F63" s="327"/>
      <c r="G63" s="321" t="s">
        <v>238</v>
      </c>
      <c r="H63" s="321"/>
      <c r="I63" s="322"/>
      <c r="J63" s="327"/>
      <c r="K63" s="321" t="s">
        <v>238</v>
      </c>
      <c r="L63" s="321"/>
      <c r="M63" s="321"/>
      <c r="N63" s="327"/>
      <c r="O63" s="321" t="s">
        <v>238</v>
      </c>
      <c r="P63" s="321"/>
      <c r="Q63" s="310"/>
      <c r="R63" s="309"/>
      <c r="V63" s="374" t="e">
        <f>O62</f>
        <v>#N/A</v>
      </c>
      <c r="W63" s="375">
        <f>O67</f>
        <v>0</v>
      </c>
    </row>
    <row r="64" spans="1:47" x14ac:dyDescent="0.25">
      <c r="A64" s="330"/>
      <c r="B64" s="311">
        <f>$C$9</f>
        <v>0</v>
      </c>
      <c r="C64" s="313">
        <f>'13 Score Fill'!I9</f>
        <v>0</v>
      </c>
      <c r="D64" s="309"/>
      <c r="E64" s="310"/>
      <c r="F64" s="311">
        <f>$C$9</f>
        <v>0</v>
      </c>
      <c r="G64" s="313">
        <f>'13 Score Fill'!I17</f>
        <v>0</v>
      </c>
      <c r="H64" s="309"/>
      <c r="I64" s="310"/>
      <c r="J64" s="311">
        <f>$C$9</f>
        <v>0</v>
      </c>
      <c r="K64" s="313">
        <f>'13 Score Fill'!I25</f>
        <v>0</v>
      </c>
      <c r="L64" s="309"/>
      <c r="M64" s="309"/>
      <c r="N64" s="311">
        <f>$C$9</f>
        <v>0</v>
      </c>
      <c r="O64" s="313">
        <f>'13 Score Fill'!I33</f>
        <v>0</v>
      </c>
      <c r="P64" s="309"/>
      <c r="Q64" s="310"/>
      <c r="R64" s="309"/>
      <c r="V64" s="374" t="e">
        <f>C70</f>
        <v>#N/A</v>
      </c>
      <c r="W64" s="375">
        <f>C75</f>
        <v>0</v>
      </c>
    </row>
    <row r="65" spans="1:23" ht="12.75" customHeight="1" x14ac:dyDescent="0.25">
      <c r="A65" s="330"/>
      <c r="B65" s="311">
        <f>$C$10</f>
        <v>0</v>
      </c>
      <c r="C65" s="315">
        <f>'13 Score Fill'!I10</f>
        <v>0</v>
      </c>
      <c r="D65" s="309"/>
      <c r="E65" s="310"/>
      <c r="F65" s="311">
        <f>$C$10</f>
        <v>0</v>
      </c>
      <c r="G65" s="315">
        <f>'13 Score Fill'!I18</f>
        <v>0</v>
      </c>
      <c r="H65" s="309"/>
      <c r="I65" s="310"/>
      <c r="J65" s="311">
        <f>$C$10</f>
        <v>0</v>
      </c>
      <c r="K65" s="315">
        <f>'13 Score Fill'!I26</f>
        <v>0</v>
      </c>
      <c r="L65" s="309"/>
      <c r="M65" s="309"/>
      <c r="N65" s="311">
        <f>$C$10</f>
        <v>0</v>
      </c>
      <c r="O65" s="314">
        <f>'13 Score Fill'!I34</f>
        <v>0</v>
      </c>
      <c r="P65" s="309"/>
      <c r="Q65" s="310"/>
      <c r="R65" s="309"/>
      <c r="U65" s="331"/>
      <c r="V65" s="374" t="e">
        <f>G70</f>
        <v>#N/A</v>
      </c>
      <c r="W65" s="375">
        <f>G75</f>
        <v>0</v>
      </c>
    </row>
    <row r="66" spans="1:23" x14ac:dyDescent="0.25">
      <c r="A66" s="330"/>
      <c r="B66" s="311">
        <f>$C$11</f>
        <v>0</v>
      </c>
      <c r="C66" s="313">
        <f>'13 Score Fill'!I11</f>
        <v>0</v>
      </c>
      <c r="D66" s="309"/>
      <c r="E66" s="310"/>
      <c r="F66" s="311">
        <f>$C$11</f>
        <v>0</v>
      </c>
      <c r="G66" s="313">
        <f>'13 Score Fill'!I19</f>
        <v>0</v>
      </c>
      <c r="H66" s="309"/>
      <c r="I66" s="310"/>
      <c r="J66" s="311">
        <f>$C$11</f>
        <v>0</v>
      </c>
      <c r="K66" s="315">
        <f>'13 Score Fill'!I27</f>
        <v>0</v>
      </c>
      <c r="L66" s="309"/>
      <c r="M66" s="309"/>
      <c r="N66" s="311">
        <f>$C$11</f>
        <v>0</v>
      </c>
      <c r="O66" s="315">
        <f>'13 Score Fill'!I35</f>
        <v>0</v>
      </c>
      <c r="P66" s="309"/>
      <c r="Q66" s="310"/>
      <c r="R66" s="309"/>
      <c r="V66" s="375" t="e">
        <f>K70</f>
        <v>#N/A</v>
      </c>
      <c r="W66" s="375">
        <f>K75</f>
        <v>0</v>
      </c>
    </row>
    <row r="67" spans="1:23" x14ac:dyDescent="0.25">
      <c r="A67" s="330"/>
      <c r="B67" s="327" t="s">
        <v>248</v>
      </c>
      <c r="C67" s="324">
        <f>SUM(C64:C66)</f>
        <v>0</v>
      </c>
      <c r="D67" s="325"/>
      <c r="E67" s="326"/>
      <c r="F67" s="327" t="s">
        <v>248</v>
      </c>
      <c r="G67" s="324">
        <f>SUM(G64:G66)</f>
        <v>0</v>
      </c>
      <c r="H67" s="325"/>
      <c r="I67" s="326"/>
      <c r="J67" s="327" t="s">
        <v>248</v>
      </c>
      <c r="K67" s="324">
        <f>SUM(K64:K66)</f>
        <v>0</v>
      </c>
      <c r="L67" s="325"/>
      <c r="M67" s="325"/>
      <c r="N67" s="327" t="s">
        <v>248</v>
      </c>
      <c r="O67" s="321">
        <f>SUM(O64:O66)</f>
        <v>0</v>
      </c>
      <c r="P67" s="309"/>
      <c r="Q67" s="310"/>
      <c r="R67" s="309"/>
      <c r="V67" s="374" t="e">
        <f>O70</f>
        <v>#N/A</v>
      </c>
      <c r="W67" s="375">
        <f>O75</f>
        <v>0</v>
      </c>
    </row>
    <row r="68" spans="1:23" x14ac:dyDescent="0.25">
      <c r="A68" s="330"/>
      <c r="B68" s="327" t="s">
        <v>240</v>
      </c>
      <c r="C68" s="328">
        <f>C67/3</f>
        <v>0</v>
      </c>
      <c r="D68" s="325"/>
      <c r="E68" s="326"/>
      <c r="F68" s="327" t="s">
        <v>240</v>
      </c>
      <c r="G68" s="328">
        <f>G67/3</f>
        <v>0</v>
      </c>
      <c r="H68" s="325"/>
      <c r="I68" s="326"/>
      <c r="J68" s="327" t="s">
        <v>240</v>
      </c>
      <c r="K68" s="328">
        <f>K67/3</f>
        <v>0</v>
      </c>
      <c r="L68" s="325"/>
      <c r="M68" s="325"/>
      <c r="N68" s="327" t="s">
        <v>240</v>
      </c>
      <c r="O68" s="328">
        <f>O67/3</f>
        <v>0</v>
      </c>
      <c r="P68" s="309"/>
      <c r="Q68" s="310"/>
      <c r="R68" s="309"/>
      <c r="W68" s="184">
        <f>SUM(W44:W67)</f>
        <v>0</v>
      </c>
    </row>
    <row r="69" spans="1:23" x14ac:dyDescent="0.25">
      <c r="A69" s="330"/>
      <c r="B69" s="311"/>
      <c r="C69" s="309"/>
      <c r="D69" s="309"/>
      <c r="E69" s="310"/>
      <c r="F69" s="311"/>
      <c r="G69" s="309"/>
      <c r="H69" s="309"/>
      <c r="I69" s="310"/>
      <c r="J69" s="311"/>
      <c r="K69" s="309"/>
      <c r="L69" s="309"/>
      <c r="M69" s="309"/>
      <c r="N69" s="311"/>
      <c r="O69" s="309"/>
      <c r="P69" s="309"/>
      <c r="Q69" s="310"/>
      <c r="R69" s="309"/>
    </row>
    <row r="70" spans="1:23" ht="27.75" customHeight="1" x14ac:dyDescent="0.25">
      <c r="A70" s="330"/>
      <c r="B70" s="319" t="s">
        <v>245</v>
      </c>
      <c r="C70" s="1407" t="e">
        <f>C20</f>
        <v>#N/A</v>
      </c>
      <c r="D70" s="1408"/>
      <c r="E70" s="318"/>
      <c r="F70" s="319" t="s">
        <v>245</v>
      </c>
      <c r="G70" s="1407" t="e">
        <f>G20</f>
        <v>#N/A</v>
      </c>
      <c r="H70" s="1408"/>
      <c r="I70" s="318"/>
      <c r="J70" s="319" t="s">
        <v>245</v>
      </c>
      <c r="K70" s="1407" t="e">
        <f>K20</f>
        <v>#N/A</v>
      </c>
      <c r="L70" s="1408"/>
      <c r="M70" s="320"/>
      <c r="N70" s="319" t="s">
        <v>245</v>
      </c>
      <c r="O70" s="1407" t="e">
        <f>O20</f>
        <v>#N/A</v>
      </c>
      <c r="P70" s="1408"/>
      <c r="Q70" s="310"/>
      <c r="R70" s="309"/>
    </row>
    <row r="71" spans="1:23" x14ac:dyDescent="0.25">
      <c r="A71" s="330"/>
      <c r="B71" s="311"/>
      <c r="C71" s="321" t="s">
        <v>238</v>
      </c>
      <c r="D71" s="321"/>
      <c r="E71" s="322"/>
      <c r="F71" s="327"/>
      <c r="G71" s="321" t="s">
        <v>238</v>
      </c>
      <c r="H71" s="321"/>
      <c r="I71" s="322"/>
      <c r="J71" s="327"/>
      <c r="K71" s="321" t="s">
        <v>238</v>
      </c>
      <c r="L71" s="321"/>
      <c r="M71" s="321"/>
      <c r="N71" s="327"/>
      <c r="O71" s="321" t="s">
        <v>238</v>
      </c>
      <c r="P71" s="309"/>
      <c r="Q71" s="310"/>
      <c r="R71" s="309"/>
    </row>
    <row r="72" spans="1:23" ht="13.8" x14ac:dyDescent="0.25">
      <c r="A72" s="330"/>
      <c r="B72" s="311">
        <f>$C$9</f>
        <v>0</v>
      </c>
      <c r="C72" s="313">
        <f>'13 Score Fill'!J9</f>
        <v>0</v>
      </c>
      <c r="D72" s="309"/>
      <c r="E72" s="310"/>
      <c r="F72" s="311">
        <f>$C$9</f>
        <v>0</v>
      </c>
      <c r="G72" s="313">
        <f>'13 Score Fill'!J17</f>
        <v>0</v>
      </c>
      <c r="H72" s="309"/>
      <c r="I72" s="310"/>
      <c r="J72" s="311">
        <f>$C$9</f>
        <v>0</v>
      </c>
      <c r="K72" s="313">
        <f>'13 Score Fill'!J25</f>
        <v>0</v>
      </c>
      <c r="L72" s="309"/>
      <c r="M72" s="309"/>
      <c r="N72" s="311">
        <f>$C$9</f>
        <v>0</v>
      </c>
      <c r="O72" s="376">
        <f>'13 Score Fill'!$J$33</f>
        <v>0</v>
      </c>
      <c r="P72" s="309"/>
      <c r="Q72" s="310"/>
      <c r="R72" s="309"/>
      <c r="V72" s="374">
        <f>COUNTIF(V44:V67,D83)</f>
        <v>0</v>
      </c>
    </row>
    <row r="73" spans="1:23" ht="12.75" customHeight="1" x14ac:dyDescent="0.25">
      <c r="A73" s="330"/>
      <c r="B73" s="311">
        <f>$C$10</f>
        <v>0</v>
      </c>
      <c r="C73" s="314">
        <f>'13 Score Fill'!J10</f>
        <v>0</v>
      </c>
      <c r="D73" s="309"/>
      <c r="E73" s="310"/>
      <c r="F73" s="311">
        <f>$C$10</f>
        <v>0</v>
      </c>
      <c r="G73" s="315">
        <f>'13 Score Fill'!J18</f>
        <v>0</v>
      </c>
      <c r="H73" s="309"/>
      <c r="I73" s="310"/>
      <c r="J73" s="311">
        <f>$C$10</f>
        <v>0</v>
      </c>
      <c r="K73" s="315">
        <f>'13 Score Fill'!J26</f>
        <v>0</v>
      </c>
      <c r="L73" s="309"/>
      <c r="M73" s="309"/>
      <c r="N73" s="311">
        <f>$C$10</f>
        <v>0</v>
      </c>
      <c r="O73" s="377">
        <f>'13 Score Fill'!$J$34</f>
        <v>0</v>
      </c>
      <c r="P73" s="309"/>
      <c r="Q73" s="310"/>
      <c r="R73" s="309"/>
      <c r="U73" s="331"/>
      <c r="V73" s="374">
        <f>COUNTIF(V44:V67,D84)</f>
        <v>0</v>
      </c>
    </row>
    <row r="74" spans="1:23" ht="13.8" x14ac:dyDescent="0.25">
      <c r="A74" s="330"/>
      <c r="B74" s="311">
        <f>$C$11</f>
        <v>0</v>
      </c>
      <c r="C74" s="314">
        <f>'13 Score Fill'!J11</f>
        <v>0</v>
      </c>
      <c r="D74" s="309"/>
      <c r="E74" s="310"/>
      <c r="F74" s="311">
        <f>$C$11</f>
        <v>0</v>
      </c>
      <c r="G74" s="315">
        <f>'13 Score Fill'!J19</f>
        <v>0</v>
      </c>
      <c r="H74" s="309"/>
      <c r="I74" s="310"/>
      <c r="J74" s="311">
        <f>$C$11</f>
        <v>0</v>
      </c>
      <c r="K74" s="315">
        <f>'13 Score Fill'!J27</f>
        <v>0</v>
      </c>
      <c r="L74" s="309"/>
      <c r="M74" s="309"/>
      <c r="N74" s="311">
        <f>$C$11</f>
        <v>0</v>
      </c>
      <c r="O74" s="377">
        <f>'13 Score Fill'!$J$35</f>
        <v>0</v>
      </c>
      <c r="P74" s="309"/>
      <c r="Q74" s="310"/>
      <c r="R74" s="309"/>
      <c r="V74" s="374">
        <f>COUNTIF(V44:V67,D85)</f>
        <v>0</v>
      </c>
    </row>
    <row r="75" spans="1:23" x14ac:dyDescent="0.25">
      <c r="A75" s="330"/>
      <c r="B75" s="327" t="s">
        <v>248</v>
      </c>
      <c r="C75" s="324">
        <f>SUM(C72:C74)</f>
        <v>0</v>
      </c>
      <c r="D75" s="325"/>
      <c r="E75" s="326"/>
      <c r="F75" s="327" t="s">
        <v>248</v>
      </c>
      <c r="G75" s="321">
        <f>SUM(G72:G74)</f>
        <v>0</v>
      </c>
      <c r="H75" s="325"/>
      <c r="I75" s="326"/>
      <c r="J75" s="327" t="s">
        <v>248</v>
      </c>
      <c r="K75" s="324">
        <f>SUM(K72:K74)</f>
        <v>0</v>
      </c>
      <c r="L75" s="325"/>
      <c r="M75" s="325"/>
      <c r="N75" s="327" t="s">
        <v>248</v>
      </c>
      <c r="O75" s="321">
        <f>SUM(O72:O74)</f>
        <v>0</v>
      </c>
      <c r="P75" s="309"/>
      <c r="Q75" s="310"/>
      <c r="R75" s="309"/>
      <c r="V75" s="374">
        <f>COUNTIF(V44:V67,D86)</f>
        <v>0</v>
      </c>
    </row>
    <row r="76" spans="1:23" x14ac:dyDescent="0.25">
      <c r="A76" s="330"/>
      <c r="B76" s="327" t="s">
        <v>240</v>
      </c>
      <c r="C76" s="328">
        <f>C75/3</f>
        <v>0</v>
      </c>
      <c r="D76" s="378"/>
      <c r="E76" s="379"/>
      <c r="F76" s="380" t="s">
        <v>240</v>
      </c>
      <c r="G76" s="328">
        <f>G75/3</f>
        <v>0</v>
      </c>
      <c r="H76" s="378"/>
      <c r="I76" s="379"/>
      <c r="J76" s="380" t="s">
        <v>240</v>
      </c>
      <c r="K76" s="328">
        <f>K75/3</f>
        <v>0</v>
      </c>
      <c r="L76" s="378"/>
      <c r="M76" s="378"/>
      <c r="N76" s="380" t="s">
        <v>240</v>
      </c>
      <c r="O76" s="328">
        <f>O75/3</f>
        <v>0</v>
      </c>
      <c r="P76" s="309"/>
      <c r="Q76" s="310"/>
      <c r="R76" s="309"/>
      <c r="V76" s="374">
        <f>COUNTIF(V44:V67,D87)</f>
        <v>0</v>
      </c>
    </row>
    <row r="77" spans="1:23" ht="13.8" thickBot="1" x14ac:dyDescent="0.3">
      <c r="A77" s="330"/>
      <c r="B77" s="311"/>
      <c r="C77" s="309"/>
      <c r="D77" s="309"/>
      <c r="E77" s="310"/>
      <c r="F77" s="311"/>
      <c r="G77" s="309"/>
      <c r="H77" s="309"/>
      <c r="I77" s="310"/>
      <c r="J77" s="311"/>
      <c r="K77" s="309"/>
      <c r="L77" s="309"/>
      <c r="M77" s="309"/>
      <c r="N77" s="311"/>
      <c r="O77" s="309"/>
      <c r="P77" s="309"/>
      <c r="Q77" s="310"/>
      <c r="R77" s="309"/>
      <c r="V77" s="374">
        <f>COUNTIF(V44:V67,D88)</f>
        <v>0</v>
      </c>
    </row>
    <row r="78" spans="1:23" ht="25.5" customHeight="1" x14ac:dyDescent="0.25">
      <c r="A78" s="330"/>
      <c r="B78" s="381" t="s">
        <v>249</v>
      </c>
      <c r="C78" s="382">
        <f>C75+C67+C59+C51+C43+C35</f>
        <v>0</v>
      </c>
      <c r="D78" s="1400" t="e">
        <f>$C$28</f>
        <v>#N/A</v>
      </c>
      <c r="E78" s="1395"/>
      <c r="F78" s="381" t="s">
        <v>272</v>
      </c>
      <c r="G78" s="382">
        <f>G75+G67+G59+G51+G43+G35</f>
        <v>0</v>
      </c>
      <c r="H78" s="1394" t="e">
        <f>$G$28</f>
        <v>#N/A</v>
      </c>
      <c r="I78" s="1395"/>
      <c r="J78" s="381" t="s">
        <v>301</v>
      </c>
      <c r="K78" s="382">
        <f>K75+K67+K59+K51+K43+K35</f>
        <v>0</v>
      </c>
      <c r="L78" s="1394" t="e">
        <f>$K$28</f>
        <v>#N/A</v>
      </c>
      <c r="M78" s="1400"/>
      <c r="N78" s="381" t="s">
        <v>303</v>
      </c>
      <c r="O78" s="383">
        <f>O75+O67+O59+O51+O43+O35</f>
        <v>0</v>
      </c>
      <c r="P78" s="1394" t="str">
        <f>$O$28</f>
        <v>Not Used</v>
      </c>
      <c r="Q78" s="1395"/>
      <c r="R78" s="510"/>
      <c r="V78" s="374">
        <f>COUNTIF(V44:V67,D89)</f>
        <v>0</v>
      </c>
    </row>
    <row r="79" spans="1:23" ht="12" customHeight="1" x14ac:dyDescent="0.25">
      <c r="A79" s="330"/>
      <c r="B79" s="384"/>
      <c r="C79" s="321"/>
      <c r="D79" s="1401"/>
      <c r="E79" s="1397"/>
      <c r="F79" s="384"/>
      <c r="G79" s="321"/>
      <c r="H79" s="1396"/>
      <c r="I79" s="1397"/>
      <c r="J79" s="384"/>
      <c r="K79" s="321"/>
      <c r="L79" s="1396"/>
      <c r="M79" s="1401"/>
      <c r="N79" s="384"/>
      <c r="O79" s="385"/>
      <c r="P79" s="1396"/>
      <c r="Q79" s="1397"/>
      <c r="R79" s="510"/>
      <c r="V79" s="374">
        <f>COUNTIF(V44:V67,D90)</f>
        <v>0</v>
      </c>
    </row>
    <row r="80" spans="1:23" ht="25.5" customHeight="1" thickBot="1" x14ac:dyDescent="0.3">
      <c r="A80" s="330"/>
      <c r="B80" s="386" t="s">
        <v>250</v>
      </c>
      <c r="C80" s="387" t="e">
        <f>N85</f>
        <v>#DIV/0!</v>
      </c>
      <c r="D80" s="1402"/>
      <c r="E80" s="1399"/>
      <c r="F80" s="386" t="s">
        <v>273</v>
      </c>
      <c r="G80" s="388" t="e">
        <f>N86</f>
        <v>#DIV/0!</v>
      </c>
      <c r="H80" s="1398"/>
      <c r="I80" s="1399"/>
      <c r="J80" s="386" t="s">
        <v>302</v>
      </c>
      <c r="K80" s="388" t="e">
        <f>N87</f>
        <v>#DIV/0!</v>
      </c>
      <c r="L80" s="1398"/>
      <c r="M80" s="1402"/>
      <c r="N80" s="386" t="s">
        <v>304</v>
      </c>
      <c r="O80" s="389" t="e">
        <f>N87</f>
        <v>#DIV/0!</v>
      </c>
      <c r="P80" s="1398"/>
      <c r="Q80" s="1399"/>
      <c r="R80" s="510"/>
      <c r="V80" s="331">
        <f>$K$9+$K$10+$K$11+$K$12</f>
        <v>0</v>
      </c>
    </row>
    <row r="81" spans="1:27" ht="6.75" customHeight="1" thickBot="1" x14ac:dyDescent="0.3">
      <c r="A81" s="330"/>
      <c r="B81" s="329"/>
      <c r="C81" s="309"/>
      <c r="D81" s="309"/>
      <c r="E81" s="309"/>
      <c r="F81" s="309"/>
      <c r="G81" s="309"/>
      <c r="H81" s="309"/>
      <c r="I81" s="309"/>
      <c r="J81" s="309"/>
      <c r="K81" s="309"/>
      <c r="L81" s="309"/>
      <c r="M81" s="309"/>
      <c r="N81" s="309"/>
      <c r="O81" s="309"/>
      <c r="P81" s="309"/>
      <c r="Q81" s="310"/>
      <c r="R81" s="309"/>
    </row>
    <row r="82" spans="1:27" ht="27.75" customHeight="1" thickTop="1" thickBot="1" x14ac:dyDescent="0.35">
      <c r="A82" s="330"/>
      <c r="B82" s="390"/>
      <c r="C82" s="325"/>
      <c r="D82" s="325"/>
      <c r="E82" s="321" t="s">
        <v>248</v>
      </c>
      <c r="F82" s="392" t="s">
        <v>348</v>
      </c>
      <c r="G82" s="1387" t="s">
        <v>347</v>
      </c>
      <c r="H82" s="1387"/>
      <c r="I82" s="452" t="s">
        <v>404</v>
      </c>
      <c r="J82" s="394"/>
      <c r="K82" s="309"/>
      <c r="L82" s="309"/>
      <c r="M82" s="1382" t="s">
        <v>7</v>
      </c>
      <c r="N82" s="1383"/>
      <c r="O82" s="395" t="str">
        <f>J26</f>
        <v>A</v>
      </c>
      <c r="P82" s="396"/>
      <c r="Q82" s="397"/>
      <c r="R82" s="396"/>
    </row>
    <row r="83" spans="1:27" ht="12" customHeight="1" thickTop="1" x14ac:dyDescent="0.25">
      <c r="A83" s="330"/>
      <c r="B83" s="398"/>
      <c r="C83" s="399"/>
      <c r="D83" s="643" t="s">
        <v>312</v>
      </c>
      <c r="E83" s="321">
        <f>SUMIFS(W44:W67,V44:V67,D83)</f>
        <v>0</v>
      </c>
      <c r="F83" s="401">
        <f>$V$72*30</f>
        <v>0</v>
      </c>
      <c r="G83" s="1374" t="e">
        <f>E83/F83*10</f>
        <v>#DIV/0!</v>
      </c>
      <c r="H83" s="1374"/>
      <c r="I83" s="378" t="e">
        <f>G83*10</f>
        <v>#DIV/0!</v>
      </c>
      <c r="J83" s="309"/>
      <c r="K83" s="309"/>
      <c r="L83" s="309"/>
      <c r="M83" s="402"/>
      <c r="N83" s="1392"/>
      <c r="O83" s="1392"/>
      <c r="P83" s="1392"/>
      <c r="Q83" s="1393"/>
      <c r="R83" s="509"/>
    </row>
    <row r="84" spans="1:27" x14ac:dyDescent="0.25">
      <c r="A84" s="330"/>
      <c r="B84" s="403"/>
      <c r="C84" s="399"/>
      <c r="D84" s="643" t="s">
        <v>313</v>
      </c>
      <c r="E84" s="321">
        <f>SUMIFS(W44:W67,V44:V67,D84)</f>
        <v>0</v>
      </c>
      <c r="F84" s="401">
        <f>$V$73*30</f>
        <v>0</v>
      </c>
      <c r="G84" s="1374" t="e">
        <f>E84/F84*10</f>
        <v>#DIV/0!</v>
      </c>
      <c r="H84" s="1374"/>
      <c r="I84" s="378" t="e">
        <f t="shared" ref="I84:I90" si="4">G84*10</f>
        <v>#DIV/0!</v>
      </c>
      <c r="K84" s="1390"/>
      <c r="L84" s="1390"/>
      <c r="M84" s="404" t="s">
        <v>248</v>
      </c>
      <c r="N84" s="404" t="s">
        <v>240</v>
      </c>
      <c r="O84" s="405"/>
      <c r="P84" s="405"/>
      <c r="Q84" s="406"/>
      <c r="R84" s="405"/>
    </row>
    <row r="85" spans="1:27" ht="13.8" x14ac:dyDescent="0.3">
      <c r="A85" s="330"/>
      <c r="B85" s="403"/>
      <c r="C85" s="399"/>
      <c r="D85" s="644" t="s">
        <v>314</v>
      </c>
      <c r="E85" s="321">
        <f>SUMIFS(W44:W67,V44:V67,D85)</f>
        <v>0</v>
      </c>
      <c r="F85" s="401">
        <f>$V$74*30</f>
        <v>0</v>
      </c>
      <c r="G85" s="1374" t="e">
        <f>E85/$V$74/3</f>
        <v>#DIV/0!</v>
      </c>
      <c r="H85" s="1374"/>
      <c r="I85" s="378" t="e">
        <f t="shared" si="4"/>
        <v>#DIV/0!</v>
      </c>
      <c r="K85" s="1375" t="s">
        <v>236</v>
      </c>
      <c r="L85" s="1375"/>
      <c r="M85" s="404">
        <f>C78</f>
        <v>0</v>
      </c>
      <c r="N85" s="407" t="e">
        <f>(M85/($K$9*30))*100</f>
        <v>#DIV/0!</v>
      </c>
      <c r="O85" s="330"/>
      <c r="P85" s="330"/>
      <c r="Q85" s="310"/>
      <c r="R85" s="309"/>
    </row>
    <row r="86" spans="1:27" ht="12.75" customHeight="1" x14ac:dyDescent="0.3">
      <c r="A86" s="330"/>
      <c r="B86" s="403"/>
      <c r="C86" s="399"/>
      <c r="D86" s="643" t="s">
        <v>315</v>
      </c>
      <c r="E86" s="321">
        <f>SUMIFS(W44:W67,V44:V67,D86)</f>
        <v>0</v>
      </c>
      <c r="F86" s="401">
        <f>$V$75*30</f>
        <v>0</v>
      </c>
      <c r="G86" s="1374" t="e">
        <f>E86/$V$75/3</f>
        <v>#DIV/0!</v>
      </c>
      <c r="H86" s="1374"/>
      <c r="I86" s="378" t="e">
        <f t="shared" si="4"/>
        <v>#DIV/0!</v>
      </c>
      <c r="K86" s="1375" t="s">
        <v>237</v>
      </c>
      <c r="L86" s="1375"/>
      <c r="M86" s="404">
        <f>G78</f>
        <v>0</v>
      </c>
      <c r="N86" s="407" t="e">
        <f>(M86/($K$10*30))*100</f>
        <v>#DIV/0!</v>
      </c>
      <c r="O86" s="408"/>
      <c r="P86" s="330"/>
      <c r="Q86" s="310"/>
      <c r="R86" s="309"/>
      <c r="Z86" s="365"/>
    </row>
    <row r="87" spans="1:27" ht="12.75" customHeight="1" x14ac:dyDescent="0.3">
      <c r="A87" s="330"/>
      <c r="B87" s="403"/>
      <c r="C87" s="330"/>
      <c r="D87" s="643" t="s">
        <v>305</v>
      </c>
      <c r="E87" s="321">
        <f>SUMIFS(W44:W67,V44:V67,D87)</f>
        <v>0</v>
      </c>
      <c r="F87" s="401">
        <f>$V$76*30</f>
        <v>0</v>
      </c>
      <c r="G87" s="1374" t="e">
        <f>E87/$V$76/3</f>
        <v>#DIV/0!</v>
      </c>
      <c r="H87" s="1374"/>
      <c r="I87" s="378" t="e">
        <f t="shared" si="4"/>
        <v>#DIV/0!</v>
      </c>
      <c r="K87" s="1375" t="s">
        <v>247</v>
      </c>
      <c r="L87" s="1375"/>
      <c r="M87" s="404">
        <f>K78</f>
        <v>0</v>
      </c>
      <c r="N87" s="407" t="e">
        <f>(M87/($K$11*30))*100</f>
        <v>#DIV/0!</v>
      </c>
      <c r="O87" s="309"/>
      <c r="P87" s="309"/>
      <c r="Q87" s="310"/>
      <c r="R87" s="309"/>
      <c r="Y87" s="365"/>
    </row>
    <row r="88" spans="1:27" ht="12.75" customHeight="1" x14ac:dyDescent="0.3">
      <c r="A88" s="330"/>
      <c r="B88" s="403"/>
      <c r="C88" s="399"/>
      <c r="D88" s="643" t="s">
        <v>306</v>
      </c>
      <c r="E88" s="321">
        <f>SUMIFS(W44:W67,V44:V67,D88)</f>
        <v>0</v>
      </c>
      <c r="F88" s="401">
        <f>$V$77*30</f>
        <v>0</v>
      </c>
      <c r="G88" s="1374" t="e">
        <f>E88/$V$77/3</f>
        <v>#DIV/0!</v>
      </c>
      <c r="H88" s="1374"/>
      <c r="I88" s="378" t="e">
        <f t="shared" si="4"/>
        <v>#DIV/0!</v>
      </c>
      <c r="K88" s="1375" t="s">
        <v>246</v>
      </c>
      <c r="L88" s="1375"/>
      <c r="M88" s="404">
        <f>O78</f>
        <v>0</v>
      </c>
      <c r="N88" s="407" t="e">
        <f>(M88/($K$12*30))*100</f>
        <v>#DIV/0!</v>
      </c>
      <c r="O88" s="309"/>
      <c r="P88" s="309"/>
      <c r="Q88" s="310"/>
      <c r="R88" s="309"/>
      <c r="AA88" s="365"/>
    </row>
    <row r="89" spans="1:27" ht="12.75" customHeight="1" x14ac:dyDescent="0.25">
      <c r="A89" s="330"/>
      <c r="B89" s="403"/>
      <c r="C89" s="399"/>
      <c r="D89" s="643" t="s">
        <v>316</v>
      </c>
      <c r="E89" s="321">
        <f>SUMIFS(W44:W67,V44:V67,D89)</f>
        <v>0</v>
      </c>
      <c r="F89" s="401">
        <f>$V$78*30</f>
        <v>0</v>
      </c>
      <c r="G89" s="1374" t="e">
        <f>E89/$V$78/3</f>
        <v>#DIV/0!</v>
      </c>
      <c r="H89" s="1374"/>
      <c r="I89" s="378" t="e">
        <f t="shared" si="4"/>
        <v>#DIV/0!</v>
      </c>
      <c r="K89" s="1376" t="s">
        <v>248</v>
      </c>
      <c r="L89" s="1376"/>
      <c r="M89" s="321">
        <f>SUM(M85:M88)</f>
        <v>0</v>
      </c>
      <c r="N89" s="410" t="e">
        <f>(M89/$M$90)*100</f>
        <v>#DIV/0!</v>
      </c>
      <c r="O89" s="309"/>
      <c r="P89" s="309"/>
      <c r="Q89" s="310"/>
      <c r="R89" s="309"/>
    </row>
    <row r="90" spans="1:27" ht="12.75" customHeight="1" x14ac:dyDescent="0.25">
      <c r="A90" s="330"/>
      <c r="B90" s="403"/>
      <c r="C90" s="409"/>
      <c r="D90" s="643" t="s">
        <v>309</v>
      </c>
      <c r="E90" s="321">
        <f>SUMIFS(W44:W67,V44:V67,D90)</f>
        <v>0</v>
      </c>
      <c r="F90" s="401">
        <f>$V$79*30</f>
        <v>0</v>
      </c>
      <c r="G90" s="1374" t="e">
        <f>E90/$V$79/3</f>
        <v>#DIV/0!</v>
      </c>
      <c r="H90" s="1374"/>
      <c r="I90" s="378" t="e">
        <f t="shared" si="4"/>
        <v>#DIV/0!</v>
      </c>
      <c r="L90" s="412" t="s">
        <v>349</v>
      </c>
      <c r="M90" s="413">
        <f>($K$9+$K$10+$K$11+$K$12)*30</f>
        <v>0</v>
      </c>
      <c r="N90" s="414"/>
      <c r="O90" s="414"/>
      <c r="P90" s="309"/>
      <c r="Q90" s="310"/>
      <c r="R90" s="309"/>
    </row>
    <row r="91" spans="1:27" ht="12.75" customHeight="1" x14ac:dyDescent="0.25">
      <c r="A91" s="330"/>
      <c r="B91" s="415"/>
      <c r="C91" s="453"/>
      <c r="D91" s="453" t="s">
        <v>307</v>
      </c>
      <c r="E91" s="401">
        <f>SUM(E83:E90)</f>
        <v>0</v>
      </c>
      <c r="F91" s="416">
        <f>SUM(F83:F90)</f>
        <v>0</v>
      </c>
      <c r="G91" s="417"/>
      <c r="H91" s="1388"/>
      <c r="I91" s="1388"/>
      <c r="J91" s="418"/>
      <c r="K91" s="418"/>
      <c r="L91" s="417"/>
      <c r="M91" s="417"/>
      <c r="N91" s="417"/>
      <c r="O91" s="417"/>
      <c r="P91" s="417"/>
      <c r="Q91" s="419"/>
      <c r="R91" s="309"/>
    </row>
    <row r="92" spans="1:27" ht="6.75" customHeight="1" x14ac:dyDescent="0.25">
      <c r="A92" s="330"/>
      <c r="B92" s="420"/>
      <c r="C92" s="421"/>
      <c r="D92" s="421"/>
      <c r="E92" s="422"/>
      <c r="F92" s="423"/>
      <c r="G92" s="424"/>
      <c r="H92" s="422"/>
      <c r="I92" s="422"/>
      <c r="J92" s="425"/>
      <c r="K92" s="424"/>
      <c r="L92" s="424"/>
      <c r="M92" s="424"/>
      <c r="N92" s="424"/>
      <c r="O92" s="424"/>
      <c r="P92" s="424"/>
      <c r="Q92" s="424"/>
      <c r="R92" s="309"/>
    </row>
    <row r="93" spans="1:27" ht="14.25" customHeight="1" x14ac:dyDescent="0.25">
      <c r="A93" s="330"/>
      <c r="B93" s="349"/>
      <c r="C93" s="350"/>
      <c r="D93" s="350"/>
      <c r="E93" s="350"/>
      <c r="F93" s="350"/>
      <c r="G93" s="351"/>
      <c r="H93" s="350"/>
      <c r="I93" s="350"/>
      <c r="J93" s="350"/>
      <c r="K93" s="350"/>
      <c r="L93" s="352"/>
      <c r="M93" s="350"/>
      <c r="N93" s="350"/>
      <c r="O93" s="353"/>
      <c r="P93" s="353"/>
      <c r="Q93" s="354"/>
      <c r="R93" s="309"/>
    </row>
    <row r="94" spans="1:27" s="365" customFormat="1" ht="15.75" customHeight="1" thickBot="1" x14ac:dyDescent="0.3">
      <c r="A94" s="357"/>
      <c r="B94" s="426"/>
      <c r="C94" s="355" t="s">
        <v>13</v>
      </c>
      <c r="D94" s="1403">
        <f>'1 FILL FORM'!$G$6</f>
        <v>0</v>
      </c>
      <c r="E94" s="1403"/>
      <c r="F94" s="1403"/>
      <c r="G94" s="1403"/>
      <c r="H94" s="309"/>
      <c r="I94" s="309"/>
      <c r="J94" s="309"/>
      <c r="K94" s="309"/>
      <c r="L94" s="309"/>
      <c r="M94" s="355" t="s">
        <v>4</v>
      </c>
      <c r="N94" s="1391">
        <f>'1 FILL FORM'!$G$7</f>
        <v>0</v>
      </c>
      <c r="O94" s="1391"/>
      <c r="P94" s="1391"/>
      <c r="Q94" s="310"/>
      <c r="R94" s="309"/>
      <c r="V94" s="331"/>
      <c r="W94" s="184"/>
      <c r="Y94" s="184"/>
      <c r="Z94" s="184"/>
      <c r="AA94" s="184"/>
    </row>
    <row r="95" spans="1:27" ht="16.8" thickTop="1" thickBot="1" x14ac:dyDescent="0.35">
      <c r="A95" s="330"/>
      <c r="B95" s="358" t="s">
        <v>5</v>
      </c>
      <c r="C95" s="1389">
        <f>'1 FILL FORM'!$G$9</f>
        <v>0</v>
      </c>
      <c r="D95" s="1389"/>
      <c r="E95" s="1389"/>
      <c r="F95" s="1389"/>
      <c r="G95" s="359"/>
      <c r="H95" s="360"/>
      <c r="I95" s="361" t="s">
        <v>7</v>
      </c>
      <c r="J95" s="307" t="s">
        <v>50</v>
      </c>
      <c r="K95" s="362"/>
      <c r="L95" s="362"/>
      <c r="M95" s="362"/>
      <c r="N95" s="362"/>
      <c r="O95" s="362"/>
      <c r="P95" s="362"/>
      <c r="Q95" s="363"/>
      <c r="R95" s="359"/>
      <c r="V95" s="365"/>
      <c r="W95" s="365"/>
    </row>
    <row r="96" spans="1:27" ht="15.75" customHeight="1" thickTop="1" thickBot="1" x14ac:dyDescent="0.3">
      <c r="A96" s="330"/>
      <c r="B96" s="366"/>
      <c r="C96" s="367"/>
      <c r="D96" s="367"/>
      <c r="E96" s="367"/>
      <c r="F96" s="367"/>
      <c r="G96" s="367"/>
      <c r="H96" s="367"/>
      <c r="I96" s="367"/>
      <c r="J96" s="367"/>
      <c r="K96" s="367"/>
      <c r="L96" s="367"/>
      <c r="M96" s="367"/>
      <c r="N96" s="367"/>
      <c r="O96" s="367"/>
      <c r="P96" s="367"/>
      <c r="Q96" s="368"/>
      <c r="R96" s="309"/>
    </row>
    <row r="97" spans="1:23" ht="14.25" customHeight="1" thickTop="1" thickBot="1" x14ac:dyDescent="0.3">
      <c r="A97" s="330"/>
      <c r="B97" s="370" t="s">
        <v>253</v>
      </c>
      <c r="C97" s="1378" t="e">
        <f>$G$9</f>
        <v>#N/A</v>
      </c>
      <c r="D97" s="1378"/>
      <c r="E97" s="1379"/>
      <c r="F97" s="370" t="s">
        <v>254</v>
      </c>
      <c r="G97" s="1378" t="e">
        <f>$G$10</f>
        <v>#N/A</v>
      </c>
      <c r="H97" s="1378"/>
      <c r="I97" s="1379"/>
      <c r="J97" s="371" t="s">
        <v>255</v>
      </c>
      <c r="K97" s="1380" t="e">
        <f>$G$11</f>
        <v>#N/A</v>
      </c>
      <c r="L97" s="1380"/>
      <c r="M97" s="1381"/>
      <c r="N97" s="371" t="s">
        <v>256</v>
      </c>
      <c r="O97" s="1380" t="str">
        <f>$G$12</f>
        <v>Not Used</v>
      </c>
      <c r="P97" s="1380"/>
      <c r="Q97" s="1381"/>
      <c r="R97" s="508"/>
    </row>
    <row r="98" spans="1:23" ht="13.5" customHeight="1" thickTop="1" x14ac:dyDescent="0.25">
      <c r="A98" s="330"/>
      <c r="B98" s="329"/>
      <c r="C98" s="309"/>
      <c r="D98" s="427"/>
      <c r="E98" s="310"/>
      <c r="F98" s="329"/>
      <c r="G98" s="309"/>
      <c r="H98" s="309"/>
      <c r="I98" s="310"/>
      <c r="J98" s="329"/>
      <c r="K98" s="309"/>
      <c r="L98" s="309"/>
      <c r="M98" s="309"/>
      <c r="N98" s="329"/>
      <c r="O98" s="309"/>
      <c r="P98" s="309"/>
      <c r="Q98" s="310"/>
      <c r="R98" s="309"/>
    </row>
    <row r="99" spans="1:23" ht="28.5" customHeight="1" x14ac:dyDescent="0.25">
      <c r="A99" s="330"/>
      <c r="B99" s="319" t="s">
        <v>239</v>
      </c>
      <c r="C99" s="1384" t="e">
        <f>$C$30</f>
        <v>#N/A</v>
      </c>
      <c r="D99" s="1385"/>
      <c r="E99" s="316"/>
      <c r="F99" s="317" t="s">
        <v>239</v>
      </c>
      <c r="G99" s="1384" t="e">
        <f>$G$30</f>
        <v>#N/A</v>
      </c>
      <c r="H99" s="1385"/>
      <c r="I99" s="318"/>
      <c r="J99" s="319" t="s">
        <v>239</v>
      </c>
      <c r="K99" s="1384" t="e">
        <f>$K$30</f>
        <v>#N/A</v>
      </c>
      <c r="L99" s="1385"/>
      <c r="M99" s="320"/>
      <c r="N99" s="319" t="s">
        <v>239</v>
      </c>
      <c r="O99" s="1384" t="e">
        <f>$O$30</f>
        <v>#N/A</v>
      </c>
      <c r="P99" s="1385"/>
      <c r="Q99" s="310"/>
      <c r="R99" s="309"/>
      <c r="S99" s="1404"/>
      <c r="T99" s="1404"/>
      <c r="U99" s="331"/>
    </row>
    <row r="100" spans="1:23" x14ac:dyDescent="0.25">
      <c r="A100" s="330"/>
      <c r="B100" s="329"/>
      <c r="C100" s="321" t="s">
        <v>238</v>
      </c>
      <c r="D100" s="321"/>
      <c r="E100" s="322"/>
      <c r="F100" s="323"/>
      <c r="G100" s="321" t="s">
        <v>238</v>
      </c>
      <c r="H100" s="321"/>
      <c r="I100" s="322"/>
      <c r="J100" s="323"/>
      <c r="K100" s="321" t="s">
        <v>238</v>
      </c>
      <c r="L100" s="321"/>
      <c r="M100" s="321"/>
      <c r="N100" s="323"/>
      <c r="O100" s="321" t="s">
        <v>238</v>
      </c>
      <c r="P100" s="309"/>
      <c r="Q100" s="310"/>
      <c r="R100" s="309"/>
      <c r="W100" s="331"/>
    </row>
    <row r="101" spans="1:23" x14ac:dyDescent="0.25">
      <c r="A101" s="330"/>
      <c r="B101" s="311">
        <f>$C$9</f>
        <v>0</v>
      </c>
      <c r="C101" s="308">
        <f>'13 Score Fill'!$E$112</f>
        <v>0</v>
      </c>
      <c r="D101" s="309"/>
      <c r="E101" s="310"/>
      <c r="F101" s="311">
        <f>$C$9</f>
        <v>0</v>
      </c>
      <c r="G101" s="312">
        <f>'13 Score Fill'!$E$120</f>
        <v>0</v>
      </c>
      <c r="H101" s="309"/>
      <c r="I101" s="310"/>
      <c r="J101" s="311">
        <f>$C$9</f>
        <v>0</v>
      </c>
      <c r="K101" s="312">
        <f>'13 Score Fill'!E128</f>
        <v>0</v>
      </c>
      <c r="L101" s="309"/>
      <c r="M101" s="309"/>
      <c r="N101" s="311">
        <f>$C$9</f>
        <v>0</v>
      </c>
      <c r="O101" s="313">
        <f>'13 Score Fill'!E136</f>
        <v>0</v>
      </c>
      <c r="P101" s="309"/>
      <c r="Q101" s="310"/>
      <c r="R101" s="309"/>
    </row>
    <row r="102" spans="1:23" x14ac:dyDescent="0.25">
      <c r="A102" s="330"/>
      <c r="B102" s="311">
        <f>$C$10</f>
        <v>0</v>
      </c>
      <c r="C102" s="313">
        <f>'13 Score Fill'!E113</f>
        <v>0</v>
      </c>
      <c r="D102" s="309"/>
      <c r="E102" s="310"/>
      <c r="F102" s="311">
        <f>$C$10</f>
        <v>0</v>
      </c>
      <c r="G102" s="313">
        <f>'13 Score Fill'!$E$121</f>
        <v>0</v>
      </c>
      <c r="H102" s="309"/>
      <c r="I102" s="310"/>
      <c r="J102" s="311">
        <f>$C$10</f>
        <v>0</v>
      </c>
      <c r="K102" s="313">
        <f>'13 Score Fill'!E129</f>
        <v>0</v>
      </c>
      <c r="L102" s="309"/>
      <c r="M102" s="309"/>
      <c r="N102" s="311">
        <f>$C$10</f>
        <v>0</v>
      </c>
      <c r="O102" s="315">
        <f>'13 Score Fill'!E137</f>
        <v>0</v>
      </c>
      <c r="P102" s="309"/>
      <c r="Q102" s="310"/>
      <c r="R102" s="309"/>
    </row>
    <row r="103" spans="1:23" x14ac:dyDescent="0.25">
      <c r="A103" s="330"/>
      <c r="B103" s="311">
        <f>$C$11</f>
        <v>0</v>
      </c>
      <c r="C103" s="314">
        <f>'13 Score Fill'!E114</f>
        <v>0</v>
      </c>
      <c r="D103" s="309"/>
      <c r="E103" s="310"/>
      <c r="F103" s="311">
        <f>$C$11</f>
        <v>0</v>
      </c>
      <c r="G103" s="315">
        <f>'13 Score Fill'!$E$122</f>
        <v>0</v>
      </c>
      <c r="H103" s="309"/>
      <c r="I103" s="310"/>
      <c r="J103" s="311">
        <f>$C$11</f>
        <v>0</v>
      </c>
      <c r="K103" s="315">
        <f>'13 Score Fill'!E130</f>
        <v>0</v>
      </c>
      <c r="L103" s="309"/>
      <c r="M103" s="309"/>
      <c r="N103" s="311">
        <f>$C$11</f>
        <v>0</v>
      </c>
      <c r="O103" s="315">
        <f>'13 Score Fill'!E138</f>
        <v>0</v>
      </c>
      <c r="P103" s="309"/>
      <c r="Q103" s="310"/>
      <c r="R103" s="309"/>
    </row>
    <row r="104" spans="1:23" x14ac:dyDescent="0.25">
      <c r="A104" s="330"/>
      <c r="B104" s="327" t="s">
        <v>248</v>
      </c>
      <c r="C104" s="324">
        <f>SUM(C101:C103)</f>
        <v>0</v>
      </c>
      <c r="D104" s="325"/>
      <c r="E104" s="326"/>
      <c r="F104" s="327" t="s">
        <v>248</v>
      </c>
      <c r="G104" s="321">
        <f>SUM(G101:G103)</f>
        <v>0</v>
      </c>
      <c r="H104" s="325"/>
      <c r="I104" s="326"/>
      <c r="J104" s="327" t="s">
        <v>248</v>
      </c>
      <c r="K104" s="321">
        <f>SUM(K101:K103)</f>
        <v>0</v>
      </c>
      <c r="L104" s="325"/>
      <c r="M104" s="325"/>
      <c r="N104" s="327" t="s">
        <v>248</v>
      </c>
      <c r="O104" s="324">
        <f>SUM(O101:O103)</f>
        <v>0</v>
      </c>
      <c r="P104" s="309"/>
      <c r="Q104" s="310"/>
      <c r="R104" s="309"/>
    </row>
    <row r="105" spans="1:23" ht="12.75" customHeight="1" x14ac:dyDescent="0.25">
      <c r="A105" s="330"/>
      <c r="B105" s="327" t="s">
        <v>240</v>
      </c>
      <c r="C105" s="328">
        <f>C104/3</f>
        <v>0</v>
      </c>
      <c r="D105" s="325"/>
      <c r="E105" s="326"/>
      <c r="F105" s="327" t="s">
        <v>240</v>
      </c>
      <c r="G105" s="328">
        <f>G104/3</f>
        <v>0</v>
      </c>
      <c r="H105" s="325"/>
      <c r="I105" s="326"/>
      <c r="J105" s="327" t="s">
        <v>240</v>
      </c>
      <c r="K105" s="328">
        <f>K104/3</f>
        <v>0</v>
      </c>
      <c r="L105" s="325"/>
      <c r="M105" s="325"/>
      <c r="N105" s="327" t="s">
        <v>240</v>
      </c>
      <c r="O105" s="328">
        <f>O104/3</f>
        <v>0</v>
      </c>
      <c r="P105" s="309"/>
      <c r="Q105" s="310"/>
      <c r="R105" s="309"/>
    </row>
    <row r="106" spans="1:23" ht="12.75" customHeight="1" x14ac:dyDescent="0.25">
      <c r="A106" s="330"/>
      <c r="B106" s="329"/>
      <c r="C106" s="309"/>
      <c r="D106" s="309"/>
      <c r="E106" s="310"/>
      <c r="F106" s="329"/>
      <c r="G106" s="309"/>
      <c r="H106" s="309"/>
      <c r="I106" s="310"/>
      <c r="J106" s="329"/>
      <c r="K106" s="309"/>
      <c r="L106" s="309"/>
      <c r="M106" s="309"/>
      <c r="N106" s="329"/>
      <c r="O106" s="309"/>
      <c r="P106" s="309"/>
      <c r="Q106" s="310"/>
      <c r="R106" s="309"/>
    </row>
    <row r="107" spans="1:23" ht="28.5" customHeight="1" x14ac:dyDescent="0.25">
      <c r="A107" s="330"/>
      <c r="B107" s="319" t="s">
        <v>241</v>
      </c>
      <c r="C107" s="1384" t="e">
        <f>$C$38</f>
        <v>#N/A</v>
      </c>
      <c r="D107" s="1385"/>
      <c r="E107" s="318"/>
      <c r="F107" s="319" t="s">
        <v>241</v>
      </c>
      <c r="G107" s="1384" t="e">
        <f>$G$38</f>
        <v>#N/A</v>
      </c>
      <c r="H107" s="1385"/>
      <c r="I107" s="318"/>
      <c r="J107" s="319" t="s">
        <v>241</v>
      </c>
      <c r="K107" s="1384" t="e">
        <f>$K$38</f>
        <v>#N/A</v>
      </c>
      <c r="L107" s="1385"/>
      <c r="M107" s="320"/>
      <c r="N107" s="319" t="s">
        <v>241</v>
      </c>
      <c r="O107" s="1384" t="e">
        <f>$O$38</f>
        <v>#N/A</v>
      </c>
      <c r="P107" s="1385"/>
      <c r="Q107" s="310"/>
      <c r="R107" s="309"/>
      <c r="U107" s="331"/>
    </row>
    <row r="108" spans="1:23" x14ac:dyDescent="0.25">
      <c r="A108" s="330"/>
      <c r="B108" s="329"/>
      <c r="C108" s="321" t="s">
        <v>238</v>
      </c>
      <c r="D108" s="321"/>
      <c r="E108" s="322"/>
      <c r="F108" s="323"/>
      <c r="G108" s="321" t="s">
        <v>238</v>
      </c>
      <c r="H108" s="321"/>
      <c r="I108" s="322"/>
      <c r="J108" s="323"/>
      <c r="K108" s="321" t="s">
        <v>238</v>
      </c>
      <c r="L108" s="321"/>
      <c r="M108" s="321"/>
      <c r="N108" s="323"/>
      <c r="O108" s="321" t="s">
        <v>238</v>
      </c>
      <c r="P108" s="321"/>
      <c r="Q108" s="310"/>
      <c r="R108" s="309"/>
    </row>
    <row r="109" spans="1:23" x14ac:dyDescent="0.25">
      <c r="A109" s="330"/>
      <c r="B109" s="311">
        <f>$C$9</f>
        <v>0</v>
      </c>
      <c r="C109" s="313">
        <f>'13 Score Fill'!F112</f>
        <v>0</v>
      </c>
      <c r="D109" s="309"/>
      <c r="E109" s="310"/>
      <c r="F109" s="311">
        <f>$C$9</f>
        <v>0</v>
      </c>
      <c r="G109" s="313">
        <f>'13 Score Fill'!F120</f>
        <v>0</v>
      </c>
      <c r="H109" s="309"/>
      <c r="I109" s="310"/>
      <c r="J109" s="311">
        <f>$C$9</f>
        <v>0</v>
      </c>
      <c r="K109" s="313">
        <f>'13 Score Fill'!F128</f>
        <v>0</v>
      </c>
      <c r="L109" s="309"/>
      <c r="M109" s="309"/>
      <c r="N109" s="311">
        <f>$C$9</f>
        <v>0</v>
      </c>
      <c r="O109" s="313">
        <f>'13 Score Fill'!F136</f>
        <v>0</v>
      </c>
      <c r="P109" s="309"/>
      <c r="Q109" s="310"/>
      <c r="R109" s="309"/>
      <c r="V109" s="184"/>
    </row>
    <row r="110" spans="1:23" x14ac:dyDescent="0.25">
      <c r="A110" s="330"/>
      <c r="B110" s="311">
        <f>$C$10</f>
        <v>0</v>
      </c>
      <c r="C110" s="315">
        <f>'13 Score Fill'!F113</f>
        <v>0</v>
      </c>
      <c r="D110" s="309"/>
      <c r="E110" s="310"/>
      <c r="F110" s="311">
        <f>$C$10</f>
        <v>0</v>
      </c>
      <c r="G110" s="315">
        <f>'13 Score Fill'!F121</f>
        <v>0</v>
      </c>
      <c r="H110" s="309"/>
      <c r="I110" s="310"/>
      <c r="J110" s="311">
        <f>$C$10</f>
        <v>0</v>
      </c>
      <c r="K110" s="314">
        <f>'13 Score Fill'!F129</f>
        <v>0</v>
      </c>
      <c r="L110" s="309"/>
      <c r="M110" s="309"/>
      <c r="N110" s="311">
        <f>$C$10</f>
        <v>0</v>
      </c>
      <c r="O110" s="314">
        <f>'13 Score Fill'!F137</f>
        <v>0</v>
      </c>
      <c r="P110" s="309"/>
      <c r="Q110" s="310"/>
      <c r="R110" s="309"/>
      <c r="V110" s="184"/>
    </row>
    <row r="111" spans="1:23" ht="12.75" customHeight="1" x14ac:dyDescent="0.25">
      <c r="A111" s="330"/>
      <c r="B111" s="311">
        <f>$C$11</f>
        <v>0</v>
      </c>
      <c r="C111" s="313">
        <f>'13 Score Fill'!F114</f>
        <v>0</v>
      </c>
      <c r="D111" s="309"/>
      <c r="E111" s="310"/>
      <c r="F111" s="311">
        <f>$C$11</f>
        <v>0</v>
      </c>
      <c r="G111" s="315">
        <f>'13 Score Fill'!F122</f>
        <v>0</v>
      </c>
      <c r="H111" s="309"/>
      <c r="I111" s="310"/>
      <c r="J111" s="311">
        <f>$C$11</f>
        <v>0</v>
      </c>
      <c r="K111" s="314">
        <f>'13 Score Fill'!F130</f>
        <v>0</v>
      </c>
      <c r="L111" s="309"/>
      <c r="M111" s="309"/>
      <c r="N111" s="311">
        <f>$C$11</f>
        <v>0</v>
      </c>
      <c r="O111" s="314">
        <f>'13 Score Fill'!F138</f>
        <v>0</v>
      </c>
      <c r="P111" s="309"/>
      <c r="Q111" s="310"/>
      <c r="R111" s="309"/>
      <c r="V111" s="184"/>
    </row>
    <row r="112" spans="1:23" ht="12.75" customHeight="1" x14ac:dyDescent="0.25">
      <c r="A112" s="330"/>
      <c r="B112" s="327" t="s">
        <v>248</v>
      </c>
      <c r="C112" s="324">
        <f>SUM(C109:C111)</f>
        <v>0</v>
      </c>
      <c r="D112" s="325"/>
      <c r="E112" s="326"/>
      <c r="F112" s="327" t="s">
        <v>248</v>
      </c>
      <c r="G112" s="324">
        <f>SUM(G109:G111)</f>
        <v>0</v>
      </c>
      <c r="H112" s="325"/>
      <c r="I112" s="326"/>
      <c r="J112" s="327" t="s">
        <v>248</v>
      </c>
      <c r="K112" s="324">
        <f>SUM(K109:K111)</f>
        <v>0</v>
      </c>
      <c r="L112" s="325"/>
      <c r="M112" s="325"/>
      <c r="N112" s="327" t="s">
        <v>248</v>
      </c>
      <c r="O112" s="324">
        <f>SUM(O109:O111)</f>
        <v>0</v>
      </c>
      <c r="P112" s="309"/>
      <c r="Q112" s="310"/>
      <c r="R112" s="309"/>
    </row>
    <row r="113" spans="1:27" ht="12.75" customHeight="1" x14ac:dyDescent="0.25">
      <c r="A113" s="330"/>
      <c r="B113" s="327" t="s">
        <v>240</v>
      </c>
      <c r="C113" s="328">
        <f>C112/3</f>
        <v>0</v>
      </c>
      <c r="D113" s="325"/>
      <c r="E113" s="326"/>
      <c r="F113" s="327" t="s">
        <v>240</v>
      </c>
      <c r="G113" s="328">
        <f>G112/3</f>
        <v>0</v>
      </c>
      <c r="H113" s="325"/>
      <c r="I113" s="326"/>
      <c r="J113" s="327" t="s">
        <v>240</v>
      </c>
      <c r="K113" s="328">
        <f>K112/3</f>
        <v>0</v>
      </c>
      <c r="L113" s="325"/>
      <c r="M113" s="325"/>
      <c r="N113" s="327" t="s">
        <v>240</v>
      </c>
      <c r="O113" s="328">
        <f>O112/3</f>
        <v>0</v>
      </c>
      <c r="P113" s="309"/>
      <c r="Q113" s="310"/>
      <c r="R113" s="309"/>
      <c r="V113" s="374" t="e">
        <f>C99</f>
        <v>#N/A</v>
      </c>
      <c r="W113" s="375">
        <f>C104</f>
        <v>0</v>
      </c>
    </row>
    <row r="114" spans="1:27" ht="12.75" customHeight="1" x14ac:dyDescent="0.25">
      <c r="A114" s="330"/>
      <c r="B114" s="329"/>
      <c r="C114" s="309"/>
      <c r="D114" s="309"/>
      <c r="E114" s="310"/>
      <c r="F114" s="329"/>
      <c r="G114" s="309"/>
      <c r="H114" s="309"/>
      <c r="I114" s="310"/>
      <c r="J114" s="329"/>
      <c r="K114" s="309"/>
      <c r="L114" s="309"/>
      <c r="M114" s="309"/>
      <c r="N114" s="329"/>
      <c r="O114" s="309"/>
      <c r="P114" s="309"/>
      <c r="Q114" s="310"/>
      <c r="R114" s="309"/>
      <c r="V114" s="374" t="e">
        <f>G99</f>
        <v>#N/A</v>
      </c>
      <c r="W114" s="375">
        <f>G104</f>
        <v>0</v>
      </c>
    </row>
    <row r="115" spans="1:27" ht="28.5" customHeight="1" x14ac:dyDescent="0.25">
      <c r="A115" s="330"/>
      <c r="B115" s="319" t="s">
        <v>242</v>
      </c>
      <c r="C115" s="1384" t="e">
        <f>$C$46</f>
        <v>#N/A</v>
      </c>
      <c r="D115" s="1385"/>
      <c r="E115" s="318"/>
      <c r="F115" s="319" t="s">
        <v>242</v>
      </c>
      <c r="G115" s="1384" t="e">
        <f>$G$46</f>
        <v>#N/A</v>
      </c>
      <c r="H115" s="1385"/>
      <c r="I115" s="318"/>
      <c r="J115" s="319" t="s">
        <v>242</v>
      </c>
      <c r="K115" s="1384" t="e">
        <f>$K$46</f>
        <v>#N/A</v>
      </c>
      <c r="L115" s="1385"/>
      <c r="M115" s="320"/>
      <c r="N115" s="319" t="s">
        <v>242</v>
      </c>
      <c r="O115" s="1384" t="e">
        <f>$O$46</f>
        <v>#N/A</v>
      </c>
      <c r="P115" s="1385"/>
      <c r="Q115" s="310"/>
      <c r="R115" s="309"/>
      <c r="U115" s="331"/>
      <c r="V115" s="374" t="e">
        <f>K99</f>
        <v>#N/A</v>
      </c>
      <c r="W115" s="375">
        <f>K104</f>
        <v>0</v>
      </c>
    </row>
    <row r="116" spans="1:27" x14ac:dyDescent="0.25">
      <c r="A116" s="330"/>
      <c r="B116" s="311"/>
      <c r="C116" s="321" t="s">
        <v>238</v>
      </c>
      <c r="D116" s="321"/>
      <c r="E116" s="322"/>
      <c r="F116" s="327"/>
      <c r="G116" s="321" t="s">
        <v>238</v>
      </c>
      <c r="H116" s="321"/>
      <c r="I116" s="322"/>
      <c r="J116" s="327"/>
      <c r="K116" s="321" t="s">
        <v>238</v>
      </c>
      <c r="L116" s="321"/>
      <c r="M116" s="321"/>
      <c r="N116" s="327"/>
      <c r="O116" s="321" t="s">
        <v>238</v>
      </c>
      <c r="P116" s="321"/>
      <c r="Q116" s="310"/>
      <c r="R116" s="309"/>
      <c r="V116" s="374" t="e">
        <f>O99</f>
        <v>#N/A</v>
      </c>
      <c r="W116" s="375">
        <f>O104</f>
        <v>0</v>
      </c>
    </row>
    <row r="117" spans="1:27" x14ac:dyDescent="0.25">
      <c r="A117" s="330"/>
      <c r="B117" s="311">
        <f>$C$9</f>
        <v>0</v>
      </c>
      <c r="C117" s="313">
        <f>'13 Score Fill'!G112</f>
        <v>0</v>
      </c>
      <c r="D117" s="309"/>
      <c r="E117" s="310"/>
      <c r="F117" s="311">
        <f>$C$9</f>
        <v>0</v>
      </c>
      <c r="G117" s="313">
        <f>'13 Score Fill'!G120</f>
        <v>0</v>
      </c>
      <c r="H117" s="309"/>
      <c r="I117" s="310"/>
      <c r="J117" s="311">
        <f>$C$9</f>
        <v>0</v>
      </c>
      <c r="K117" s="313">
        <f>'13 Score Fill'!G128</f>
        <v>0</v>
      </c>
      <c r="L117" s="309"/>
      <c r="M117" s="309"/>
      <c r="N117" s="311">
        <f>$C$9</f>
        <v>0</v>
      </c>
      <c r="O117" s="313">
        <f>'13 Score Fill'!G136</f>
        <v>0</v>
      </c>
      <c r="P117" s="309"/>
      <c r="Q117" s="310"/>
      <c r="R117" s="309"/>
      <c r="V117" s="374" t="e">
        <f>C107</f>
        <v>#N/A</v>
      </c>
      <c r="W117" s="375">
        <f>C112</f>
        <v>0</v>
      </c>
    </row>
    <row r="118" spans="1:27" x14ac:dyDescent="0.25">
      <c r="A118" s="330"/>
      <c r="B118" s="311">
        <f>$C$10</f>
        <v>0</v>
      </c>
      <c r="C118" s="314">
        <f>'13 Score Fill'!G113</f>
        <v>0</v>
      </c>
      <c r="D118" s="309"/>
      <c r="E118" s="310"/>
      <c r="F118" s="311">
        <f>$C$10</f>
        <v>0</v>
      </c>
      <c r="G118" s="315">
        <f>'13 Score Fill'!G121</f>
        <v>0</v>
      </c>
      <c r="H118" s="309"/>
      <c r="I118" s="310"/>
      <c r="J118" s="311">
        <f>$C$10</f>
        <v>0</v>
      </c>
      <c r="K118" s="315">
        <f>'13 Score Fill'!G129</f>
        <v>0</v>
      </c>
      <c r="L118" s="309"/>
      <c r="M118" s="309"/>
      <c r="N118" s="311">
        <f>$C$10</f>
        <v>0</v>
      </c>
      <c r="O118" s="314">
        <f>'13 Score Fill'!G137</f>
        <v>0</v>
      </c>
      <c r="P118" s="309"/>
      <c r="Q118" s="310"/>
      <c r="R118" s="309"/>
      <c r="V118" s="374" t="e">
        <f>G107</f>
        <v>#N/A</v>
      </c>
      <c r="W118" s="375">
        <f>G112</f>
        <v>0</v>
      </c>
    </row>
    <row r="119" spans="1:27" ht="12.75" customHeight="1" x14ac:dyDescent="0.25">
      <c r="A119" s="330"/>
      <c r="B119" s="311">
        <f>$C$11</f>
        <v>0</v>
      </c>
      <c r="C119" s="314">
        <f>'13 Score Fill'!G114</f>
        <v>0</v>
      </c>
      <c r="D119" s="309"/>
      <c r="E119" s="310"/>
      <c r="F119" s="311">
        <f>$C$11</f>
        <v>0</v>
      </c>
      <c r="G119" s="315">
        <f>'13 Score Fill'!G122</f>
        <v>0</v>
      </c>
      <c r="H119" s="309"/>
      <c r="I119" s="310"/>
      <c r="J119" s="311">
        <f>$C$11</f>
        <v>0</v>
      </c>
      <c r="K119" s="313">
        <f>'13 Score Fill'!G130</f>
        <v>0</v>
      </c>
      <c r="L119" s="309"/>
      <c r="M119" s="309"/>
      <c r="N119" s="311">
        <f>$C$11</f>
        <v>0</v>
      </c>
      <c r="O119" s="314">
        <f>'13 Score Fill'!G138</f>
        <v>0</v>
      </c>
      <c r="P119" s="309"/>
      <c r="Q119" s="310"/>
      <c r="R119" s="309"/>
      <c r="V119" s="375" t="e">
        <f>K107</f>
        <v>#N/A</v>
      </c>
      <c r="W119" s="375">
        <f>K112</f>
        <v>0</v>
      </c>
    </row>
    <row r="120" spans="1:27" ht="12.75" customHeight="1" x14ac:dyDescent="0.25">
      <c r="A120" s="330"/>
      <c r="B120" s="327" t="s">
        <v>248</v>
      </c>
      <c r="C120" s="324">
        <f>SUM(C117:C119)</f>
        <v>0</v>
      </c>
      <c r="D120" s="325"/>
      <c r="E120" s="326"/>
      <c r="F120" s="327" t="s">
        <v>248</v>
      </c>
      <c r="G120" s="324">
        <f>SUM(G117:G119)</f>
        <v>0</v>
      </c>
      <c r="H120" s="325"/>
      <c r="I120" s="326"/>
      <c r="J120" s="327" t="s">
        <v>248</v>
      </c>
      <c r="K120" s="324">
        <f>SUM(K117:K119)</f>
        <v>0</v>
      </c>
      <c r="L120" s="325"/>
      <c r="M120" s="325"/>
      <c r="N120" s="327" t="s">
        <v>248</v>
      </c>
      <c r="O120" s="324">
        <f>SUM(O117:O119)</f>
        <v>0</v>
      </c>
      <c r="P120" s="309"/>
      <c r="Q120" s="310"/>
      <c r="R120" s="309"/>
      <c r="V120" s="374" t="e">
        <f>O107</f>
        <v>#N/A</v>
      </c>
      <c r="W120" s="375">
        <f>O112</f>
        <v>0</v>
      </c>
    </row>
    <row r="121" spans="1:27" ht="12.75" customHeight="1" x14ac:dyDescent="0.25">
      <c r="A121" s="330"/>
      <c r="B121" s="327" t="s">
        <v>240</v>
      </c>
      <c r="C121" s="328">
        <f>C120/3</f>
        <v>0</v>
      </c>
      <c r="D121" s="325"/>
      <c r="E121" s="326"/>
      <c r="F121" s="327" t="s">
        <v>240</v>
      </c>
      <c r="G121" s="328">
        <f>G120/3</f>
        <v>0</v>
      </c>
      <c r="H121" s="325"/>
      <c r="I121" s="326"/>
      <c r="J121" s="327" t="s">
        <v>240</v>
      </c>
      <c r="K121" s="328">
        <f>K120/3</f>
        <v>0</v>
      </c>
      <c r="L121" s="325"/>
      <c r="M121" s="325"/>
      <c r="N121" s="327" t="s">
        <v>240</v>
      </c>
      <c r="O121" s="328">
        <f>O120/3</f>
        <v>0</v>
      </c>
      <c r="P121" s="309"/>
      <c r="Q121" s="310"/>
      <c r="R121" s="309"/>
      <c r="V121" s="374" t="e">
        <f>C115</f>
        <v>#N/A</v>
      </c>
      <c r="W121" s="375">
        <f>C120</f>
        <v>0</v>
      </c>
    </row>
    <row r="122" spans="1:27" ht="12.75" customHeight="1" x14ac:dyDescent="0.25">
      <c r="A122" s="330"/>
      <c r="B122" s="311"/>
      <c r="C122" s="309"/>
      <c r="D122" s="309"/>
      <c r="E122" s="310"/>
      <c r="F122" s="311"/>
      <c r="G122" s="309"/>
      <c r="H122" s="309"/>
      <c r="I122" s="310"/>
      <c r="J122" s="311"/>
      <c r="K122" s="309"/>
      <c r="L122" s="309"/>
      <c r="M122" s="309"/>
      <c r="N122" s="311"/>
      <c r="O122" s="309"/>
      <c r="P122" s="309"/>
      <c r="Q122" s="310"/>
      <c r="R122" s="309"/>
      <c r="V122" s="374" t="e">
        <f>G115</f>
        <v>#N/A</v>
      </c>
      <c r="W122" s="375">
        <f>G120</f>
        <v>0</v>
      </c>
      <c r="Z122" s="428"/>
    </row>
    <row r="123" spans="1:27" ht="28.5" customHeight="1" x14ac:dyDescent="0.25">
      <c r="A123" s="330"/>
      <c r="B123" s="319" t="s">
        <v>243</v>
      </c>
      <c r="C123" s="1384" t="e">
        <f>$C$54</f>
        <v>#N/A</v>
      </c>
      <c r="D123" s="1385"/>
      <c r="E123" s="318"/>
      <c r="F123" s="319" t="s">
        <v>243</v>
      </c>
      <c r="G123" s="1384" t="e">
        <f>$G$54</f>
        <v>#N/A</v>
      </c>
      <c r="H123" s="1385"/>
      <c r="I123" s="318"/>
      <c r="J123" s="319" t="s">
        <v>243</v>
      </c>
      <c r="K123" s="1384" t="e">
        <f>$K$54</f>
        <v>#N/A</v>
      </c>
      <c r="L123" s="1385"/>
      <c r="M123" s="320"/>
      <c r="N123" s="319" t="s">
        <v>243</v>
      </c>
      <c r="O123" s="1384" t="e">
        <f>$O$54</f>
        <v>#N/A</v>
      </c>
      <c r="P123" s="1385"/>
      <c r="Q123" s="310"/>
      <c r="R123" s="309"/>
      <c r="U123" s="331"/>
      <c r="V123" s="374" t="e">
        <f>K115</f>
        <v>#N/A</v>
      </c>
      <c r="W123" s="375">
        <f>K120</f>
        <v>0</v>
      </c>
      <c r="Y123" s="428"/>
    </row>
    <row r="124" spans="1:27" x14ac:dyDescent="0.25">
      <c r="A124" s="330"/>
      <c r="B124" s="311"/>
      <c r="C124" s="321" t="s">
        <v>238</v>
      </c>
      <c r="D124" s="321"/>
      <c r="E124" s="322"/>
      <c r="F124" s="327"/>
      <c r="G124" s="321" t="s">
        <v>238</v>
      </c>
      <c r="H124" s="321"/>
      <c r="I124" s="322"/>
      <c r="J124" s="327"/>
      <c r="K124" s="321" t="s">
        <v>238</v>
      </c>
      <c r="L124" s="321"/>
      <c r="M124" s="321"/>
      <c r="N124" s="327"/>
      <c r="O124" s="321" t="s">
        <v>238</v>
      </c>
      <c r="P124" s="321"/>
      <c r="Q124" s="310"/>
      <c r="R124" s="309"/>
      <c r="V124" s="374" t="e">
        <f>O115</f>
        <v>#N/A</v>
      </c>
      <c r="W124" s="375">
        <f>O120</f>
        <v>0</v>
      </c>
      <c r="AA124" s="428"/>
    </row>
    <row r="125" spans="1:27" x14ac:dyDescent="0.25">
      <c r="A125" s="330"/>
      <c r="B125" s="311">
        <f>$C$9</f>
        <v>0</v>
      </c>
      <c r="C125" s="312">
        <f>'13 Score Fill'!H112</f>
        <v>0</v>
      </c>
      <c r="D125" s="309"/>
      <c r="E125" s="310"/>
      <c r="F125" s="311">
        <f>$C$9</f>
        <v>0</v>
      </c>
      <c r="G125" s="312">
        <f>'13 Score Fill'!H120</f>
        <v>0</v>
      </c>
      <c r="H125" s="309"/>
      <c r="I125" s="310"/>
      <c r="J125" s="311">
        <f>$C$9</f>
        <v>0</v>
      </c>
      <c r="K125" s="312">
        <f>'13 Score Fill'!H128</f>
        <v>0</v>
      </c>
      <c r="L125" s="309"/>
      <c r="M125" s="309"/>
      <c r="N125" s="311">
        <f>$C$9</f>
        <v>0</v>
      </c>
      <c r="O125" s="313">
        <f>'13 Score Fill'!H136</f>
        <v>0</v>
      </c>
      <c r="P125" s="309"/>
      <c r="Q125" s="310"/>
      <c r="R125" s="309"/>
      <c r="V125" s="374" t="e">
        <f>C123</f>
        <v>#N/A</v>
      </c>
      <c r="W125" s="375">
        <f>C128</f>
        <v>0</v>
      </c>
    </row>
    <row r="126" spans="1:27" x14ac:dyDescent="0.25">
      <c r="A126" s="330"/>
      <c r="B126" s="311">
        <f>$C$10</f>
        <v>0</v>
      </c>
      <c r="C126" s="313">
        <f>'13 Score Fill'!H113</f>
        <v>0</v>
      </c>
      <c r="D126" s="309"/>
      <c r="E126" s="310"/>
      <c r="F126" s="311">
        <f>$C$10</f>
        <v>0</v>
      </c>
      <c r="G126" s="313">
        <f>'13 Score Fill'!H121</f>
        <v>0</v>
      </c>
      <c r="H126" s="309"/>
      <c r="I126" s="310"/>
      <c r="J126" s="311">
        <f>$C$10</f>
        <v>0</v>
      </c>
      <c r="K126" s="312">
        <f>'13 Score Fill'!H129</f>
        <v>0</v>
      </c>
      <c r="L126" s="309"/>
      <c r="M126" s="309"/>
      <c r="N126" s="311">
        <f>$C$10</f>
        <v>0</v>
      </c>
      <c r="O126" s="314">
        <f>'13 Score Fill'!H137</f>
        <v>0</v>
      </c>
      <c r="P126" s="309"/>
      <c r="Q126" s="310"/>
      <c r="R126" s="309"/>
      <c r="V126" s="374" t="e">
        <f>G123</f>
        <v>#N/A</v>
      </c>
      <c r="W126" s="375">
        <f>G128</f>
        <v>0</v>
      </c>
    </row>
    <row r="127" spans="1:27" ht="12.75" customHeight="1" x14ac:dyDescent="0.25">
      <c r="A127" s="330"/>
      <c r="B127" s="311">
        <f>$C$11</f>
        <v>0</v>
      </c>
      <c r="C127" s="314">
        <f>'13 Score Fill'!H114</f>
        <v>0</v>
      </c>
      <c r="D127" s="309"/>
      <c r="E127" s="310"/>
      <c r="F127" s="311">
        <f>$C$11</f>
        <v>0</v>
      </c>
      <c r="G127" s="315">
        <f>'13 Score Fill'!H122</f>
        <v>0</v>
      </c>
      <c r="H127" s="309"/>
      <c r="I127" s="310"/>
      <c r="J127" s="311">
        <f>$C$11</f>
        <v>0</v>
      </c>
      <c r="K127" s="313">
        <f>'13 Score Fill'!H130</f>
        <v>0</v>
      </c>
      <c r="L127" s="309"/>
      <c r="M127" s="309"/>
      <c r="N127" s="311">
        <f>$C$11</f>
        <v>0</v>
      </c>
      <c r="O127" s="314">
        <f>'13 Score Fill'!H138</f>
        <v>0</v>
      </c>
      <c r="P127" s="309"/>
      <c r="Q127" s="310"/>
      <c r="R127" s="309"/>
      <c r="V127" s="375" t="e">
        <f>K123</f>
        <v>#N/A</v>
      </c>
      <c r="W127" s="375">
        <f>K128</f>
        <v>0</v>
      </c>
    </row>
    <row r="128" spans="1:27" ht="12.75" customHeight="1" x14ac:dyDescent="0.25">
      <c r="A128" s="330"/>
      <c r="B128" s="327" t="s">
        <v>248</v>
      </c>
      <c r="C128" s="324">
        <f>SUM(C125:C127)</f>
        <v>0</v>
      </c>
      <c r="D128" s="325"/>
      <c r="E128" s="326"/>
      <c r="F128" s="327" t="s">
        <v>248</v>
      </c>
      <c r="G128" s="322">
        <f>SUM(G125:G127)</f>
        <v>0</v>
      </c>
      <c r="H128" s="325"/>
      <c r="I128" s="326"/>
      <c r="J128" s="327" t="s">
        <v>248</v>
      </c>
      <c r="K128" s="324">
        <f>SUM(K125:K127)</f>
        <v>0</v>
      </c>
      <c r="L128" s="325"/>
      <c r="M128" s="325"/>
      <c r="N128" s="327" t="s">
        <v>248</v>
      </c>
      <c r="O128" s="324">
        <f>SUM(O125:O127)</f>
        <v>0</v>
      </c>
      <c r="P128" s="309"/>
      <c r="Q128" s="310"/>
      <c r="R128" s="309"/>
      <c r="V128" s="374" t="e">
        <f>O123</f>
        <v>#N/A</v>
      </c>
      <c r="W128" s="375">
        <f>O128</f>
        <v>0</v>
      </c>
    </row>
    <row r="129" spans="1:126" ht="12.75" customHeight="1" x14ac:dyDescent="0.25">
      <c r="A129" s="330"/>
      <c r="B129" s="327" t="s">
        <v>240</v>
      </c>
      <c r="C129" s="328">
        <f>C128/3</f>
        <v>0</v>
      </c>
      <c r="D129" s="325"/>
      <c r="E129" s="326"/>
      <c r="F129" s="327" t="s">
        <v>240</v>
      </c>
      <c r="G129" s="328">
        <f>G128/3</f>
        <v>0</v>
      </c>
      <c r="H129" s="325"/>
      <c r="I129" s="326"/>
      <c r="J129" s="327" t="s">
        <v>240</v>
      </c>
      <c r="K129" s="328">
        <f>K128/3</f>
        <v>0</v>
      </c>
      <c r="L129" s="325"/>
      <c r="M129" s="325"/>
      <c r="N129" s="327" t="s">
        <v>240</v>
      </c>
      <c r="O129" s="328">
        <f>O128/3</f>
        <v>0</v>
      </c>
      <c r="P129" s="309"/>
      <c r="Q129" s="310"/>
      <c r="R129" s="309"/>
      <c r="V129" s="374" t="e">
        <f>C131</f>
        <v>#N/A</v>
      </c>
      <c r="W129" s="375">
        <f>C136</f>
        <v>0</v>
      </c>
    </row>
    <row r="130" spans="1:126" s="431" customFormat="1" ht="12.75" customHeight="1" x14ac:dyDescent="0.25">
      <c r="A130" s="309"/>
      <c r="B130" s="311"/>
      <c r="C130" s="309"/>
      <c r="D130" s="309"/>
      <c r="E130" s="310"/>
      <c r="F130" s="311"/>
      <c r="G130" s="309"/>
      <c r="H130" s="309"/>
      <c r="I130" s="310"/>
      <c r="J130" s="311"/>
      <c r="K130" s="309"/>
      <c r="L130" s="309"/>
      <c r="M130" s="309"/>
      <c r="N130" s="311"/>
      <c r="O130" s="309"/>
      <c r="P130" s="309"/>
      <c r="Q130" s="310"/>
      <c r="R130" s="309"/>
      <c r="S130" s="429"/>
      <c r="T130" s="428"/>
      <c r="U130" s="430"/>
      <c r="V130" s="374" t="e">
        <f>G131</f>
        <v>#N/A</v>
      </c>
      <c r="W130" s="375">
        <f>G136</f>
        <v>0</v>
      </c>
      <c r="X130" s="429"/>
      <c r="Y130" s="184"/>
      <c r="Z130" s="184"/>
      <c r="AA130" s="184"/>
      <c r="AB130" s="428"/>
      <c r="AC130" s="428"/>
      <c r="AD130" s="428"/>
      <c r="AE130" s="428"/>
      <c r="AF130" s="428"/>
      <c r="AG130" s="428"/>
      <c r="AH130" s="428"/>
      <c r="AI130" s="428"/>
      <c r="AJ130" s="428"/>
      <c r="AK130" s="428"/>
      <c r="AL130" s="428"/>
      <c r="AM130" s="428"/>
      <c r="AN130" s="428"/>
      <c r="AO130" s="428"/>
      <c r="AP130" s="428"/>
      <c r="AQ130" s="428"/>
      <c r="AR130" s="428"/>
      <c r="AS130" s="428"/>
      <c r="AT130" s="428"/>
      <c r="AU130" s="428"/>
      <c r="AV130" s="428"/>
      <c r="AW130" s="428"/>
      <c r="AX130" s="428"/>
      <c r="AY130" s="428"/>
      <c r="AZ130" s="428"/>
      <c r="BA130" s="428"/>
      <c r="BB130" s="428"/>
      <c r="BC130" s="428"/>
      <c r="BD130" s="428"/>
      <c r="BE130" s="428"/>
      <c r="BF130" s="428"/>
      <c r="BG130" s="428"/>
      <c r="BH130" s="428"/>
      <c r="BI130" s="428"/>
      <c r="BJ130" s="428"/>
      <c r="BK130" s="428"/>
      <c r="BL130" s="428"/>
      <c r="BM130" s="428"/>
      <c r="BN130" s="428"/>
      <c r="BO130" s="428"/>
      <c r="BP130" s="428"/>
      <c r="BQ130" s="428"/>
      <c r="BR130" s="428"/>
      <c r="BS130" s="428"/>
      <c r="BT130" s="428"/>
      <c r="BU130" s="428"/>
      <c r="BV130" s="428"/>
      <c r="BW130" s="428"/>
      <c r="BX130" s="428"/>
      <c r="BY130" s="428"/>
      <c r="BZ130" s="428"/>
      <c r="CA130" s="428"/>
      <c r="CB130" s="428"/>
      <c r="CC130" s="428"/>
      <c r="CD130" s="428"/>
      <c r="CE130" s="428"/>
      <c r="CF130" s="428"/>
      <c r="CG130" s="428"/>
      <c r="CH130" s="428"/>
      <c r="CI130" s="428"/>
      <c r="CJ130" s="428"/>
      <c r="CK130" s="428"/>
      <c r="CL130" s="428"/>
      <c r="CM130" s="428"/>
      <c r="CN130" s="428"/>
      <c r="CO130" s="428"/>
      <c r="CP130" s="428"/>
      <c r="CQ130" s="428"/>
      <c r="CR130" s="428"/>
      <c r="CS130" s="428"/>
      <c r="CT130" s="428"/>
      <c r="CU130" s="428"/>
      <c r="CV130" s="428"/>
      <c r="CW130" s="428"/>
      <c r="CX130" s="428"/>
      <c r="CY130" s="428"/>
      <c r="CZ130" s="428"/>
      <c r="DA130" s="428"/>
      <c r="DB130" s="428"/>
      <c r="DC130" s="428"/>
      <c r="DD130" s="428"/>
      <c r="DE130" s="428"/>
      <c r="DF130" s="428"/>
      <c r="DG130" s="428"/>
      <c r="DH130" s="428"/>
      <c r="DI130" s="428"/>
      <c r="DJ130" s="428"/>
      <c r="DK130" s="428"/>
      <c r="DL130" s="428"/>
      <c r="DM130" s="428"/>
      <c r="DN130" s="428"/>
      <c r="DO130" s="428"/>
      <c r="DP130" s="428"/>
      <c r="DQ130" s="428"/>
      <c r="DR130" s="428"/>
      <c r="DS130" s="428"/>
      <c r="DT130" s="428"/>
      <c r="DU130" s="428"/>
      <c r="DV130" s="428"/>
    </row>
    <row r="131" spans="1:126" ht="28.5" customHeight="1" x14ac:dyDescent="0.25">
      <c r="A131" s="330"/>
      <c r="B131" s="319" t="s">
        <v>244</v>
      </c>
      <c r="C131" s="1384" t="e">
        <f>$C$62</f>
        <v>#N/A</v>
      </c>
      <c r="D131" s="1385"/>
      <c r="E131" s="318"/>
      <c r="F131" s="319" t="s">
        <v>244</v>
      </c>
      <c r="G131" s="1384" t="e">
        <f>$G$62</f>
        <v>#N/A</v>
      </c>
      <c r="H131" s="1385"/>
      <c r="I131" s="318"/>
      <c r="J131" s="319" t="s">
        <v>244</v>
      </c>
      <c r="K131" s="1384" t="e">
        <f>$K$62</f>
        <v>#N/A</v>
      </c>
      <c r="L131" s="1385"/>
      <c r="M131" s="320"/>
      <c r="N131" s="319" t="s">
        <v>244</v>
      </c>
      <c r="O131" s="1384" t="e">
        <f>$O$62</f>
        <v>#N/A</v>
      </c>
      <c r="P131" s="1385"/>
      <c r="Q131" s="310"/>
      <c r="R131" s="309"/>
      <c r="U131" s="331"/>
      <c r="V131" s="374" t="e">
        <f>K131</f>
        <v>#N/A</v>
      </c>
      <c r="W131" s="375">
        <f>K136</f>
        <v>0</v>
      </c>
    </row>
    <row r="132" spans="1:126" x14ac:dyDescent="0.25">
      <c r="A132" s="330"/>
      <c r="B132" s="311"/>
      <c r="C132" s="321" t="s">
        <v>238</v>
      </c>
      <c r="D132" s="321"/>
      <c r="E132" s="322"/>
      <c r="F132" s="327"/>
      <c r="G132" s="321" t="s">
        <v>238</v>
      </c>
      <c r="H132" s="321"/>
      <c r="I132" s="322"/>
      <c r="J132" s="327"/>
      <c r="K132" s="321" t="s">
        <v>238</v>
      </c>
      <c r="L132" s="321"/>
      <c r="M132" s="321"/>
      <c r="N132" s="327"/>
      <c r="O132" s="321" t="s">
        <v>238</v>
      </c>
      <c r="P132" s="321"/>
      <c r="Q132" s="310"/>
      <c r="R132" s="309"/>
      <c r="V132" s="374" t="e">
        <f>O131</f>
        <v>#N/A</v>
      </c>
      <c r="W132" s="375">
        <f>O136</f>
        <v>0</v>
      </c>
    </row>
    <row r="133" spans="1:126" x14ac:dyDescent="0.25">
      <c r="A133" s="330"/>
      <c r="B133" s="311">
        <f>$C$9</f>
        <v>0</v>
      </c>
      <c r="C133" s="313">
        <f>'13 Score Fill'!I112</f>
        <v>0</v>
      </c>
      <c r="D133" s="309"/>
      <c r="E133" s="310"/>
      <c r="F133" s="311">
        <f>$C$9</f>
        <v>0</v>
      </c>
      <c r="G133" s="313">
        <f>'13 Score Fill'!I120</f>
        <v>0</v>
      </c>
      <c r="H133" s="309"/>
      <c r="I133" s="310"/>
      <c r="J133" s="311">
        <f>$C$9</f>
        <v>0</v>
      </c>
      <c r="K133" s="313">
        <f>'13 Score Fill'!I128</f>
        <v>0</v>
      </c>
      <c r="L133" s="309"/>
      <c r="M133" s="309"/>
      <c r="N133" s="311">
        <f>$C$9</f>
        <v>0</v>
      </c>
      <c r="O133" s="313">
        <f>'13 Score Fill'!I136</f>
        <v>0</v>
      </c>
      <c r="P133" s="309"/>
      <c r="Q133" s="310"/>
      <c r="R133" s="309"/>
      <c r="V133" s="374" t="e">
        <f>C139</f>
        <v>#N/A</v>
      </c>
      <c r="W133" s="375">
        <f>C144</f>
        <v>0</v>
      </c>
    </row>
    <row r="134" spans="1:126" x14ac:dyDescent="0.25">
      <c r="A134" s="330"/>
      <c r="B134" s="311">
        <f>$C$10</f>
        <v>0</v>
      </c>
      <c r="C134" s="315">
        <f>'13 Score Fill'!I113</f>
        <v>0</v>
      </c>
      <c r="D134" s="309"/>
      <c r="E134" s="310"/>
      <c r="F134" s="311">
        <f>$C$10</f>
        <v>0</v>
      </c>
      <c r="G134" s="315">
        <f>'13 Score Fill'!I121</f>
        <v>0</v>
      </c>
      <c r="H134" s="309"/>
      <c r="I134" s="310"/>
      <c r="J134" s="311">
        <f>$C$10</f>
        <v>0</v>
      </c>
      <c r="K134" s="315">
        <f>'13 Score Fill'!I129</f>
        <v>0</v>
      </c>
      <c r="L134" s="309"/>
      <c r="M134" s="309"/>
      <c r="N134" s="311">
        <f>$C$10</f>
        <v>0</v>
      </c>
      <c r="O134" s="314">
        <f>'13 Score Fill'!I137</f>
        <v>0</v>
      </c>
      <c r="P134" s="309"/>
      <c r="Q134" s="310"/>
      <c r="R134" s="309"/>
      <c r="V134" s="374" t="e">
        <f>G139</f>
        <v>#N/A</v>
      </c>
      <c r="W134" s="375">
        <f>G144</f>
        <v>0</v>
      </c>
    </row>
    <row r="135" spans="1:126" ht="12.75" customHeight="1" x14ac:dyDescent="0.25">
      <c r="A135" s="330"/>
      <c r="B135" s="311">
        <f>$C$11</f>
        <v>0</v>
      </c>
      <c r="C135" s="313">
        <f>'13 Score Fill'!I114</f>
        <v>0</v>
      </c>
      <c r="D135" s="309"/>
      <c r="E135" s="310"/>
      <c r="F135" s="311">
        <f>$C$11</f>
        <v>0</v>
      </c>
      <c r="G135" s="313">
        <f>'13 Score Fill'!I122</f>
        <v>0</v>
      </c>
      <c r="H135" s="309"/>
      <c r="I135" s="310"/>
      <c r="J135" s="311">
        <f>$C$11</f>
        <v>0</v>
      </c>
      <c r="K135" s="315">
        <f>'13 Score Fill'!I130</f>
        <v>0</v>
      </c>
      <c r="L135" s="309"/>
      <c r="M135" s="309"/>
      <c r="N135" s="311">
        <f>$C$11</f>
        <v>0</v>
      </c>
      <c r="O135" s="315">
        <f>'13 Score Fill'!I138</f>
        <v>0</v>
      </c>
      <c r="P135" s="309"/>
      <c r="Q135" s="310"/>
      <c r="R135" s="309"/>
      <c r="V135" s="375" t="e">
        <f>K139</f>
        <v>#N/A</v>
      </c>
      <c r="W135" s="375">
        <f>K144</f>
        <v>0</v>
      </c>
    </row>
    <row r="136" spans="1:126" ht="12.75" customHeight="1" x14ac:dyDescent="0.25">
      <c r="A136" s="330"/>
      <c r="B136" s="327" t="s">
        <v>248</v>
      </c>
      <c r="C136" s="324">
        <f>SUM(C133:C135)</f>
        <v>0</v>
      </c>
      <c r="D136" s="325"/>
      <c r="E136" s="326"/>
      <c r="F136" s="327" t="s">
        <v>248</v>
      </c>
      <c r="G136" s="324">
        <f>SUM(G133:G135)</f>
        <v>0</v>
      </c>
      <c r="H136" s="325"/>
      <c r="I136" s="326"/>
      <c r="J136" s="327" t="s">
        <v>248</v>
      </c>
      <c r="K136" s="324">
        <f>SUM(K133:K135)</f>
        <v>0</v>
      </c>
      <c r="L136" s="325"/>
      <c r="M136" s="325"/>
      <c r="N136" s="327" t="s">
        <v>248</v>
      </c>
      <c r="O136" s="321">
        <f>SUM(O133:O135)</f>
        <v>0</v>
      </c>
      <c r="P136" s="309"/>
      <c r="Q136" s="310"/>
      <c r="R136" s="309"/>
      <c r="V136" s="374" t="e">
        <f>O139</f>
        <v>#N/A</v>
      </c>
      <c r="W136" s="375">
        <f>O144</f>
        <v>0</v>
      </c>
    </row>
    <row r="137" spans="1:126" ht="12.75" customHeight="1" x14ac:dyDescent="0.25">
      <c r="A137" s="330"/>
      <c r="B137" s="327" t="s">
        <v>240</v>
      </c>
      <c r="C137" s="328">
        <f>C136/3</f>
        <v>0</v>
      </c>
      <c r="D137" s="325"/>
      <c r="E137" s="326"/>
      <c r="F137" s="327" t="s">
        <v>240</v>
      </c>
      <c r="G137" s="328">
        <f>G136/3</f>
        <v>0</v>
      </c>
      <c r="H137" s="325"/>
      <c r="I137" s="326"/>
      <c r="J137" s="327" t="s">
        <v>240</v>
      </c>
      <c r="K137" s="328">
        <f>K136/3</f>
        <v>0</v>
      </c>
      <c r="L137" s="325"/>
      <c r="M137" s="325"/>
      <c r="N137" s="327" t="s">
        <v>240</v>
      </c>
      <c r="O137" s="328">
        <f>O136/3</f>
        <v>0</v>
      </c>
      <c r="P137" s="309"/>
      <c r="Q137" s="310"/>
      <c r="R137" s="309"/>
      <c r="W137" s="184">
        <f>SUM(W113:W136)</f>
        <v>0</v>
      </c>
    </row>
    <row r="138" spans="1:126" ht="12.75" customHeight="1" x14ac:dyDescent="0.25">
      <c r="A138" s="330"/>
      <c r="B138" s="311"/>
      <c r="C138" s="309"/>
      <c r="D138" s="309"/>
      <c r="E138" s="310"/>
      <c r="F138" s="311"/>
      <c r="G138" s="309"/>
      <c r="H138" s="309"/>
      <c r="I138" s="310"/>
      <c r="J138" s="311"/>
      <c r="K138" s="309"/>
      <c r="L138" s="309"/>
      <c r="M138" s="309"/>
      <c r="N138" s="311"/>
      <c r="O138" s="309"/>
      <c r="P138" s="309"/>
      <c r="Q138" s="310"/>
      <c r="R138" s="309"/>
    </row>
    <row r="139" spans="1:126" ht="28.5" customHeight="1" x14ac:dyDescent="0.25">
      <c r="A139" s="330"/>
      <c r="B139" s="319" t="s">
        <v>245</v>
      </c>
      <c r="C139" s="1384" t="e">
        <f>$C$70</f>
        <v>#N/A</v>
      </c>
      <c r="D139" s="1385"/>
      <c r="E139" s="318"/>
      <c r="F139" s="319" t="s">
        <v>245</v>
      </c>
      <c r="G139" s="1384" t="e">
        <f>$G$70</f>
        <v>#N/A</v>
      </c>
      <c r="H139" s="1385"/>
      <c r="I139" s="318"/>
      <c r="J139" s="319" t="s">
        <v>245</v>
      </c>
      <c r="K139" s="1384" t="e">
        <f>$K$70</f>
        <v>#N/A</v>
      </c>
      <c r="L139" s="1385"/>
      <c r="M139" s="320"/>
      <c r="N139" s="319" t="s">
        <v>245</v>
      </c>
      <c r="O139" s="1384" t="e">
        <f>$O$70</f>
        <v>#N/A</v>
      </c>
      <c r="P139" s="1385"/>
      <c r="Q139" s="310"/>
      <c r="R139" s="309"/>
      <c r="U139" s="331"/>
    </row>
    <row r="140" spans="1:126" x14ac:dyDescent="0.25">
      <c r="A140" s="330"/>
      <c r="B140" s="311"/>
      <c r="C140" s="321" t="s">
        <v>238</v>
      </c>
      <c r="D140" s="321"/>
      <c r="E140" s="322"/>
      <c r="F140" s="327"/>
      <c r="G140" s="321" t="s">
        <v>238</v>
      </c>
      <c r="H140" s="321"/>
      <c r="I140" s="322"/>
      <c r="J140" s="327"/>
      <c r="K140" s="321" t="s">
        <v>238</v>
      </c>
      <c r="L140" s="321"/>
      <c r="M140" s="321"/>
      <c r="N140" s="327"/>
      <c r="O140" s="321" t="s">
        <v>238</v>
      </c>
      <c r="P140" s="309"/>
      <c r="Q140" s="310"/>
      <c r="R140" s="309"/>
    </row>
    <row r="141" spans="1:126" x14ac:dyDescent="0.25">
      <c r="A141" s="330"/>
      <c r="B141" s="311">
        <f>$C$9</f>
        <v>0</v>
      </c>
      <c r="C141" s="313">
        <f>'13 Score Fill'!J112</f>
        <v>0</v>
      </c>
      <c r="D141" s="309"/>
      <c r="E141" s="310"/>
      <c r="F141" s="311">
        <f>$C$9</f>
        <v>0</v>
      </c>
      <c r="G141" s="313">
        <f>'13 Score Fill'!J120</f>
        <v>0</v>
      </c>
      <c r="H141" s="309"/>
      <c r="I141" s="310"/>
      <c r="J141" s="311">
        <f>$C$9</f>
        <v>0</v>
      </c>
      <c r="K141" s="313">
        <f>'13 Score Fill'!J128</f>
        <v>0</v>
      </c>
      <c r="L141" s="309"/>
      <c r="M141" s="309"/>
      <c r="N141" s="311">
        <f>$C$9</f>
        <v>0</v>
      </c>
      <c r="O141" s="313">
        <f>'13 Score Fill'!J136</f>
        <v>0</v>
      </c>
      <c r="P141" s="309"/>
      <c r="Q141" s="310"/>
      <c r="R141" s="309"/>
      <c r="V141" s="374">
        <f>COUNTIF(V113:V136,D153)</f>
        <v>0</v>
      </c>
    </row>
    <row r="142" spans="1:126" x14ac:dyDescent="0.25">
      <c r="A142" s="330"/>
      <c r="B142" s="311">
        <f>$C$10</f>
        <v>0</v>
      </c>
      <c r="C142" s="314">
        <f>'13 Score Fill'!J113</f>
        <v>0</v>
      </c>
      <c r="D142" s="309"/>
      <c r="E142" s="310"/>
      <c r="F142" s="311">
        <f>$C$10</f>
        <v>0</v>
      </c>
      <c r="G142" s="315">
        <f>'13 Score Fill'!J121</f>
        <v>0</v>
      </c>
      <c r="H142" s="309"/>
      <c r="I142" s="310"/>
      <c r="J142" s="311">
        <f>$C$10</f>
        <v>0</v>
      </c>
      <c r="K142" s="315">
        <f>'13 Score Fill'!J129</f>
        <v>0</v>
      </c>
      <c r="L142" s="309"/>
      <c r="M142" s="309"/>
      <c r="N142" s="311">
        <f>$C$10</f>
        <v>0</v>
      </c>
      <c r="O142" s="314">
        <f>'13 Score Fill'!J137</f>
        <v>0</v>
      </c>
      <c r="P142" s="309"/>
      <c r="Q142" s="310"/>
      <c r="R142" s="309"/>
      <c r="V142" s="374">
        <f>COUNTIF(V113:V136,D154)</f>
        <v>0</v>
      </c>
    </row>
    <row r="143" spans="1:126" x14ac:dyDescent="0.25">
      <c r="A143" s="330"/>
      <c r="B143" s="311">
        <f>$C$11</f>
        <v>0</v>
      </c>
      <c r="C143" s="314">
        <f>'13 Score Fill'!J114</f>
        <v>0</v>
      </c>
      <c r="D143" s="309"/>
      <c r="E143" s="310"/>
      <c r="F143" s="311">
        <f>$C$11</f>
        <v>0</v>
      </c>
      <c r="G143" s="315">
        <f>'13 Score Fill'!J122</f>
        <v>0</v>
      </c>
      <c r="H143" s="309"/>
      <c r="I143" s="310"/>
      <c r="J143" s="311">
        <f>$C$11</f>
        <v>0</v>
      </c>
      <c r="K143" s="315">
        <f>'13 Score Fill'!J130</f>
        <v>0</v>
      </c>
      <c r="L143" s="309"/>
      <c r="M143" s="309"/>
      <c r="N143" s="311">
        <f>$C$11</f>
        <v>0</v>
      </c>
      <c r="O143" s="314">
        <f>'13 Score Fill'!J138</f>
        <v>0</v>
      </c>
      <c r="P143" s="309"/>
      <c r="Q143" s="310"/>
      <c r="R143" s="309"/>
      <c r="V143" s="374">
        <f>COUNTIF(V113:V136,D155)</f>
        <v>0</v>
      </c>
    </row>
    <row r="144" spans="1:126" x14ac:dyDescent="0.25">
      <c r="A144" s="330"/>
      <c r="B144" s="327" t="s">
        <v>248</v>
      </c>
      <c r="C144" s="324">
        <f>SUM(C141:C143)</f>
        <v>0</v>
      </c>
      <c r="D144" s="325"/>
      <c r="E144" s="326"/>
      <c r="F144" s="327" t="s">
        <v>248</v>
      </c>
      <c r="G144" s="321">
        <f>SUM(G141:G143)</f>
        <v>0</v>
      </c>
      <c r="H144" s="325"/>
      <c r="I144" s="326"/>
      <c r="J144" s="327" t="s">
        <v>248</v>
      </c>
      <c r="K144" s="324">
        <f>SUM(K141:K143)</f>
        <v>0</v>
      </c>
      <c r="L144" s="325"/>
      <c r="M144" s="325"/>
      <c r="N144" s="327" t="s">
        <v>248</v>
      </c>
      <c r="O144" s="324">
        <f>SUM(O141:O143)</f>
        <v>0</v>
      </c>
      <c r="P144" s="309"/>
      <c r="Q144" s="310"/>
      <c r="R144" s="309"/>
      <c r="V144" s="374">
        <f>COUNTIF(V113:V136,D156)</f>
        <v>0</v>
      </c>
    </row>
    <row r="145" spans="1:22" x14ac:dyDescent="0.25">
      <c r="A145" s="330"/>
      <c r="B145" s="327" t="s">
        <v>240</v>
      </c>
      <c r="C145" s="328">
        <f>C144/3</f>
        <v>0</v>
      </c>
      <c r="D145" s="378"/>
      <c r="E145" s="379"/>
      <c r="F145" s="380" t="s">
        <v>240</v>
      </c>
      <c r="G145" s="328">
        <f>G144/3</f>
        <v>0</v>
      </c>
      <c r="H145" s="378"/>
      <c r="I145" s="379"/>
      <c r="J145" s="380" t="s">
        <v>240</v>
      </c>
      <c r="K145" s="328">
        <f>K144/3</f>
        <v>0</v>
      </c>
      <c r="L145" s="378"/>
      <c r="M145" s="378"/>
      <c r="N145" s="380" t="s">
        <v>240</v>
      </c>
      <c r="O145" s="328">
        <f>O144/3</f>
        <v>0</v>
      </c>
      <c r="P145" s="309"/>
      <c r="Q145" s="310"/>
      <c r="R145" s="309"/>
      <c r="V145" s="374">
        <f>COUNTIF(V113:V136,C157)</f>
        <v>0</v>
      </c>
    </row>
    <row r="146" spans="1:22" ht="12.75" customHeight="1" thickBot="1" x14ac:dyDescent="0.3">
      <c r="A146" s="330"/>
      <c r="B146" s="311"/>
      <c r="C146" s="309"/>
      <c r="D146" s="309"/>
      <c r="E146" s="310"/>
      <c r="F146" s="311"/>
      <c r="G146" s="309"/>
      <c r="H146" s="309"/>
      <c r="I146" s="310"/>
      <c r="J146" s="311"/>
      <c r="K146" s="309"/>
      <c r="L146" s="309"/>
      <c r="M146" s="309"/>
      <c r="N146" s="311"/>
      <c r="O146" s="309"/>
      <c r="P146" s="309"/>
      <c r="Q146" s="310"/>
      <c r="R146" s="309"/>
      <c r="V146" s="374">
        <f>COUNTIF(V113:V136,D158)</f>
        <v>0</v>
      </c>
    </row>
    <row r="147" spans="1:22" ht="25.5" customHeight="1" x14ac:dyDescent="0.25">
      <c r="A147" s="330"/>
      <c r="B147" s="381" t="s">
        <v>249</v>
      </c>
      <c r="C147" s="382">
        <f>C144+C136+C128+C120+C112+C104</f>
        <v>0</v>
      </c>
      <c r="D147" s="1394" t="e">
        <f>$C$28</f>
        <v>#N/A</v>
      </c>
      <c r="E147" s="1395"/>
      <c r="F147" s="381" t="s">
        <v>272</v>
      </c>
      <c r="G147" s="382">
        <f>G144+G136+G128+G120+G112+G104</f>
        <v>0</v>
      </c>
      <c r="H147" s="1394" t="e">
        <f>$G$28</f>
        <v>#N/A</v>
      </c>
      <c r="I147" s="1395"/>
      <c r="J147" s="381" t="s">
        <v>301</v>
      </c>
      <c r="K147" s="382">
        <f>K144+K136+K128+K120+K112+K104</f>
        <v>0</v>
      </c>
      <c r="L147" s="1394" t="e">
        <f>$K$28</f>
        <v>#N/A</v>
      </c>
      <c r="M147" s="1400"/>
      <c r="N147" s="381" t="s">
        <v>303</v>
      </c>
      <c r="O147" s="383">
        <f>O144+O136+O128+O120+O112+O104</f>
        <v>0</v>
      </c>
      <c r="P147" s="1394" t="str">
        <f>$O$28</f>
        <v>Not Used</v>
      </c>
      <c r="Q147" s="1395"/>
      <c r="R147" s="510"/>
      <c r="V147" s="374">
        <f>COUNTIF(V113:V136,D159)</f>
        <v>0</v>
      </c>
    </row>
    <row r="148" spans="1:22" ht="12" customHeight="1" x14ac:dyDescent="0.25">
      <c r="A148" s="330"/>
      <c r="B148" s="384"/>
      <c r="C148" s="321"/>
      <c r="D148" s="1396"/>
      <c r="E148" s="1397"/>
      <c r="F148" s="384"/>
      <c r="G148" s="321"/>
      <c r="H148" s="1396"/>
      <c r="I148" s="1397"/>
      <c r="J148" s="384"/>
      <c r="K148" s="321"/>
      <c r="L148" s="1396"/>
      <c r="M148" s="1401"/>
      <c r="N148" s="384"/>
      <c r="O148" s="385"/>
      <c r="P148" s="1396"/>
      <c r="Q148" s="1397"/>
      <c r="R148" s="510"/>
      <c r="V148" s="374">
        <f>COUNTIF(V113:V136,C160)</f>
        <v>0</v>
      </c>
    </row>
    <row r="149" spans="1:22" ht="25.5" customHeight="1" thickBot="1" x14ac:dyDescent="0.3">
      <c r="A149" s="330"/>
      <c r="B149" s="386" t="s">
        <v>250</v>
      </c>
      <c r="C149" s="388" t="str">
        <f>K154</f>
        <v>Exercise 1</v>
      </c>
      <c r="D149" s="1398"/>
      <c r="E149" s="1399"/>
      <c r="F149" s="386" t="s">
        <v>273</v>
      </c>
      <c r="G149" s="388" t="str">
        <f>K155</f>
        <v>Exercise 2</v>
      </c>
      <c r="H149" s="1398"/>
      <c r="I149" s="1399"/>
      <c r="J149" s="386" t="s">
        <v>302</v>
      </c>
      <c r="K149" s="388" t="str">
        <f>K156</f>
        <v>Exercise 3</v>
      </c>
      <c r="L149" s="1398"/>
      <c r="M149" s="1402"/>
      <c r="N149" s="386" t="s">
        <v>304</v>
      </c>
      <c r="O149" s="389" t="str">
        <f>K156</f>
        <v>Exercise 3</v>
      </c>
      <c r="P149" s="1398"/>
      <c r="Q149" s="1399"/>
      <c r="R149" s="510"/>
      <c r="V149" s="331">
        <f>$K$9+$K$10+$K$11+$K$12</f>
        <v>0</v>
      </c>
    </row>
    <row r="150" spans="1:22" ht="6.75" customHeight="1" thickBot="1" x14ac:dyDescent="0.3">
      <c r="A150" s="330"/>
      <c r="B150" s="329"/>
      <c r="C150" s="309"/>
      <c r="D150" s="309"/>
      <c r="E150" s="309"/>
      <c r="F150" s="309"/>
      <c r="G150" s="309"/>
      <c r="H150" s="309"/>
      <c r="I150" s="309"/>
      <c r="J150" s="309"/>
      <c r="K150" s="309"/>
      <c r="L150" s="309"/>
      <c r="M150" s="309"/>
      <c r="N150" s="309"/>
      <c r="O150" s="309"/>
      <c r="P150" s="309"/>
      <c r="Q150" s="310"/>
      <c r="R150" s="309"/>
    </row>
    <row r="151" spans="1:22" ht="41.4" thickTop="1" thickBot="1" x14ac:dyDescent="0.35">
      <c r="A151" s="330"/>
      <c r="B151" s="390"/>
      <c r="C151" s="325"/>
      <c r="D151" s="325"/>
      <c r="E151" s="391" t="s">
        <v>248</v>
      </c>
      <c r="F151" s="392" t="s">
        <v>348</v>
      </c>
      <c r="G151" s="1387" t="s">
        <v>347</v>
      </c>
      <c r="H151" s="1387"/>
      <c r="I151" s="452" t="s">
        <v>404</v>
      </c>
      <c r="J151" s="394"/>
      <c r="K151" s="309"/>
      <c r="L151" s="309"/>
      <c r="M151" s="1382" t="s">
        <v>7</v>
      </c>
      <c r="N151" s="1383"/>
      <c r="O151" s="395" t="str">
        <f>J95</f>
        <v>B</v>
      </c>
      <c r="P151" s="396"/>
      <c r="Q151" s="397"/>
      <c r="R151" s="396"/>
    </row>
    <row r="152" spans="1:22" ht="13.8" thickTop="1" x14ac:dyDescent="0.25">
      <c r="A152" s="330"/>
      <c r="B152" s="398"/>
      <c r="C152" s="399"/>
      <c r="D152" s="400" t="s">
        <v>259</v>
      </c>
      <c r="E152" s="321">
        <f>SUMIFS(W113:W136,V113:V136,D152)</f>
        <v>0</v>
      </c>
      <c r="F152" s="401">
        <f>$V$72*30</f>
        <v>0</v>
      </c>
      <c r="G152" s="1374" t="e">
        <f>E152/$V$72/3</f>
        <v>#DIV/0!</v>
      </c>
      <c r="H152" s="1374"/>
      <c r="I152" s="378" t="e">
        <f>G152*10</f>
        <v>#DIV/0!</v>
      </c>
      <c r="J152" s="309"/>
      <c r="K152" s="309"/>
      <c r="L152" s="309"/>
      <c r="M152" s="402"/>
      <c r="N152" s="1392"/>
      <c r="O152" s="1392"/>
      <c r="P152" s="1392"/>
      <c r="Q152" s="1393"/>
      <c r="R152" s="509"/>
    </row>
    <row r="153" spans="1:22" x14ac:dyDescent="0.25">
      <c r="A153" s="330"/>
      <c r="B153" s="403"/>
      <c r="C153" s="399"/>
      <c r="D153" s="400" t="s">
        <v>266</v>
      </c>
      <c r="E153" s="321">
        <f>SUMIFS(W113:W136,V113:V136,D153)</f>
        <v>0</v>
      </c>
      <c r="F153" s="401">
        <f>$V$73*30</f>
        <v>0</v>
      </c>
      <c r="G153" s="1374" t="e">
        <f>E153/$V$73/3</f>
        <v>#DIV/0!</v>
      </c>
      <c r="H153" s="1374"/>
      <c r="I153" s="378" t="e">
        <f t="shared" ref="I153:I159" si="5">G153*10</f>
        <v>#DIV/0!</v>
      </c>
      <c r="K153" s="1390"/>
      <c r="L153" s="1390"/>
      <c r="M153" s="404" t="s">
        <v>248</v>
      </c>
      <c r="N153" s="404" t="s">
        <v>240</v>
      </c>
      <c r="O153" s="405"/>
      <c r="P153" s="405"/>
      <c r="Q153" s="406"/>
      <c r="R153" s="405"/>
    </row>
    <row r="154" spans="1:22" ht="13.8" x14ac:dyDescent="0.3">
      <c r="A154" s="330"/>
      <c r="B154" s="403"/>
      <c r="C154" s="399"/>
      <c r="D154" s="400" t="s">
        <v>260</v>
      </c>
      <c r="E154" s="321">
        <f>SUMIFS(W113:W136,V113:V136,D154)</f>
        <v>0</v>
      </c>
      <c r="F154" s="401">
        <f>$V$74*30</f>
        <v>0</v>
      </c>
      <c r="G154" s="1374" t="e">
        <f>E154/$V$74/3</f>
        <v>#DIV/0!</v>
      </c>
      <c r="H154" s="1374"/>
      <c r="I154" s="378" t="e">
        <f t="shared" si="5"/>
        <v>#DIV/0!</v>
      </c>
      <c r="K154" s="1375" t="s">
        <v>236</v>
      </c>
      <c r="L154" s="1375"/>
      <c r="M154" s="404">
        <f>C147</f>
        <v>0</v>
      </c>
      <c r="N154" s="407" t="e">
        <f>(M154/($K$9*30))*100</f>
        <v>#DIV/0!</v>
      </c>
      <c r="O154" s="330"/>
      <c r="P154" s="330"/>
      <c r="Q154" s="310"/>
      <c r="R154" s="309"/>
    </row>
    <row r="155" spans="1:22" ht="13.8" x14ac:dyDescent="0.3">
      <c r="A155" s="330"/>
      <c r="B155" s="403"/>
      <c r="C155" s="399"/>
      <c r="D155" s="400" t="s">
        <v>261</v>
      </c>
      <c r="E155" s="321">
        <f>SUMIFS(W113:W136,V113:V136,D155)</f>
        <v>0</v>
      </c>
      <c r="F155" s="401">
        <f>$V$75*30</f>
        <v>0</v>
      </c>
      <c r="G155" s="1374" t="e">
        <f>E155/$V$75/3</f>
        <v>#DIV/0!</v>
      </c>
      <c r="H155" s="1374"/>
      <c r="I155" s="378" t="e">
        <f t="shared" si="5"/>
        <v>#DIV/0!</v>
      </c>
      <c r="K155" s="1375" t="s">
        <v>237</v>
      </c>
      <c r="L155" s="1375"/>
      <c r="M155" s="404">
        <f>G147</f>
        <v>0</v>
      </c>
      <c r="N155" s="407" t="e">
        <f>(M155/($K$10*30))*100</f>
        <v>#DIV/0!</v>
      </c>
      <c r="O155" s="408"/>
      <c r="P155" s="330"/>
      <c r="Q155" s="310"/>
      <c r="R155" s="309"/>
    </row>
    <row r="156" spans="1:22" ht="13.8" x14ac:dyDescent="0.3">
      <c r="A156" s="330"/>
      <c r="B156" s="403"/>
      <c r="C156" s="330"/>
      <c r="D156" s="409" t="s">
        <v>262</v>
      </c>
      <c r="E156" s="321">
        <f>SUMIFS(W113:W136,V113:V136,D156)</f>
        <v>0</v>
      </c>
      <c r="F156" s="401">
        <f>$V$76*30</f>
        <v>0</v>
      </c>
      <c r="G156" s="1374" t="e">
        <f>E156/$V$76/3</f>
        <v>#DIV/0!</v>
      </c>
      <c r="H156" s="1374"/>
      <c r="I156" s="378" t="e">
        <f t="shared" si="5"/>
        <v>#DIV/0!</v>
      </c>
      <c r="K156" s="1375" t="s">
        <v>247</v>
      </c>
      <c r="L156" s="1375"/>
      <c r="M156" s="404">
        <f>K147</f>
        <v>0</v>
      </c>
      <c r="N156" s="407" t="e">
        <f>(M156/($K$11*30))*100</f>
        <v>#DIV/0!</v>
      </c>
      <c r="O156" s="309"/>
      <c r="P156" s="309"/>
      <c r="Q156" s="310"/>
      <c r="R156" s="309"/>
    </row>
    <row r="157" spans="1:22" ht="13.8" x14ac:dyDescent="0.3">
      <c r="A157" s="330"/>
      <c r="B157" s="403"/>
      <c r="C157" s="399"/>
      <c r="D157" s="400" t="s">
        <v>263</v>
      </c>
      <c r="E157" s="321">
        <f>SUMIFS(W113:W136,V113:V136,D157)</f>
        <v>0</v>
      </c>
      <c r="F157" s="401">
        <f>$V$77*30</f>
        <v>0</v>
      </c>
      <c r="G157" s="1374" t="e">
        <f>E157/$V$77/3</f>
        <v>#DIV/0!</v>
      </c>
      <c r="H157" s="1374"/>
      <c r="I157" s="378" t="e">
        <f t="shared" si="5"/>
        <v>#DIV/0!</v>
      </c>
      <c r="K157" s="1375" t="s">
        <v>246</v>
      </c>
      <c r="L157" s="1375"/>
      <c r="M157" s="404">
        <f>O147</f>
        <v>0</v>
      </c>
      <c r="N157" s="407" t="e">
        <f>(M157/($K$12*30))*100</f>
        <v>#DIV/0!</v>
      </c>
      <c r="O157" s="309"/>
      <c r="P157" s="309"/>
      <c r="Q157" s="310"/>
      <c r="R157" s="309"/>
    </row>
    <row r="158" spans="1:22" ht="13.8" x14ac:dyDescent="0.25">
      <c r="A158" s="330"/>
      <c r="B158" s="403"/>
      <c r="C158" s="399"/>
      <c r="D158" s="400" t="s">
        <v>265</v>
      </c>
      <c r="E158" s="321">
        <f>SUMIFS(W113:W136,V113:V136,D158)</f>
        <v>0</v>
      </c>
      <c r="F158" s="401">
        <f>$V$78*30</f>
        <v>0</v>
      </c>
      <c r="G158" s="1374" t="e">
        <f>E158/$V$78/3</f>
        <v>#DIV/0!</v>
      </c>
      <c r="H158" s="1374"/>
      <c r="I158" s="378" t="e">
        <f t="shared" si="5"/>
        <v>#DIV/0!</v>
      </c>
      <c r="K158" s="1376" t="s">
        <v>248</v>
      </c>
      <c r="L158" s="1376"/>
      <c r="M158" s="321">
        <f>SUM(M154:M157)</f>
        <v>0</v>
      </c>
      <c r="N158" s="410" t="e">
        <f>(M158/$O$86)*100</f>
        <v>#DIV/0!</v>
      </c>
      <c r="O158" s="309"/>
      <c r="P158" s="309"/>
      <c r="Q158" s="310"/>
      <c r="R158" s="309"/>
    </row>
    <row r="159" spans="1:22" x14ac:dyDescent="0.25">
      <c r="A159" s="330"/>
      <c r="B159" s="403"/>
      <c r="C159" s="1377" t="s">
        <v>264</v>
      </c>
      <c r="D159" s="1377"/>
      <c r="E159" s="321">
        <f>SUMIFS(W113:W136,V113:V136,C159)</f>
        <v>0</v>
      </c>
      <c r="F159" s="401">
        <f>$V$79*30</f>
        <v>0</v>
      </c>
      <c r="G159" s="1374" t="e">
        <f>E159/$V$79/3</f>
        <v>#DIV/0!</v>
      </c>
      <c r="H159" s="1374"/>
      <c r="I159" s="378" t="e">
        <f t="shared" si="5"/>
        <v>#DIV/0!</v>
      </c>
      <c r="L159" s="412" t="s">
        <v>349</v>
      </c>
      <c r="M159" s="413">
        <f>($K$9+$K$10+$K$11+$K$12)*30</f>
        <v>0</v>
      </c>
      <c r="N159" s="414"/>
      <c r="O159" s="414"/>
      <c r="P159" s="309"/>
      <c r="Q159" s="310"/>
      <c r="R159" s="309"/>
    </row>
    <row r="160" spans="1:22" ht="12" customHeight="1" x14ac:dyDescent="0.25">
      <c r="A160" s="330"/>
      <c r="B160" s="415"/>
      <c r="C160" s="1386" t="s">
        <v>307</v>
      </c>
      <c r="D160" s="1386"/>
      <c r="E160" s="401">
        <f>SUM(E152:E159)</f>
        <v>0</v>
      </c>
      <c r="F160" s="416">
        <f>SUM(F152:F159)</f>
        <v>0</v>
      </c>
      <c r="G160" s="417"/>
      <c r="H160" s="1388"/>
      <c r="I160" s="1388"/>
      <c r="J160" s="418"/>
      <c r="K160" s="418"/>
      <c r="L160" s="417"/>
      <c r="M160" s="417"/>
      <c r="N160" s="417"/>
      <c r="O160" s="417"/>
      <c r="P160" s="417"/>
      <c r="Q160" s="419"/>
      <c r="R160" s="309"/>
    </row>
    <row r="161" spans="1:23" ht="6.75" customHeight="1" x14ac:dyDescent="0.25">
      <c r="A161" s="330"/>
      <c r="B161" s="420"/>
      <c r="C161" s="421"/>
      <c r="D161" s="421"/>
      <c r="E161" s="422"/>
      <c r="F161" s="423"/>
      <c r="G161" s="424"/>
      <c r="H161" s="422"/>
      <c r="I161" s="422"/>
      <c r="J161" s="425"/>
      <c r="K161" s="424"/>
      <c r="L161" s="424"/>
      <c r="M161" s="424"/>
      <c r="N161" s="424"/>
      <c r="O161" s="424"/>
      <c r="P161" s="424"/>
      <c r="Q161" s="424"/>
      <c r="R161" s="309"/>
    </row>
    <row r="162" spans="1:23" ht="14.25" customHeight="1" x14ac:dyDescent="0.25">
      <c r="A162" s="330"/>
      <c r="B162" s="349"/>
      <c r="C162" s="350"/>
      <c r="D162" s="350"/>
      <c r="E162" s="350"/>
      <c r="F162" s="350"/>
      <c r="G162" s="351"/>
      <c r="H162" s="350"/>
      <c r="I162" s="350"/>
      <c r="J162" s="350"/>
      <c r="K162" s="350"/>
      <c r="L162" s="352"/>
      <c r="M162" s="350"/>
      <c r="N162" s="350"/>
      <c r="O162" s="353"/>
      <c r="P162" s="353"/>
      <c r="Q162" s="354"/>
      <c r="R162" s="309"/>
    </row>
    <row r="163" spans="1:23" ht="15" customHeight="1" thickBot="1" x14ac:dyDescent="0.3">
      <c r="A163" s="330"/>
      <c r="B163" s="426"/>
      <c r="C163" s="355" t="s">
        <v>13</v>
      </c>
      <c r="D163" s="1403">
        <f>'1 FILL FORM'!$G$6</f>
        <v>0</v>
      </c>
      <c r="E163" s="1403"/>
      <c r="F163" s="1403"/>
      <c r="G163" s="1403"/>
      <c r="H163" s="309"/>
      <c r="I163" s="309"/>
      <c r="J163" s="309"/>
      <c r="K163" s="309"/>
      <c r="L163" s="309"/>
      <c r="M163" s="355" t="s">
        <v>4</v>
      </c>
      <c r="N163" s="1391">
        <f>'1 FILL FORM'!$G$7</f>
        <v>0</v>
      </c>
      <c r="O163" s="1391"/>
      <c r="P163" s="1391"/>
      <c r="Q163" s="310"/>
      <c r="R163" s="309"/>
      <c r="S163" s="365"/>
      <c r="T163" s="365"/>
      <c r="U163" s="365"/>
    </row>
    <row r="164" spans="1:23" ht="16.8" thickTop="1" thickBot="1" x14ac:dyDescent="0.35">
      <c r="A164" s="330"/>
      <c r="B164" s="358" t="s">
        <v>5</v>
      </c>
      <c r="C164" s="1389">
        <f>'1 FILL FORM'!$G$9</f>
        <v>0</v>
      </c>
      <c r="D164" s="1389"/>
      <c r="E164" s="1389"/>
      <c r="F164" s="1389"/>
      <c r="G164" s="359"/>
      <c r="H164" s="360"/>
      <c r="I164" s="361" t="s">
        <v>7</v>
      </c>
      <c r="J164" s="307" t="s">
        <v>67</v>
      </c>
      <c r="K164" s="362"/>
      <c r="L164" s="362"/>
      <c r="M164" s="362"/>
      <c r="N164" s="362"/>
      <c r="O164" s="362"/>
      <c r="P164" s="362"/>
      <c r="Q164" s="363"/>
      <c r="R164" s="359"/>
      <c r="V164" s="365"/>
      <c r="W164" s="365"/>
    </row>
    <row r="165" spans="1:23" ht="14.4" thickTop="1" thickBot="1" x14ac:dyDescent="0.3">
      <c r="A165" s="330"/>
      <c r="B165" s="366"/>
      <c r="C165" s="367"/>
      <c r="D165" s="367"/>
      <c r="E165" s="367"/>
      <c r="F165" s="367"/>
      <c r="G165" s="367"/>
      <c r="H165" s="367"/>
      <c r="I165" s="367"/>
      <c r="J165" s="367"/>
      <c r="K165" s="367"/>
      <c r="L165" s="367"/>
      <c r="M165" s="367"/>
      <c r="N165" s="367"/>
      <c r="O165" s="367"/>
      <c r="P165" s="367"/>
      <c r="Q165" s="368"/>
      <c r="R165" s="309"/>
    </row>
    <row r="166" spans="1:23" ht="14.4" thickTop="1" thickBot="1" x14ac:dyDescent="0.3">
      <c r="A166" s="330"/>
      <c r="B166" s="370" t="s">
        <v>253</v>
      </c>
      <c r="C166" s="1378" t="e">
        <f>$G$9</f>
        <v>#N/A</v>
      </c>
      <c r="D166" s="1378"/>
      <c r="E166" s="1379"/>
      <c r="F166" s="370" t="s">
        <v>254</v>
      </c>
      <c r="G166" s="1378" t="e">
        <f>$G$10</f>
        <v>#N/A</v>
      </c>
      <c r="H166" s="1378"/>
      <c r="I166" s="1379"/>
      <c r="J166" s="371" t="s">
        <v>255</v>
      </c>
      <c r="K166" s="1380" t="e">
        <f>$G$11</f>
        <v>#N/A</v>
      </c>
      <c r="L166" s="1380"/>
      <c r="M166" s="1381"/>
      <c r="N166" s="371" t="s">
        <v>256</v>
      </c>
      <c r="O166" s="1380" t="str">
        <f>$G$12</f>
        <v>Not Used</v>
      </c>
      <c r="P166" s="1380"/>
      <c r="Q166" s="1381"/>
      <c r="R166" s="508"/>
    </row>
    <row r="167" spans="1:23" ht="14.25" customHeight="1" thickTop="1" x14ac:dyDescent="0.25">
      <c r="A167" s="330"/>
      <c r="B167" s="329"/>
      <c r="C167" s="309"/>
      <c r="D167" s="427"/>
      <c r="E167" s="310"/>
      <c r="F167" s="329"/>
      <c r="G167" s="309"/>
      <c r="H167" s="309"/>
      <c r="I167" s="310"/>
      <c r="J167" s="329"/>
      <c r="K167" s="309"/>
      <c r="L167" s="309"/>
      <c r="M167" s="309"/>
      <c r="N167" s="329"/>
      <c r="O167" s="309"/>
      <c r="P167" s="309"/>
      <c r="Q167" s="310"/>
      <c r="R167" s="309"/>
    </row>
    <row r="168" spans="1:23" ht="28.5" customHeight="1" x14ac:dyDescent="0.25">
      <c r="A168" s="330"/>
      <c r="B168" s="319" t="s">
        <v>239</v>
      </c>
      <c r="C168" s="1384" t="e">
        <f>$C$30</f>
        <v>#N/A</v>
      </c>
      <c r="D168" s="1385"/>
      <c r="E168" s="316"/>
      <c r="F168" s="317" t="s">
        <v>239</v>
      </c>
      <c r="G168" s="1384" t="e">
        <f>$G$30</f>
        <v>#N/A</v>
      </c>
      <c r="H168" s="1385"/>
      <c r="I168" s="318"/>
      <c r="J168" s="319" t="s">
        <v>239</v>
      </c>
      <c r="K168" s="1384" t="e">
        <f>$K$30</f>
        <v>#N/A</v>
      </c>
      <c r="L168" s="1385"/>
      <c r="M168" s="320"/>
      <c r="N168" s="319" t="s">
        <v>239</v>
      </c>
      <c r="O168" s="1384" t="e">
        <f>$O$30</f>
        <v>#N/A</v>
      </c>
      <c r="P168" s="1385"/>
      <c r="Q168" s="310"/>
      <c r="R168" s="309"/>
      <c r="S168" s="1404"/>
      <c r="T168" s="1404"/>
      <c r="U168" s="331"/>
    </row>
    <row r="169" spans="1:23" x14ac:dyDescent="0.25">
      <c r="A169" s="330"/>
      <c r="B169" s="329"/>
      <c r="C169" s="321" t="s">
        <v>238</v>
      </c>
      <c r="D169" s="321"/>
      <c r="E169" s="322"/>
      <c r="F169" s="323"/>
      <c r="G169" s="321" t="s">
        <v>238</v>
      </c>
      <c r="H169" s="321"/>
      <c r="I169" s="322"/>
      <c r="J169" s="323"/>
      <c r="K169" s="321" t="s">
        <v>238</v>
      </c>
      <c r="L169" s="321"/>
      <c r="M169" s="321"/>
      <c r="N169" s="323"/>
      <c r="O169" s="321" t="s">
        <v>238</v>
      </c>
      <c r="P169" s="309"/>
      <c r="Q169" s="310"/>
      <c r="R169" s="309"/>
      <c r="W169" s="331"/>
    </row>
    <row r="170" spans="1:23" ht="14.25" customHeight="1" x14ac:dyDescent="0.25">
      <c r="A170" s="330"/>
      <c r="B170" s="311">
        <f>$C$9</f>
        <v>0</v>
      </c>
      <c r="C170" s="308">
        <f>'13 Score Fill'!E182</f>
        <v>0</v>
      </c>
      <c r="D170" s="309"/>
      <c r="E170" s="310"/>
      <c r="F170" s="311">
        <f>$C$9</f>
        <v>0</v>
      </c>
      <c r="G170" s="312">
        <f>'13 Score Fill'!E190</f>
        <v>0</v>
      </c>
      <c r="H170" s="309"/>
      <c r="I170" s="310"/>
      <c r="J170" s="311">
        <f>$C$9</f>
        <v>0</v>
      </c>
      <c r="K170" s="312">
        <f>'13 Score Fill'!E198</f>
        <v>0</v>
      </c>
      <c r="L170" s="309"/>
      <c r="M170" s="309"/>
      <c r="N170" s="311">
        <f>$C$9</f>
        <v>0</v>
      </c>
      <c r="O170" s="313">
        <f>'13 Score Fill'!E206</f>
        <v>0</v>
      </c>
      <c r="P170" s="309"/>
      <c r="Q170" s="310"/>
      <c r="R170" s="309"/>
    </row>
    <row r="171" spans="1:23" x14ac:dyDescent="0.25">
      <c r="A171" s="330"/>
      <c r="B171" s="311">
        <f>$C$10</f>
        <v>0</v>
      </c>
      <c r="C171" s="313">
        <f>'13 Score Fill'!E183</f>
        <v>0</v>
      </c>
      <c r="D171" s="309"/>
      <c r="E171" s="310"/>
      <c r="F171" s="311">
        <f>$C$10</f>
        <v>0</v>
      </c>
      <c r="G171" s="313">
        <f>'13 Score Fill'!E191</f>
        <v>0</v>
      </c>
      <c r="H171" s="309"/>
      <c r="I171" s="310"/>
      <c r="J171" s="311">
        <f>$C$10</f>
        <v>0</v>
      </c>
      <c r="K171" s="313">
        <f>'13 Score Fill'!E199</f>
        <v>0</v>
      </c>
      <c r="L171" s="309"/>
      <c r="M171" s="309"/>
      <c r="N171" s="311">
        <f>$C$10</f>
        <v>0</v>
      </c>
      <c r="O171" s="315">
        <f>'13 Score Fill'!E207</f>
        <v>0</v>
      </c>
      <c r="P171" s="309"/>
      <c r="Q171" s="310"/>
      <c r="R171" s="309"/>
    </row>
    <row r="172" spans="1:23" x14ac:dyDescent="0.25">
      <c r="A172" s="330"/>
      <c r="B172" s="311">
        <f>$C$11</f>
        <v>0</v>
      </c>
      <c r="C172" s="314">
        <f>'13 Score Fill'!E184</f>
        <v>0</v>
      </c>
      <c r="D172" s="309"/>
      <c r="E172" s="310"/>
      <c r="F172" s="311">
        <f>$C$11</f>
        <v>0</v>
      </c>
      <c r="G172" s="315">
        <f>'13 Score Fill'!E192</f>
        <v>0</v>
      </c>
      <c r="H172" s="309"/>
      <c r="I172" s="310"/>
      <c r="J172" s="311">
        <f>$C$11</f>
        <v>0</v>
      </c>
      <c r="K172" s="315">
        <f>'13 Score Fill'!E200</f>
        <v>0</v>
      </c>
      <c r="L172" s="309"/>
      <c r="M172" s="309"/>
      <c r="N172" s="311">
        <f>$C$11</f>
        <v>0</v>
      </c>
      <c r="O172" s="315">
        <f>'13 Score Fill'!E208</f>
        <v>0</v>
      </c>
      <c r="P172" s="309"/>
      <c r="Q172" s="310"/>
      <c r="R172" s="309"/>
    </row>
    <row r="173" spans="1:23" x14ac:dyDescent="0.25">
      <c r="A173" s="330"/>
      <c r="B173" s="327" t="s">
        <v>248</v>
      </c>
      <c r="C173" s="324">
        <f>SUM(C170:C172)</f>
        <v>0</v>
      </c>
      <c r="D173" s="325"/>
      <c r="E173" s="326"/>
      <c r="F173" s="327" t="s">
        <v>248</v>
      </c>
      <c r="G173" s="321">
        <f>SUM(G170:G172)</f>
        <v>0</v>
      </c>
      <c r="H173" s="325"/>
      <c r="I173" s="326"/>
      <c r="J173" s="327" t="s">
        <v>248</v>
      </c>
      <c r="K173" s="321">
        <f>SUM(K170:K172)</f>
        <v>0</v>
      </c>
      <c r="L173" s="325"/>
      <c r="M173" s="325"/>
      <c r="N173" s="327" t="s">
        <v>248</v>
      </c>
      <c r="O173" s="324">
        <f>SUM(O170:O172)</f>
        <v>0</v>
      </c>
      <c r="P173" s="309"/>
      <c r="Q173" s="310"/>
      <c r="R173" s="309"/>
    </row>
    <row r="174" spans="1:23" x14ac:dyDescent="0.25">
      <c r="A174" s="330"/>
      <c r="B174" s="327" t="s">
        <v>240</v>
      </c>
      <c r="C174" s="328">
        <f>C173/3</f>
        <v>0</v>
      </c>
      <c r="D174" s="325"/>
      <c r="E174" s="326"/>
      <c r="F174" s="327" t="s">
        <v>240</v>
      </c>
      <c r="G174" s="328">
        <f>G173/3</f>
        <v>0</v>
      </c>
      <c r="H174" s="325"/>
      <c r="I174" s="326"/>
      <c r="J174" s="327" t="s">
        <v>240</v>
      </c>
      <c r="K174" s="328">
        <f>K173/3</f>
        <v>0</v>
      </c>
      <c r="L174" s="325"/>
      <c r="M174" s="325"/>
      <c r="N174" s="327" t="s">
        <v>240</v>
      </c>
      <c r="O174" s="328">
        <f>O173/3</f>
        <v>0</v>
      </c>
      <c r="P174" s="309"/>
      <c r="Q174" s="310"/>
      <c r="R174" s="309"/>
    </row>
    <row r="175" spans="1:23" ht="14.25" customHeight="1" x14ac:dyDescent="0.25">
      <c r="A175" s="330"/>
      <c r="B175" s="329"/>
      <c r="C175" s="309"/>
      <c r="D175" s="309"/>
      <c r="E175" s="310"/>
      <c r="F175" s="329"/>
      <c r="G175" s="309"/>
      <c r="H175" s="309"/>
      <c r="I175" s="310"/>
      <c r="J175" s="329"/>
      <c r="K175" s="309"/>
      <c r="L175" s="309"/>
      <c r="M175" s="309"/>
      <c r="N175" s="329"/>
      <c r="O175" s="309"/>
      <c r="P175" s="309"/>
      <c r="Q175" s="310"/>
      <c r="R175" s="309"/>
    </row>
    <row r="176" spans="1:23" ht="28.5" customHeight="1" x14ac:dyDescent="0.25">
      <c r="A176" s="330"/>
      <c r="B176" s="319" t="s">
        <v>241</v>
      </c>
      <c r="C176" s="1384" t="e">
        <f>$C$38</f>
        <v>#N/A</v>
      </c>
      <c r="D176" s="1385"/>
      <c r="E176" s="318"/>
      <c r="F176" s="319" t="s">
        <v>241</v>
      </c>
      <c r="G176" s="1384" t="e">
        <f>$G$38</f>
        <v>#N/A</v>
      </c>
      <c r="H176" s="1385"/>
      <c r="I176" s="318"/>
      <c r="J176" s="319" t="s">
        <v>241</v>
      </c>
      <c r="K176" s="1384" t="e">
        <f>$K$38</f>
        <v>#N/A</v>
      </c>
      <c r="L176" s="1385"/>
      <c r="M176" s="320"/>
      <c r="N176" s="319" t="s">
        <v>241</v>
      </c>
      <c r="O176" s="1384" t="e">
        <f>$O$38</f>
        <v>#N/A</v>
      </c>
      <c r="P176" s="1385"/>
      <c r="Q176" s="310"/>
      <c r="R176" s="309"/>
      <c r="U176" s="331"/>
    </row>
    <row r="177" spans="1:23" x14ac:dyDescent="0.25">
      <c r="A177" s="330"/>
      <c r="B177" s="329"/>
      <c r="C177" s="321" t="s">
        <v>238</v>
      </c>
      <c r="D177" s="321"/>
      <c r="E177" s="322"/>
      <c r="F177" s="323"/>
      <c r="G177" s="321" t="s">
        <v>238</v>
      </c>
      <c r="H177" s="321"/>
      <c r="I177" s="322"/>
      <c r="J177" s="323"/>
      <c r="K177" s="321" t="s">
        <v>238</v>
      </c>
      <c r="L177" s="321"/>
      <c r="M177" s="321"/>
      <c r="N177" s="323"/>
      <c r="O177" s="321" t="s">
        <v>238</v>
      </c>
      <c r="P177" s="321"/>
      <c r="Q177" s="310"/>
      <c r="R177" s="309"/>
    </row>
    <row r="178" spans="1:23" ht="14.25" customHeight="1" x14ac:dyDescent="0.25">
      <c r="A178" s="330"/>
      <c r="B178" s="311">
        <f>$C$9</f>
        <v>0</v>
      </c>
      <c r="C178" s="313">
        <f>'13 Score Fill'!F182</f>
        <v>0</v>
      </c>
      <c r="D178" s="309"/>
      <c r="E178" s="310"/>
      <c r="F178" s="311">
        <f>$C$9</f>
        <v>0</v>
      </c>
      <c r="G178" s="313">
        <f>'13 Score Fill'!F190</f>
        <v>0</v>
      </c>
      <c r="H178" s="309"/>
      <c r="I178" s="310"/>
      <c r="J178" s="311">
        <f>$C$9</f>
        <v>0</v>
      </c>
      <c r="K178" s="313">
        <f>'13 Score Fill'!F198</f>
        <v>0</v>
      </c>
      <c r="L178" s="309"/>
      <c r="M178" s="309"/>
      <c r="N178" s="311">
        <f>$C$9</f>
        <v>0</v>
      </c>
      <c r="O178" s="313">
        <f>'13 Score Fill'!F206</f>
        <v>0</v>
      </c>
      <c r="P178" s="309"/>
      <c r="Q178" s="310"/>
      <c r="R178" s="309"/>
      <c r="V178" s="184"/>
    </row>
    <row r="179" spans="1:23" x14ac:dyDescent="0.25">
      <c r="A179" s="330"/>
      <c r="B179" s="311">
        <f>$C$10</f>
        <v>0</v>
      </c>
      <c r="C179" s="315">
        <f>'13 Score Fill'!F183</f>
        <v>0</v>
      </c>
      <c r="D179" s="309"/>
      <c r="E179" s="310"/>
      <c r="F179" s="311">
        <f>$C$10</f>
        <v>0</v>
      </c>
      <c r="G179" s="315">
        <f>'13 Score Fill'!F191</f>
        <v>0</v>
      </c>
      <c r="H179" s="309"/>
      <c r="I179" s="310"/>
      <c r="J179" s="311">
        <f>$C$10</f>
        <v>0</v>
      </c>
      <c r="K179" s="314">
        <f>'13 Score Fill'!F199</f>
        <v>0</v>
      </c>
      <c r="L179" s="309"/>
      <c r="M179" s="309"/>
      <c r="N179" s="311">
        <f>$C$10</f>
        <v>0</v>
      </c>
      <c r="O179" s="314">
        <f>'13 Score Fill'!F207</f>
        <v>0</v>
      </c>
      <c r="P179" s="309"/>
      <c r="Q179" s="310"/>
      <c r="R179" s="309"/>
      <c r="V179" s="184"/>
    </row>
    <row r="180" spans="1:23" x14ac:dyDescent="0.25">
      <c r="A180" s="330"/>
      <c r="B180" s="311">
        <f>$C$11</f>
        <v>0</v>
      </c>
      <c r="C180" s="313">
        <f>'13 Score Fill'!F184</f>
        <v>0</v>
      </c>
      <c r="D180" s="309"/>
      <c r="E180" s="310"/>
      <c r="F180" s="311">
        <f>$C$11</f>
        <v>0</v>
      </c>
      <c r="G180" s="315">
        <f>'13 Score Fill'!F192</f>
        <v>0</v>
      </c>
      <c r="H180" s="309"/>
      <c r="I180" s="310"/>
      <c r="J180" s="311">
        <f>$C$11</f>
        <v>0</v>
      </c>
      <c r="K180" s="314">
        <f>'13 Score Fill'!F200</f>
        <v>0</v>
      </c>
      <c r="L180" s="309"/>
      <c r="M180" s="309"/>
      <c r="N180" s="311">
        <f>$C$11</f>
        <v>0</v>
      </c>
      <c r="O180" s="314">
        <f>'13 Score Fill'!F208</f>
        <v>0</v>
      </c>
      <c r="P180" s="309"/>
      <c r="Q180" s="310"/>
      <c r="R180" s="309"/>
      <c r="V180" s="184"/>
    </row>
    <row r="181" spans="1:23" x14ac:dyDescent="0.25">
      <c r="A181" s="330"/>
      <c r="B181" s="327" t="s">
        <v>248</v>
      </c>
      <c r="C181" s="324">
        <f>SUM(C178:C180)</f>
        <v>0</v>
      </c>
      <c r="D181" s="325"/>
      <c r="E181" s="326"/>
      <c r="F181" s="327" t="s">
        <v>248</v>
      </c>
      <c r="G181" s="324">
        <f>SUM(G178:G180)</f>
        <v>0</v>
      </c>
      <c r="H181" s="325"/>
      <c r="I181" s="326"/>
      <c r="J181" s="327" t="s">
        <v>248</v>
      </c>
      <c r="K181" s="324">
        <f>SUM(K178:K180)</f>
        <v>0</v>
      </c>
      <c r="L181" s="325"/>
      <c r="M181" s="325"/>
      <c r="N181" s="327" t="s">
        <v>248</v>
      </c>
      <c r="O181" s="324">
        <f>SUM(O178:O180)</f>
        <v>0</v>
      </c>
      <c r="P181" s="309"/>
      <c r="Q181" s="310"/>
      <c r="R181" s="309"/>
    </row>
    <row r="182" spans="1:23" x14ac:dyDescent="0.25">
      <c r="A182" s="330"/>
      <c r="B182" s="327" t="s">
        <v>240</v>
      </c>
      <c r="C182" s="328">
        <f>C181/3</f>
        <v>0</v>
      </c>
      <c r="D182" s="325"/>
      <c r="E182" s="326"/>
      <c r="F182" s="327" t="s">
        <v>240</v>
      </c>
      <c r="G182" s="328">
        <f>G181/3</f>
        <v>0</v>
      </c>
      <c r="H182" s="325"/>
      <c r="I182" s="326"/>
      <c r="J182" s="327" t="s">
        <v>240</v>
      </c>
      <c r="K182" s="328">
        <f>K181/3</f>
        <v>0</v>
      </c>
      <c r="L182" s="325"/>
      <c r="M182" s="325"/>
      <c r="N182" s="327" t="s">
        <v>240</v>
      </c>
      <c r="O182" s="328">
        <f>O181/3</f>
        <v>0</v>
      </c>
      <c r="P182" s="309"/>
      <c r="Q182" s="310"/>
      <c r="R182" s="309"/>
      <c r="V182" s="374" t="e">
        <f>C168</f>
        <v>#N/A</v>
      </c>
      <c r="W182" s="375">
        <f>C173</f>
        <v>0</v>
      </c>
    </row>
    <row r="183" spans="1:23" ht="14.25" customHeight="1" x14ac:dyDescent="0.25">
      <c r="A183" s="330"/>
      <c r="B183" s="329"/>
      <c r="C183" s="309"/>
      <c r="D183" s="309"/>
      <c r="E183" s="310"/>
      <c r="F183" s="329"/>
      <c r="G183" s="309"/>
      <c r="H183" s="309"/>
      <c r="I183" s="310"/>
      <c r="J183" s="329"/>
      <c r="K183" s="309"/>
      <c r="L183" s="309"/>
      <c r="M183" s="309"/>
      <c r="N183" s="329"/>
      <c r="O183" s="309"/>
      <c r="P183" s="309"/>
      <c r="Q183" s="310"/>
      <c r="R183" s="309"/>
      <c r="V183" s="374" t="e">
        <f>G168</f>
        <v>#N/A</v>
      </c>
      <c r="W183" s="375">
        <f>G173</f>
        <v>0</v>
      </c>
    </row>
    <row r="184" spans="1:23" ht="28.5" customHeight="1" x14ac:dyDescent="0.25">
      <c r="A184" s="330"/>
      <c r="B184" s="319" t="s">
        <v>242</v>
      </c>
      <c r="C184" s="1384" t="e">
        <f>$C$46</f>
        <v>#N/A</v>
      </c>
      <c r="D184" s="1385"/>
      <c r="E184" s="318"/>
      <c r="F184" s="319" t="s">
        <v>242</v>
      </c>
      <c r="G184" s="1384" t="e">
        <f>$G$46</f>
        <v>#N/A</v>
      </c>
      <c r="H184" s="1385"/>
      <c r="I184" s="318"/>
      <c r="J184" s="319" t="s">
        <v>242</v>
      </c>
      <c r="K184" s="1384" t="e">
        <f>$K$46</f>
        <v>#N/A</v>
      </c>
      <c r="L184" s="1385"/>
      <c r="M184" s="320"/>
      <c r="N184" s="319" t="s">
        <v>242</v>
      </c>
      <c r="O184" s="1384" t="e">
        <f>$O$46</f>
        <v>#N/A</v>
      </c>
      <c r="P184" s="1385"/>
      <c r="Q184" s="310"/>
      <c r="R184" s="309"/>
      <c r="U184" s="331"/>
      <c r="V184" s="374" t="e">
        <f>K168</f>
        <v>#N/A</v>
      </c>
      <c r="W184" s="375">
        <f>K173</f>
        <v>0</v>
      </c>
    </row>
    <row r="185" spans="1:23" x14ac:dyDescent="0.25">
      <c r="A185" s="330"/>
      <c r="B185" s="311"/>
      <c r="C185" s="321" t="s">
        <v>238</v>
      </c>
      <c r="D185" s="321"/>
      <c r="E185" s="322"/>
      <c r="F185" s="327"/>
      <c r="G185" s="321" t="s">
        <v>238</v>
      </c>
      <c r="H185" s="321"/>
      <c r="I185" s="322"/>
      <c r="J185" s="327"/>
      <c r="K185" s="321" t="s">
        <v>238</v>
      </c>
      <c r="L185" s="321"/>
      <c r="M185" s="321"/>
      <c r="N185" s="327"/>
      <c r="O185" s="321" t="s">
        <v>238</v>
      </c>
      <c r="P185" s="321"/>
      <c r="Q185" s="310"/>
      <c r="R185" s="309"/>
      <c r="V185" s="374" t="e">
        <f>O168</f>
        <v>#N/A</v>
      </c>
      <c r="W185" s="375">
        <f>O173</f>
        <v>0</v>
      </c>
    </row>
    <row r="186" spans="1:23" ht="14.25" customHeight="1" x14ac:dyDescent="0.25">
      <c r="A186" s="330"/>
      <c r="B186" s="311">
        <f>$C$9</f>
        <v>0</v>
      </c>
      <c r="C186" s="313">
        <f>'13 Score Fill'!G182</f>
        <v>0</v>
      </c>
      <c r="D186" s="309"/>
      <c r="E186" s="310"/>
      <c r="F186" s="311">
        <f>$C$9</f>
        <v>0</v>
      </c>
      <c r="G186" s="313">
        <f>'13 Score Fill'!G190</f>
        <v>0</v>
      </c>
      <c r="H186" s="309"/>
      <c r="I186" s="310"/>
      <c r="J186" s="311">
        <f>$C$9</f>
        <v>0</v>
      </c>
      <c r="K186" s="313">
        <f>'13 Score Fill'!G198</f>
        <v>0</v>
      </c>
      <c r="L186" s="309"/>
      <c r="M186" s="309"/>
      <c r="N186" s="311">
        <f>$C$9</f>
        <v>0</v>
      </c>
      <c r="O186" s="313">
        <f>'13 Score Fill'!G206</f>
        <v>0</v>
      </c>
      <c r="P186" s="309"/>
      <c r="Q186" s="310"/>
      <c r="R186" s="309"/>
      <c r="V186" s="374" t="e">
        <f>C176</f>
        <v>#N/A</v>
      </c>
      <c r="W186" s="375">
        <f>C181</f>
        <v>0</v>
      </c>
    </row>
    <row r="187" spans="1:23" x14ac:dyDescent="0.25">
      <c r="A187" s="330"/>
      <c r="B187" s="311">
        <f>$C$10</f>
        <v>0</v>
      </c>
      <c r="C187" s="314">
        <f>'13 Score Fill'!G183</f>
        <v>0</v>
      </c>
      <c r="D187" s="309"/>
      <c r="E187" s="310"/>
      <c r="F187" s="311">
        <f>$C$10</f>
        <v>0</v>
      </c>
      <c r="G187" s="315">
        <f>'13 Score Fill'!G191</f>
        <v>0</v>
      </c>
      <c r="H187" s="309"/>
      <c r="I187" s="310"/>
      <c r="J187" s="311">
        <f>$C$10</f>
        <v>0</v>
      </c>
      <c r="K187" s="315">
        <f>'13 Score Fill'!G199</f>
        <v>0</v>
      </c>
      <c r="L187" s="309"/>
      <c r="M187" s="309"/>
      <c r="N187" s="311">
        <f>$C$10</f>
        <v>0</v>
      </c>
      <c r="O187" s="314">
        <f>'13 Score Fill'!G207</f>
        <v>0</v>
      </c>
      <c r="P187" s="309"/>
      <c r="Q187" s="310"/>
      <c r="R187" s="309"/>
      <c r="V187" s="374" t="e">
        <f>G176</f>
        <v>#N/A</v>
      </c>
      <c r="W187" s="375">
        <f>G181</f>
        <v>0</v>
      </c>
    </row>
    <row r="188" spans="1:23" x14ac:dyDescent="0.25">
      <c r="A188" s="330"/>
      <c r="B188" s="311">
        <f>$C$11</f>
        <v>0</v>
      </c>
      <c r="C188" s="314">
        <f>'13 Score Fill'!G184</f>
        <v>0</v>
      </c>
      <c r="D188" s="309"/>
      <c r="E188" s="310"/>
      <c r="F188" s="311">
        <f>$C$11</f>
        <v>0</v>
      </c>
      <c r="G188" s="315">
        <f>'13 Score Fill'!G192</f>
        <v>0</v>
      </c>
      <c r="H188" s="309"/>
      <c r="I188" s="310"/>
      <c r="J188" s="311">
        <f>$C$11</f>
        <v>0</v>
      </c>
      <c r="K188" s="313">
        <f>'13 Score Fill'!G200</f>
        <v>0</v>
      </c>
      <c r="L188" s="309"/>
      <c r="M188" s="309"/>
      <c r="N188" s="311">
        <f>$C$11</f>
        <v>0</v>
      </c>
      <c r="O188" s="314">
        <f>'13 Score Fill'!G208</f>
        <v>0</v>
      </c>
      <c r="P188" s="309"/>
      <c r="Q188" s="310"/>
      <c r="R188" s="309"/>
      <c r="V188" s="375" t="e">
        <f>K176</f>
        <v>#N/A</v>
      </c>
      <c r="W188" s="375">
        <f>K181</f>
        <v>0</v>
      </c>
    </row>
    <row r="189" spans="1:23" x14ac:dyDescent="0.25">
      <c r="A189" s="330"/>
      <c r="B189" s="327" t="s">
        <v>248</v>
      </c>
      <c r="C189" s="324">
        <f>SUM(C186:C188)</f>
        <v>0</v>
      </c>
      <c r="D189" s="325"/>
      <c r="E189" s="326"/>
      <c r="F189" s="327" t="s">
        <v>248</v>
      </c>
      <c r="G189" s="324">
        <f>SUM(G186:G188)</f>
        <v>0</v>
      </c>
      <c r="H189" s="325"/>
      <c r="I189" s="326"/>
      <c r="J189" s="327" t="s">
        <v>248</v>
      </c>
      <c r="K189" s="324">
        <f>SUM(K186:K188)</f>
        <v>0</v>
      </c>
      <c r="L189" s="325"/>
      <c r="M189" s="325"/>
      <c r="N189" s="327" t="s">
        <v>248</v>
      </c>
      <c r="O189" s="324">
        <f>SUM(O186:O188)</f>
        <v>0</v>
      </c>
      <c r="P189" s="309"/>
      <c r="Q189" s="310"/>
      <c r="R189" s="309"/>
      <c r="V189" s="374" t="e">
        <f>O176</f>
        <v>#N/A</v>
      </c>
      <c r="W189" s="375">
        <f>O181</f>
        <v>0</v>
      </c>
    </row>
    <row r="190" spans="1:23" x14ac:dyDescent="0.25">
      <c r="A190" s="330"/>
      <c r="B190" s="327" t="s">
        <v>240</v>
      </c>
      <c r="C190" s="328">
        <f>C189/3</f>
        <v>0</v>
      </c>
      <c r="D190" s="325"/>
      <c r="E190" s="326"/>
      <c r="F190" s="327" t="s">
        <v>240</v>
      </c>
      <c r="G190" s="328">
        <f>G189/3</f>
        <v>0</v>
      </c>
      <c r="H190" s="325"/>
      <c r="I190" s="326"/>
      <c r="J190" s="327" t="s">
        <v>240</v>
      </c>
      <c r="K190" s="328">
        <f>K189/3</f>
        <v>0</v>
      </c>
      <c r="L190" s="325"/>
      <c r="M190" s="325"/>
      <c r="N190" s="327" t="s">
        <v>240</v>
      </c>
      <c r="O190" s="328">
        <f>O189/3</f>
        <v>0</v>
      </c>
      <c r="P190" s="309"/>
      <c r="Q190" s="310"/>
      <c r="R190" s="309"/>
      <c r="V190" s="374" t="e">
        <f>C184</f>
        <v>#N/A</v>
      </c>
      <c r="W190" s="375">
        <f>C189</f>
        <v>0</v>
      </c>
    </row>
    <row r="191" spans="1:23" ht="12.75" customHeight="1" x14ac:dyDescent="0.25">
      <c r="A191" s="330"/>
      <c r="B191" s="311"/>
      <c r="C191" s="309"/>
      <c r="D191" s="309"/>
      <c r="E191" s="310"/>
      <c r="F191" s="311"/>
      <c r="G191" s="309"/>
      <c r="H191" s="309"/>
      <c r="I191" s="310"/>
      <c r="J191" s="311"/>
      <c r="K191" s="309"/>
      <c r="L191" s="309"/>
      <c r="M191" s="309"/>
      <c r="N191" s="311"/>
      <c r="O191" s="309"/>
      <c r="P191" s="309"/>
      <c r="Q191" s="310"/>
      <c r="R191" s="309"/>
      <c r="V191" s="374" t="e">
        <f>G184</f>
        <v>#N/A</v>
      </c>
      <c r="W191" s="375">
        <f>G189</f>
        <v>0</v>
      </c>
    </row>
    <row r="192" spans="1:23" ht="28.5" customHeight="1" x14ac:dyDescent="0.25">
      <c r="A192" s="330"/>
      <c r="B192" s="319" t="s">
        <v>243</v>
      </c>
      <c r="C192" s="1384" t="e">
        <f>$C$54</f>
        <v>#N/A</v>
      </c>
      <c r="D192" s="1385"/>
      <c r="E192" s="318"/>
      <c r="F192" s="319" t="s">
        <v>243</v>
      </c>
      <c r="G192" s="1384" t="e">
        <f>$G$54</f>
        <v>#N/A</v>
      </c>
      <c r="H192" s="1385"/>
      <c r="I192" s="318"/>
      <c r="J192" s="319" t="s">
        <v>243</v>
      </c>
      <c r="K192" s="1384" t="e">
        <f>$K$54</f>
        <v>#N/A</v>
      </c>
      <c r="L192" s="1385"/>
      <c r="M192" s="320"/>
      <c r="N192" s="319" t="s">
        <v>243</v>
      </c>
      <c r="O192" s="1384" t="e">
        <f>$O$54</f>
        <v>#N/A</v>
      </c>
      <c r="P192" s="1385"/>
      <c r="Q192" s="310"/>
      <c r="R192" s="309"/>
      <c r="U192" s="331"/>
      <c r="V192" s="374" t="e">
        <f>K184</f>
        <v>#N/A</v>
      </c>
      <c r="W192" s="375">
        <f>K189</f>
        <v>0</v>
      </c>
    </row>
    <row r="193" spans="1:23" x14ac:dyDescent="0.25">
      <c r="A193" s="330"/>
      <c r="B193" s="311"/>
      <c r="C193" s="321" t="s">
        <v>238</v>
      </c>
      <c r="D193" s="321"/>
      <c r="E193" s="322"/>
      <c r="F193" s="327"/>
      <c r="G193" s="321" t="s">
        <v>238</v>
      </c>
      <c r="H193" s="321"/>
      <c r="I193" s="322"/>
      <c r="J193" s="327"/>
      <c r="K193" s="321" t="s">
        <v>238</v>
      </c>
      <c r="L193" s="321"/>
      <c r="M193" s="321"/>
      <c r="N193" s="327"/>
      <c r="O193" s="321" t="s">
        <v>238</v>
      </c>
      <c r="P193" s="321"/>
      <c r="Q193" s="310"/>
      <c r="R193" s="309"/>
      <c r="V193" s="374" t="e">
        <f>O184</f>
        <v>#N/A</v>
      </c>
      <c r="W193" s="375">
        <f>O189</f>
        <v>0</v>
      </c>
    </row>
    <row r="194" spans="1:23" ht="14.25" customHeight="1" x14ac:dyDescent="0.25">
      <c r="A194" s="330"/>
      <c r="B194" s="311">
        <f>$C$9</f>
        <v>0</v>
      </c>
      <c r="C194" s="312">
        <f>'13 Score Fill'!H182</f>
        <v>0</v>
      </c>
      <c r="D194" s="309"/>
      <c r="E194" s="310"/>
      <c r="F194" s="311">
        <f>$C$9</f>
        <v>0</v>
      </c>
      <c r="G194" s="312">
        <f>'13 Score Fill'!H190</f>
        <v>0</v>
      </c>
      <c r="H194" s="309"/>
      <c r="I194" s="310"/>
      <c r="J194" s="311">
        <f>$C$9</f>
        <v>0</v>
      </c>
      <c r="K194" s="312">
        <f>'13 Score Fill'!H198</f>
        <v>0</v>
      </c>
      <c r="L194" s="309"/>
      <c r="M194" s="309"/>
      <c r="N194" s="311">
        <f>$C$9</f>
        <v>0</v>
      </c>
      <c r="O194" s="313">
        <f>'13 Score Fill'!H206</f>
        <v>0</v>
      </c>
      <c r="P194" s="309"/>
      <c r="Q194" s="310"/>
      <c r="R194" s="309"/>
      <c r="V194" s="374" t="e">
        <f>C192</f>
        <v>#N/A</v>
      </c>
      <c r="W194" s="375">
        <f>C197</f>
        <v>0</v>
      </c>
    </row>
    <row r="195" spans="1:23" x14ac:dyDescent="0.25">
      <c r="A195" s="330"/>
      <c r="B195" s="311">
        <f>$C$10</f>
        <v>0</v>
      </c>
      <c r="C195" s="313">
        <f>'13 Score Fill'!H183</f>
        <v>0</v>
      </c>
      <c r="D195" s="309"/>
      <c r="E195" s="310"/>
      <c r="F195" s="311">
        <f>$C$10</f>
        <v>0</v>
      </c>
      <c r="G195" s="313">
        <f>'13 Score Fill'!H191</f>
        <v>0</v>
      </c>
      <c r="H195" s="309"/>
      <c r="I195" s="310"/>
      <c r="J195" s="311">
        <f>$C$10</f>
        <v>0</v>
      </c>
      <c r="K195" s="312">
        <f>'13 Score Fill'!H199</f>
        <v>0</v>
      </c>
      <c r="L195" s="309"/>
      <c r="M195" s="309"/>
      <c r="N195" s="311">
        <f>$C$10</f>
        <v>0</v>
      </c>
      <c r="O195" s="314">
        <f>'13 Score Fill'!H207</f>
        <v>0</v>
      </c>
      <c r="P195" s="309"/>
      <c r="Q195" s="310"/>
      <c r="R195" s="309"/>
      <c r="V195" s="374" t="e">
        <f>G192</f>
        <v>#N/A</v>
      </c>
      <c r="W195" s="375">
        <f>G197</f>
        <v>0</v>
      </c>
    </row>
    <row r="196" spans="1:23" x14ac:dyDescent="0.25">
      <c r="A196" s="330"/>
      <c r="B196" s="311">
        <f>$C$11</f>
        <v>0</v>
      </c>
      <c r="C196" s="314">
        <f>'13 Score Fill'!H184</f>
        <v>0</v>
      </c>
      <c r="D196" s="309"/>
      <c r="E196" s="310"/>
      <c r="F196" s="311">
        <f>$C$11</f>
        <v>0</v>
      </c>
      <c r="G196" s="315">
        <f>'13 Score Fill'!H192</f>
        <v>0</v>
      </c>
      <c r="H196" s="309"/>
      <c r="I196" s="310"/>
      <c r="J196" s="311">
        <f>$C$11</f>
        <v>0</v>
      </c>
      <c r="K196" s="313">
        <f>'13 Score Fill'!H200</f>
        <v>0</v>
      </c>
      <c r="L196" s="309"/>
      <c r="M196" s="309"/>
      <c r="N196" s="311">
        <f>$C$11</f>
        <v>0</v>
      </c>
      <c r="O196" s="314">
        <f>'13 Score Fill'!H208</f>
        <v>0</v>
      </c>
      <c r="P196" s="309"/>
      <c r="Q196" s="310"/>
      <c r="R196" s="309"/>
      <c r="V196" s="375" t="e">
        <f>K192</f>
        <v>#N/A</v>
      </c>
      <c r="W196" s="375">
        <f>K197</f>
        <v>0</v>
      </c>
    </row>
    <row r="197" spans="1:23" x14ac:dyDescent="0.25">
      <c r="A197" s="330"/>
      <c r="B197" s="327" t="s">
        <v>248</v>
      </c>
      <c r="C197" s="324">
        <f>SUM(C194:C196)</f>
        <v>0</v>
      </c>
      <c r="D197" s="325"/>
      <c r="E197" s="326"/>
      <c r="F197" s="327" t="s">
        <v>248</v>
      </c>
      <c r="G197" s="322">
        <f>SUM(G194:G196)</f>
        <v>0</v>
      </c>
      <c r="H197" s="325"/>
      <c r="I197" s="326"/>
      <c r="J197" s="327" t="s">
        <v>248</v>
      </c>
      <c r="K197" s="324">
        <f>SUM(K194:K196)</f>
        <v>0</v>
      </c>
      <c r="L197" s="325"/>
      <c r="M197" s="325"/>
      <c r="N197" s="327" t="s">
        <v>248</v>
      </c>
      <c r="O197" s="324">
        <f>SUM(O194:O196)</f>
        <v>0</v>
      </c>
      <c r="P197" s="309"/>
      <c r="Q197" s="310"/>
      <c r="R197" s="309"/>
      <c r="V197" s="374" t="e">
        <f>O192</f>
        <v>#N/A</v>
      </c>
      <c r="W197" s="375">
        <f>O197</f>
        <v>0</v>
      </c>
    </row>
    <row r="198" spans="1:23" x14ac:dyDescent="0.25">
      <c r="A198" s="330"/>
      <c r="B198" s="327" t="s">
        <v>240</v>
      </c>
      <c r="C198" s="328">
        <f>C197/3</f>
        <v>0</v>
      </c>
      <c r="D198" s="325"/>
      <c r="E198" s="326"/>
      <c r="F198" s="327" t="s">
        <v>240</v>
      </c>
      <c r="G198" s="328">
        <f>G197/3</f>
        <v>0</v>
      </c>
      <c r="H198" s="325"/>
      <c r="I198" s="326"/>
      <c r="J198" s="327" t="s">
        <v>240</v>
      </c>
      <c r="K198" s="328">
        <f>K197/3</f>
        <v>0</v>
      </c>
      <c r="L198" s="325"/>
      <c r="M198" s="325"/>
      <c r="N198" s="327" t="s">
        <v>240</v>
      </c>
      <c r="O198" s="328">
        <f>O197/3</f>
        <v>0</v>
      </c>
      <c r="P198" s="309"/>
      <c r="Q198" s="310"/>
      <c r="R198" s="309"/>
      <c r="V198" s="374" t="e">
        <f>C200</f>
        <v>#N/A</v>
      </c>
      <c r="W198" s="375">
        <f>C205</f>
        <v>0</v>
      </c>
    </row>
    <row r="199" spans="1:23" ht="12.75" customHeight="1" x14ac:dyDescent="0.25">
      <c r="A199" s="330"/>
      <c r="B199" s="311"/>
      <c r="C199" s="309"/>
      <c r="D199" s="309"/>
      <c r="E199" s="310"/>
      <c r="F199" s="311"/>
      <c r="G199" s="309"/>
      <c r="H199" s="309"/>
      <c r="I199" s="310"/>
      <c r="J199" s="311"/>
      <c r="K199" s="309"/>
      <c r="L199" s="309"/>
      <c r="M199" s="309"/>
      <c r="N199" s="311"/>
      <c r="O199" s="309"/>
      <c r="P199" s="309"/>
      <c r="Q199" s="310"/>
      <c r="R199" s="309"/>
      <c r="S199" s="429"/>
      <c r="T199" s="428"/>
      <c r="U199" s="430"/>
      <c r="V199" s="374" t="e">
        <f>G200</f>
        <v>#N/A</v>
      </c>
      <c r="W199" s="375">
        <f>G205</f>
        <v>0</v>
      </c>
    </row>
    <row r="200" spans="1:23" ht="28.5" customHeight="1" x14ac:dyDescent="0.25">
      <c r="A200" s="330"/>
      <c r="B200" s="319" t="s">
        <v>244</v>
      </c>
      <c r="C200" s="1384" t="e">
        <f>$C$62</f>
        <v>#N/A</v>
      </c>
      <c r="D200" s="1385"/>
      <c r="E200" s="318"/>
      <c r="F200" s="319" t="s">
        <v>244</v>
      </c>
      <c r="G200" s="1384" t="e">
        <f>$G$62</f>
        <v>#N/A</v>
      </c>
      <c r="H200" s="1385"/>
      <c r="I200" s="318"/>
      <c r="J200" s="319" t="s">
        <v>244</v>
      </c>
      <c r="K200" s="1384" t="e">
        <f>$K$62</f>
        <v>#N/A</v>
      </c>
      <c r="L200" s="1385"/>
      <c r="M200" s="320"/>
      <c r="N200" s="319" t="s">
        <v>244</v>
      </c>
      <c r="O200" s="1384" t="e">
        <f>$O$62</f>
        <v>#N/A</v>
      </c>
      <c r="P200" s="1385"/>
      <c r="Q200" s="310"/>
      <c r="R200" s="309"/>
      <c r="U200" s="331"/>
      <c r="V200" s="374" t="e">
        <f>K200</f>
        <v>#N/A</v>
      </c>
      <c r="W200" s="375">
        <f>K205</f>
        <v>0</v>
      </c>
    </row>
    <row r="201" spans="1:23" x14ac:dyDescent="0.25">
      <c r="A201" s="330"/>
      <c r="B201" s="311"/>
      <c r="C201" s="321" t="s">
        <v>238</v>
      </c>
      <c r="D201" s="321"/>
      <c r="E201" s="322"/>
      <c r="F201" s="327"/>
      <c r="G201" s="321" t="s">
        <v>238</v>
      </c>
      <c r="H201" s="321"/>
      <c r="I201" s="322"/>
      <c r="J201" s="327"/>
      <c r="K201" s="321" t="s">
        <v>238</v>
      </c>
      <c r="L201" s="321"/>
      <c r="M201" s="321"/>
      <c r="N201" s="327"/>
      <c r="O201" s="321" t="s">
        <v>238</v>
      </c>
      <c r="P201" s="321"/>
      <c r="Q201" s="310"/>
      <c r="R201" s="309"/>
      <c r="V201" s="374" t="e">
        <f>O200</f>
        <v>#N/A</v>
      </c>
      <c r="W201" s="375">
        <f>O205</f>
        <v>0</v>
      </c>
    </row>
    <row r="202" spans="1:23" ht="14.25" customHeight="1" x14ac:dyDescent="0.25">
      <c r="A202" s="330"/>
      <c r="B202" s="311">
        <f>$C$9</f>
        <v>0</v>
      </c>
      <c r="C202" s="313">
        <f>'13 Score Fill'!I182</f>
        <v>0</v>
      </c>
      <c r="D202" s="309"/>
      <c r="E202" s="310"/>
      <c r="F202" s="311">
        <f>$C$9</f>
        <v>0</v>
      </c>
      <c r="G202" s="313">
        <f>'13 Score Fill'!I190</f>
        <v>0</v>
      </c>
      <c r="H202" s="309"/>
      <c r="I202" s="310"/>
      <c r="J202" s="311">
        <f>$C$9</f>
        <v>0</v>
      </c>
      <c r="K202" s="313">
        <f>'13 Score Fill'!I198</f>
        <v>0</v>
      </c>
      <c r="L202" s="309"/>
      <c r="M202" s="309"/>
      <c r="N202" s="311">
        <f>$C$9</f>
        <v>0</v>
      </c>
      <c r="O202" s="313">
        <f>'13 Score Fill'!I206</f>
        <v>0</v>
      </c>
      <c r="P202" s="309"/>
      <c r="Q202" s="310"/>
      <c r="R202" s="309"/>
      <c r="V202" s="374" t="e">
        <f>C208</f>
        <v>#N/A</v>
      </c>
      <c r="W202" s="375">
        <f>C213</f>
        <v>0</v>
      </c>
    </row>
    <row r="203" spans="1:23" x14ac:dyDescent="0.25">
      <c r="A203" s="330"/>
      <c r="B203" s="311">
        <f>$C$10</f>
        <v>0</v>
      </c>
      <c r="C203" s="315">
        <f>'13 Score Fill'!I183</f>
        <v>0</v>
      </c>
      <c r="D203" s="309"/>
      <c r="E203" s="310"/>
      <c r="F203" s="311">
        <f>$C$10</f>
        <v>0</v>
      </c>
      <c r="G203" s="315">
        <f>'13 Score Fill'!I191</f>
        <v>0</v>
      </c>
      <c r="H203" s="309"/>
      <c r="I203" s="310"/>
      <c r="J203" s="311">
        <f>$C$10</f>
        <v>0</v>
      </c>
      <c r="K203" s="315">
        <f>'13 Score Fill'!I199</f>
        <v>0</v>
      </c>
      <c r="L203" s="309"/>
      <c r="M203" s="309"/>
      <c r="N203" s="311">
        <f>$C$10</f>
        <v>0</v>
      </c>
      <c r="O203" s="314">
        <f>'13 Score Fill'!I207</f>
        <v>0</v>
      </c>
      <c r="P203" s="309"/>
      <c r="Q203" s="310"/>
      <c r="R203" s="309"/>
      <c r="V203" s="374" t="e">
        <f>G208</f>
        <v>#N/A</v>
      </c>
      <c r="W203" s="375">
        <f>G213</f>
        <v>0</v>
      </c>
    </row>
    <row r="204" spans="1:23" x14ac:dyDescent="0.25">
      <c r="A204" s="330"/>
      <c r="B204" s="311">
        <f>$C$11</f>
        <v>0</v>
      </c>
      <c r="C204" s="313">
        <f>'13 Score Fill'!I184</f>
        <v>0</v>
      </c>
      <c r="D204" s="309"/>
      <c r="E204" s="310"/>
      <c r="F204" s="311">
        <f>$C$11</f>
        <v>0</v>
      </c>
      <c r="G204" s="313">
        <f>'13 Score Fill'!I192</f>
        <v>0</v>
      </c>
      <c r="H204" s="309"/>
      <c r="I204" s="310"/>
      <c r="J204" s="311">
        <f>$C$11</f>
        <v>0</v>
      </c>
      <c r="K204" s="315">
        <f>'13 Score Fill'!I200</f>
        <v>0</v>
      </c>
      <c r="L204" s="309"/>
      <c r="M204" s="309"/>
      <c r="N204" s="311">
        <f>$C$11</f>
        <v>0</v>
      </c>
      <c r="O204" s="315">
        <f>'13 Score Fill'!I208</f>
        <v>0</v>
      </c>
      <c r="P204" s="309"/>
      <c r="Q204" s="310"/>
      <c r="R204" s="309"/>
      <c r="V204" s="375" t="e">
        <f>K208</f>
        <v>#N/A</v>
      </c>
      <c r="W204" s="375">
        <f>K213</f>
        <v>0</v>
      </c>
    </row>
    <row r="205" spans="1:23" x14ac:dyDescent="0.25">
      <c r="A205" s="330"/>
      <c r="B205" s="327" t="s">
        <v>248</v>
      </c>
      <c r="C205" s="324">
        <f>SUM(C202:C204)</f>
        <v>0</v>
      </c>
      <c r="D205" s="325"/>
      <c r="E205" s="326"/>
      <c r="F205" s="327" t="s">
        <v>248</v>
      </c>
      <c r="G205" s="324">
        <f>SUM(G202:G204)</f>
        <v>0</v>
      </c>
      <c r="H205" s="325"/>
      <c r="I205" s="326"/>
      <c r="J205" s="327" t="s">
        <v>248</v>
      </c>
      <c r="K205" s="324">
        <f>SUM(K202:K204)</f>
        <v>0</v>
      </c>
      <c r="L205" s="325"/>
      <c r="M205" s="325"/>
      <c r="N205" s="327" t="s">
        <v>248</v>
      </c>
      <c r="O205" s="321">
        <f>SUM(O202:O204)</f>
        <v>0</v>
      </c>
      <c r="P205" s="309"/>
      <c r="Q205" s="310"/>
      <c r="R205" s="309"/>
      <c r="V205" s="374" t="e">
        <f>O208</f>
        <v>#N/A</v>
      </c>
      <c r="W205" s="375">
        <f>O213</f>
        <v>0</v>
      </c>
    </row>
    <row r="206" spans="1:23" x14ac:dyDescent="0.25">
      <c r="A206" s="330"/>
      <c r="B206" s="327" t="s">
        <v>240</v>
      </c>
      <c r="C206" s="328">
        <f>C205/3</f>
        <v>0</v>
      </c>
      <c r="D206" s="325"/>
      <c r="E206" s="326"/>
      <c r="F206" s="327" t="s">
        <v>240</v>
      </c>
      <c r="G206" s="328">
        <f>G205/3</f>
        <v>0</v>
      </c>
      <c r="H206" s="325"/>
      <c r="I206" s="326"/>
      <c r="J206" s="327" t="s">
        <v>240</v>
      </c>
      <c r="K206" s="328">
        <f>K205/3</f>
        <v>0</v>
      </c>
      <c r="L206" s="325"/>
      <c r="M206" s="325"/>
      <c r="N206" s="327" t="s">
        <v>240</v>
      </c>
      <c r="O206" s="328">
        <f>O205/3</f>
        <v>0</v>
      </c>
      <c r="P206" s="309"/>
      <c r="Q206" s="310"/>
      <c r="R206" s="309"/>
      <c r="W206" s="184">
        <f>SUM(W182:W205)</f>
        <v>0</v>
      </c>
    </row>
    <row r="207" spans="1:23" ht="12.75" customHeight="1" x14ac:dyDescent="0.25">
      <c r="A207" s="330"/>
      <c r="B207" s="311"/>
      <c r="C207" s="309"/>
      <c r="D207" s="309"/>
      <c r="E207" s="310"/>
      <c r="F207" s="311"/>
      <c r="G207" s="309"/>
      <c r="H207" s="309"/>
      <c r="I207" s="310"/>
      <c r="J207" s="311"/>
      <c r="K207" s="309"/>
      <c r="L207" s="309"/>
      <c r="M207" s="309"/>
      <c r="N207" s="311"/>
      <c r="O207" s="309"/>
      <c r="P207" s="309"/>
      <c r="Q207" s="310"/>
      <c r="R207" s="309"/>
    </row>
    <row r="208" spans="1:23" ht="28.5" customHeight="1" x14ac:dyDescent="0.25">
      <c r="A208" s="330"/>
      <c r="B208" s="319" t="s">
        <v>245</v>
      </c>
      <c r="C208" s="1384" t="e">
        <f>$C$70</f>
        <v>#N/A</v>
      </c>
      <c r="D208" s="1385"/>
      <c r="E208" s="318"/>
      <c r="F208" s="319" t="s">
        <v>245</v>
      </c>
      <c r="G208" s="1384" t="e">
        <f>$G$70</f>
        <v>#N/A</v>
      </c>
      <c r="H208" s="1385"/>
      <c r="I208" s="318"/>
      <c r="J208" s="319" t="s">
        <v>245</v>
      </c>
      <c r="K208" s="1384" t="e">
        <f>$K$70</f>
        <v>#N/A</v>
      </c>
      <c r="L208" s="1385"/>
      <c r="M208" s="320"/>
      <c r="N208" s="319" t="s">
        <v>245</v>
      </c>
      <c r="O208" s="1384" t="e">
        <f>$O$70</f>
        <v>#N/A</v>
      </c>
      <c r="P208" s="1385"/>
      <c r="Q208" s="310"/>
      <c r="R208" s="309"/>
      <c r="U208" s="331"/>
    </row>
    <row r="209" spans="1:22" x14ac:dyDescent="0.25">
      <c r="A209" s="330"/>
      <c r="B209" s="311"/>
      <c r="C209" s="321" t="s">
        <v>238</v>
      </c>
      <c r="D209" s="321"/>
      <c r="E209" s="322"/>
      <c r="F209" s="327"/>
      <c r="G209" s="321" t="s">
        <v>238</v>
      </c>
      <c r="H209" s="321"/>
      <c r="I209" s="322"/>
      <c r="J209" s="327"/>
      <c r="K209" s="321" t="s">
        <v>238</v>
      </c>
      <c r="L209" s="321"/>
      <c r="M209" s="321"/>
      <c r="N209" s="327"/>
      <c r="O209" s="321" t="s">
        <v>238</v>
      </c>
      <c r="P209" s="309"/>
      <c r="Q209" s="310"/>
      <c r="R209" s="309"/>
    </row>
    <row r="210" spans="1:22" ht="14.25" customHeight="1" x14ac:dyDescent="0.25">
      <c r="A210" s="330"/>
      <c r="B210" s="311">
        <f>$C$9</f>
        <v>0</v>
      </c>
      <c r="C210" s="313">
        <f>'13 Score Fill'!J182</f>
        <v>0</v>
      </c>
      <c r="D210" s="309"/>
      <c r="E210" s="310"/>
      <c r="F210" s="311">
        <f>$C$9</f>
        <v>0</v>
      </c>
      <c r="G210" s="313">
        <f>'13 Score Fill'!J190</f>
        <v>0</v>
      </c>
      <c r="H210" s="309"/>
      <c r="I210" s="310"/>
      <c r="J210" s="311">
        <f>$C$9</f>
        <v>0</v>
      </c>
      <c r="K210" s="313">
        <f>'13 Score Fill'!J198</f>
        <v>0</v>
      </c>
      <c r="L210" s="309"/>
      <c r="M210" s="309"/>
      <c r="N210" s="311">
        <f>$C$9</f>
        <v>0</v>
      </c>
      <c r="O210" s="313">
        <f>'13 Score Fill'!J206</f>
        <v>0</v>
      </c>
      <c r="P210" s="309"/>
      <c r="Q210" s="310"/>
      <c r="R210" s="309"/>
      <c r="V210" s="374">
        <f>COUNTIF(V182:V205,D222)</f>
        <v>0</v>
      </c>
    </row>
    <row r="211" spans="1:22" x14ac:dyDescent="0.25">
      <c r="A211" s="330"/>
      <c r="B211" s="311">
        <f>$C$10</f>
        <v>0</v>
      </c>
      <c r="C211" s="314">
        <f>'13 Score Fill'!J183</f>
        <v>0</v>
      </c>
      <c r="D211" s="309"/>
      <c r="E211" s="310"/>
      <c r="F211" s="311">
        <f>$C$10</f>
        <v>0</v>
      </c>
      <c r="G211" s="315">
        <f>'13 Score Fill'!J191</f>
        <v>0</v>
      </c>
      <c r="H211" s="309"/>
      <c r="I211" s="310"/>
      <c r="J211" s="311">
        <f>$C$10</f>
        <v>0</v>
      </c>
      <c r="K211" s="315">
        <f>'13 Score Fill'!J199</f>
        <v>0</v>
      </c>
      <c r="L211" s="309"/>
      <c r="M211" s="309"/>
      <c r="N211" s="311">
        <f>$C$10</f>
        <v>0</v>
      </c>
      <c r="O211" s="314">
        <f>'13 Score Fill'!J207</f>
        <v>0</v>
      </c>
      <c r="P211" s="309"/>
      <c r="Q211" s="310"/>
      <c r="R211" s="309"/>
      <c r="V211" s="374">
        <f>COUNTIF(V182:V205,D223)</f>
        <v>0</v>
      </c>
    </row>
    <row r="212" spans="1:22" x14ac:dyDescent="0.25">
      <c r="A212" s="330"/>
      <c r="B212" s="311">
        <f>$C$11</f>
        <v>0</v>
      </c>
      <c r="C212" s="314">
        <f>'13 Score Fill'!J184</f>
        <v>0</v>
      </c>
      <c r="D212" s="309"/>
      <c r="E212" s="310"/>
      <c r="F212" s="311">
        <f>$C$11</f>
        <v>0</v>
      </c>
      <c r="G212" s="315">
        <f>'13 Score Fill'!J192</f>
        <v>0</v>
      </c>
      <c r="H212" s="309"/>
      <c r="I212" s="310"/>
      <c r="J212" s="311">
        <f>$C$11</f>
        <v>0</v>
      </c>
      <c r="K212" s="315">
        <f>'13 Score Fill'!J200</f>
        <v>0</v>
      </c>
      <c r="L212" s="309"/>
      <c r="M212" s="309"/>
      <c r="N212" s="311">
        <f>$C$11</f>
        <v>0</v>
      </c>
      <c r="O212" s="314">
        <f>'13 Score Fill'!J208</f>
        <v>0</v>
      </c>
      <c r="P212" s="309"/>
      <c r="Q212" s="310"/>
      <c r="R212" s="309"/>
      <c r="V212" s="374">
        <f>COUNTIF(V182:V205,D224)</f>
        <v>0</v>
      </c>
    </row>
    <row r="213" spans="1:22" x14ac:dyDescent="0.25">
      <c r="A213" s="330"/>
      <c r="B213" s="327" t="s">
        <v>248</v>
      </c>
      <c r="C213" s="324">
        <f>SUM(C210:C212)</f>
        <v>0</v>
      </c>
      <c r="D213" s="325"/>
      <c r="E213" s="326"/>
      <c r="F213" s="327" t="s">
        <v>248</v>
      </c>
      <c r="G213" s="321">
        <f>SUM(G210:G212)</f>
        <v>0</v>
      </c>
      <c r="H213" s="325"/>
      <c r="I213" s="326"/>
      <c r="J213" s="327" t="s">
        <v>248</v>
      </c>
      <c r="K213" s="324">
        <f>SUM(K210:K212)</f>
        <v>0</v>
      </c>
      <c r="L213" s="325"/>
      <c r="M213" s="325"/>
      <c r="N213" s="327" t="s">
        <v>248</v>
      </c>
      <c r="O213" s="324">
        <f>SUM(O210:O212)</f>
        <v>0</v>
      </c>
      <c r="P213" s="309"/>
      <c r="Q213" s="310"/>
      <c r="R213" s="309"/>
      <c r="V213" s="374">
        <f>COUNTIF(V182:V205,D225)</f>
        <v>0</v>
      </c>
    </row>
    <row r="214" spans="1:22" x14ac:dyDescent="0.25">
      <c r="A214" s="330"/>
      <c r="B214" s="327" t="s">
        <v>240</v>
      </c>
      <c r="C214" s="328">
        <f>C213/3</f>
        <v>0</v>
      </c>
      <c r="D214" s="378"/>
      <c r="E214" s="379"/>
      <c r="F214" s="380" t="s">
        <v>240</v>
      </c>
      <c r="G214" s="328">
        <f>G213/3</f>
        <v>0</v>
      </c>
      <c r="H214" s="378"/>
      <c r="I214" s="379"/>
      <c r="J214" s="380" t="s">
        <v>240</v>
      </c>
      <c r="K214" s="328">
        <f>K213/3</f>
        <v>0</v>
      </c>
      <c r="L214" s="378"/>
      <c r="M214" s="378"/>
      <c r="N214" s="380" t="s">
        <v>240</v>
      </c>
      <c r="O214" s="328">
        <f>O213/3</f>
        <v>0</v>
      </c>
      <c r="P214" s="309"/>
      <c r="Q214" s="310"/>
      <c r="R214" s="309"/>
      <c r="V214" s="374">
        <f>COUNTIF(V182:V205,C226)</f>
        <v>0</v>
      </c>
    </row>
    <row r="215" spans="1:22" ht="12" customHeight="1" thickBot="1" x14ac:dyDescent="0.3">
      <c r="A215" s="330"/>
      <c r="B215" s="311"/>
      <c r="C215" s="309"/>
      <c r="D215" s="309"/>
      <c r="E215" s="310"/>
      <c r="F215" s="311"/>
      <c r="G215" s="309"/>
      <c r="H215" s="309"/>
      <c r="I215" s="310"/>
      <c r="J215" s="311"/>
      <c r="K215" s="309"/>
      <c r="L215" s="309"/>
      <c r="M215" s="309"/>
      <c r="N215" s="311"/>
      <c r="O215" s="309"/>
      <c r="P215" s="309"/>
      <c r="Q215" s="310"/>
      <c r="R215" s="309"/>
      <c r="V215" s="374">
        <f>COUNTIF(V182:V205,D227)</f>
        <v>0</v>
      </c>
    </row>
    <row r="216" spans="1:22" ht="25.5" customHeight="1" x14ac:dyDescent="0.25">
      <c r="A216" s="330"/>
      <c r="B216" s="381" t="s">
        <v>249</v>
      </c>
      <c r="C216" s="382">
        <f>C213+C205+C197+C189+C181+C173</f>
        <v>0</v>
      </c>
      <c r="D216" s="1394" t="e">
        <f>$C$28</f>
        <v>#N/A</v>
      </c>
      <c r="E216" s="1395"/>
      <c r="F216" s="381" t="s">
        <v>272</v>
      </c>
      <c r="G216" s="382">
        <f>G213+G205+G197+G189+G181+G173</f>
        <v>0</v>
      </c>
      <c r="H216" s="1394" t="e">
        <f>$G$28</f>
        <v>#N/A</v>
      </c>
      <c r="I216" s="1395"/>
      <c r="J216" s="381" t="s">
        <v>301</v>
      </c>
      <c r="K216" s="382">
        <f>K213+K205+K197+K189+K181+K173</f>
        <v>0</v>
      </c>
      <c r="L216" s="1394" t="e">
        <f>$K$28</f>
        <v>#N/A</v>
      </c>
      <c r="M216" s="1400"/>
      <c r="N216" s="381" t="s">
        <v>303</v>
      </c>
      <c r="O216" s="383">
        <f>O213+O205+O197+O189+O181+O173</f>
        <v>0</v>
      </c>
      <c r="P216" s="1394" t="str">
        <f>$O$28</f>
        <v>Not Used</v>
      </c>
      <c r="Q216" s="1395"/>
      <c r="R216" s="510"/>
      <c r="V216" s="374">
        <f>COUNTIF(V182:V205,D228)</f>
        <v>0</v>
      </c>
    </row>
    <row r="217" spans="1:22" x14ac:dyDescent="0.25">
      <c r="A217" s="330"/>
      <c r="B217" s="384"/>
      <c r="C217" s="321"/>
      <c r="D217" s="1396"/>
      <c r="E217" s="1397"/>
      <c r="F217" s="384"/>
      <c r="G217" s="321"/>
      <c r="H217" s="1396"/>
      <c r="I217" s="1397"/>
      <c r="J217" s="384"/>
      <c r="K217" s="321"/>
      <c r="L217" s="1396"/>
      <c r="M217" s="1401"/>
      <c r="N217" s="384"/>
      <c r="O217" s="385"/>
      <c r="P217" s="1396"/>
      <c r="Q217" s="1397"/>
      <c r="R217" s="510"/>
      <c r="V217" s="374">
        <f>COUNTIF(V182:V205,C229)</f>
        <v>0</v>
      </c>
    </row>
    <row r="218" spans="1:22" ht="25.5" customHeight="1" thickBot="1" x14ac:dyDescent="0.3">
      <c r="A218" s="330"/>
      <c r="B218" s="386" t="s">
        <v>250</v>
      </c>
      <c r="C218" s="388" t="str">
        <f>K223</f>
        <v>Exercise 1</v>
      </c>
      <c r="D218" s="1398"/>
      <c r="E218" s="1399"/>
      <c r="F218" s="386" t="s">
        <v>273</v>
      </c>
      <c r="G218" s="388" t="str">
        <f>K224</f>
        <v>Exercise 2</v>
      </c>
      <c r="H218" s="1398"/>
      <c r="I218" s="1399"/>
      <c r="J218" s="386" t="s">
        <v>302</v>
      </c>
      <c r="K218" s="388" t="str">
        <f>K225</f>
        <v>Exercise 3</v>
      </c>
      <c r="L218" s="1398"/>
      <c r="M218" s="1402"/>
      <c r="N218" s="386" t="s">
        <v>304</v>
      </c>
      <c r="O218" s="389" t="str">
        <f>K225</f>
        <v>Exercise 3</v>
      </c>
      <c r="P218" s="1398"/>
      <c r="Q218" s="1399"/>
      <c r="R218" s="510"/>
      <c r="V218" s="331">
        <f>$K$9+$K$10+$K$11+$K$12</f>
        <v>0</v>
      </c>
    </row>
    <row r="219" spans="1:22" ht="13.8" thickBot="1" x14ac:dyDescent="0.3">
      <c r="A219" s="330"/>
      <c r="B219" s="329"/>
      <c r="C219" s="309"/>
      <c r="D219" s="309"/>
      <c r="E219" s="309"/>
      <c r="F219" s="309"/>
      <c r="G219" s="309"/>
      <c r="H219" s="309"/>
      <c r="I219" s="309"/>
      <c r="J219" s="309"/>
      <c r="K219" s="309"/>
      <c r="L219" s="309"/>
      <c r="M219" s="309"/>
      <c r="N219" s="309"/>
      <c r="O219" s="309"/>
      <c r="P219" s="309"/>
      <c r="Q219" s="310"/>
      <c r="R219" s="309"/>
    </row>
    <row r="220" spans="1:22" ht="41.4" thickTop="1" thickBot="1" x14ac:dyDescent="0.35">
      <c r="A220" s="330"/>
      <c r="B220" s="390"/>
      <c r="C220" s="325"/>
      <c r="D220" s="325"/>
      <c r="E220" s="391" t="s">
        <v>248</v>
      </c>
      <c r="F220" s="392" t="s">
        <v>348</v>
      </c>
      <c r="G220" s="1387" t="s">
        <v>347</v>
      </c>
      <c r="H220" s="1387"/>
      <c r="I220" s="452" t="s">
        <v>404</v>
      </c>
      <c r="J220" s="394"/>
      <c r="K220" s="309"/>
      <c r="L220" s="309"/>
      <c r="M220" s="1382" t="s">
        <v>7</v>
      </c>
      <c r="N220" s="1383"/>
      <c r="O220" s="395" t="str">
        <f>J164</f>
        <v>C</v>
      </c>
      <c r="P220" s="396"/>
      <c r="Q220" s="397"/>
      <c r="R220" s="396"/>
    </row>
    <row r="221" spans="1:22" ht="13.8" thickTop="1" x14ac:dyDescent="0.25">
      <c r="A221" s="330"/>
      <c r="B221" s="398"/>
      <c r="C221" s="399"/>
      <c r="D221" s="400" t="s">
        <v>259</v>
      </c>
      <c r="E221" s="321">
        <f>SUMIFS(W182:W205,V182:V205,D221)</f>
        <v>0</v>
      </c>
      <c r="F221" s="401">
        <f>$V$72*30</f>
        <v>0</v>
      </c>
      <c r="G221" s="1374" t="e">
        <f>E221/$V$72/3</f>
        <v>#DIV/0!</v>
      </c>
      <c r="H221" s="1374"/>
      <c r="I221" s="378" t="e">
        <f>G221*10</f>
        <v>#DIV/0!</v>
      </c>
      <c r="J221" s="309"/>
      <c r="K221" s="309"/>
      <c r="L221" s="309"/>
      <c r="M221" s="402"/>
      <c r="N221" s="1392"/>
      <c r="O221" s="1392"/>
      <c r="P221" s="1392"/>
      <c r="Q221" s="1393"/>
      <c r="R221" s="509"/>
    </row>
    <row r="222" spans="1:22" x14ac:dyDescent="0.25">
      <c r="A222" s="330"/>
      <c r="B222" s="403"/>
      <c r="C222" s="399"/>
      <c r="D222" s="400" t="s">
        <v>266</v>
      </c>
      <c r="E222" s="321">
        <f>SUMIFS(W182:W205,V182:V205,D222)</f>
        <v>0</v>
      </c>
      <c r="F222" s="401">
        <f>$V$73*30</f>
        <v>0</v>
      </c>
      <c r="G222" s="1374" t="e">
        <f>E222/$V$73/3</f>
        <v>#DIV/0!</v>
      </c>
      <c r="H222" s="1374"/>
      <c r="I222" s="378" t="e">
        <f t="shared" ref="I222:I228" si="6">G222*10</f>
        <v>#DIV/0!</v>
      </c>
      <c r="K222" s="1390"/>
      <c r="L222" s="1390"/>
      <c r="M222" s="404" t="s">
        <v>248</v>
      </c>
      <c r="N222" s="404" t="s">
        <v>240</v>
      </c>
      <c r="O222" s="405"/>
      <c r="P222" s="405"/>
      <c r="Q222" s="406"/>
      <c r="R222" s="405"/>
    </row>
    <row r="223" spans="1:22" ht="13.8" x14ac:dyDescent="0.3">
      <c r="A223" s="330"/>
      <c r="B223" s="403"/>
      <c r="C223" s="399"/>
      <c r="D223" s="400" t="s">
        <v>260</v>
      </c>
      <c r="E223" s="321">
        <f>SUMIFS(W182:W205,V182:V205,D223)</f>
        <v>0</v>
      </c>
      <c r="F223" s="401">
        <f>$V$74*30</f>
        <v>0</v>
      </c>
      <c r="G223" s="1374" t="e">
        <f>E223/$V$74/3</f>
        <v>#DIV/0!</v>
      </c>
      <c r="H223" s="1374"/>
      <c r="I223" s="378" t="e">
        <f t="shared" si="6"/>
        <v>#DIV/0!</v>
      </c>
      <c r="K223" s="1375" t="s">
        <v>236</v>
      </c>
      <c r="L223" s="1375"/>
      <c r="M223" s="404">
        <f>C216</f>
        <v>0</v>
      </c>
      <c r="N223" s="407" t="e">
        <f>(M223/($K$9*30))*100</f>
        <v>#DIV/0!</v>
      </c>
      <c r="O223" s="330"/>
      <c r="P223" s="330"/>
      <c r="Q223" s="310"/>
      <c r="R223" s="309"/>
    </row>
    <row r="224" spans="1:22" ht="13.8" x14ac:dyDescent="0.3">
      <c r="A224" s="330"/>
      <c r="B224" s="403"/>
      <c r="C224" s="399"/>
      <c r="D224" s="400" t="s">
        <v>261</v>
      </c>
      <c r="E224" s="321">
        <f>SUMIFS(W182:W205,V182:V205,D224)</f>
        <v>0</v>
      </c>
      <c r="F224" s="401">
        <f>$V$75*30</f>
        <v>0</v>
      </c>
      <c r="G224" s="1374" t="e">
        <f>E224/$V$75/3</f>
        <v>#DIV/0!</v>
      </c>
      <c r="H224" s="1374"/>
      <c r="I224" s="378" t="e">
        <f t="shared" si="6"/>
        <v>#DIV/0!</v>
      </c>
      <c r="K224" s="1375" t="s">
        <v>237</v>
      </c>
      <c r="L224" s="1375"/>
      <c r="M224" s="404">
        <f>G216</f>
        <v>0</v>
      </c>
      <c r="N224" s="407" t="e">
        <f>(M224/($K$10*30))*100</f>
        <v>#DIV/0!</v>
      </c>
      <c r="O224" s="408"/>
      <c r="P224" s="330"/>
      <c r="Q224" s="310"/>
      <c r="R224" s="309"/>
    </row>
    <row r="225" spans="1:23" ht="13.8" x14ac:dyDescent="0.3">
      <c r="A225" s="330"/>
      <c r="B225" s="403"/>
      <c r="C225" s="330"/>
      <c r="D225" s="409" t="s">
        <v>262</v>
      </c>
      <c r="E225" s="321">
        <f>SUMIFS(W182:W205,V182:V205,D225)</f>
        <v>0</v>
      </c>
      <c r="F225" s="401">
        <f>$V$76*30</f>
        <v>0</v>
      </c>
      <c r="G225" s="1374" t="e">
        <f>E225/$V$76/3</f>
        <v>#DIV/0!</v>
      </c>
      <c r="H225" s="1374"/>
      <c r="I225" s="378" t="e">
        <f t="shared" si="6"/>
        <v>#DIV/0!</v>
      </c>
      <c r="K225" s="1375" t="s">
        <v>247</v>
      </c>
      <c r="L225" s="1375"/>
      <c r="M225" s="404">
        <f>K216</f>
        <v>0</v>
      </c>
      <c r="N225" s="407" t="e">
        <f>(M225/($K$11*30))*100</f>
        <v>#DIV/0!</v>
      </c>
      <c r="O225" s="309"/>
      <c r="P225" s="309"/>
      <c r="Q225" s="310"/>
      <c r="R225" s="309"/>
    </row>
    <row r="226" spans="1:23" ht="13.8" x14ac:dyDescent="0.3">
      <c r="A226" s="330"/>
      <c r="B226" s="403"/>
      <c r="C226" s="399"/>
      <c r="D226" s="400" t="s">
        <v>263</v>
      </c>
      <c r="E226" s="321">
        <f>SUMIFS(W182:W205,V182:V205,D226)</f>
        <v>0</v>
      </c>
      <c r="F226" s="401">
        <f>$V$77*30</f>
        <v>0</v>
      </c>
      <c r="G226" s="1374" t="e">
        <f>E226/$V$77/3</f>
        <v>#DIV/0!</v>
      </c>
      <c r="H226" s="1374"/>
      <c r="I226" s="378" t="e">
        <f t="shared" si="6"/>
        <v>#DIV/0!</v>
      </c>
      <c r="K226" s="1375" t="s">
        <v>246</v>
      </c>
      <c r="L226" s="1375"/>
      <c r="M226" s="404">
        <f>O216</f>
        <v>0</v>
      </c>
      <c r="N226" s="407" t="e">
        <f>(M226/($K$12*30))*100</f>
        <v>#DIV/0!</v>
      </c>
      <c r="O226" s="309"/>
      <c r="P226" s="309"/>
      <c r="Q226" s="310"/>
      <c r="R226" s="309"/>
    </row>
    <row r="227" spans="1:23" ht="13.8" x14ac:dyDescent="0.25">
      <c r="A227" s="330"/>
      <c r="B227" s="403"/>
      <c r="C227" s="399"/>
      <c r="D227" s="400" t="s">
        <v>265</v>
      </c>
      <c r="E227" s="321">
        <f>SUMIFS(W182:W205,V182:V205,D227)</f>
        <v>0</v>
      </c>
      <c r="F227" s="401">
        <f>$V$78*30</f>
        <v>0</v>
      </c>
      <c r="G227" s="1374" t="e">
        <f>E227/$V$78/3</f>
        <v>#DIV/0!</v>
      </c>
      <c r="H227" s="1374"/>
      <c r="I227" s="378" t="e">
        <f t="shared" si="6"/>
        <v>#DIV/0!</v>
      </c>
      <c r="K227" s="1376" t="s">
        <v>248</v>
      </c>
      <c r="L227" s="1376"/>
      <c r="M227" s="321">
        <f>SUM(M223:M226)</f>
        <v>0</v>
      </c>
      <c r="N227" s="410" t="e">
        <f>(M227/$O$86)*100</f>
        <v>#DIV/0!</v>
      </c>
      <c r="O227" s="309"/>
      <c r="P227" s="309"/>
      <c r="Q227" s="310"/>
      <c r="R227" s="309"/>
    </row>
    <row r="228" spans="1:23" x14ac:dyDescent="0.25">
      <c r="A228" s="330"/>
      <c r="B228" s="403"/>
      <c r="C228" s="1377" t="s">
        <v>264</v>
      </c>
      <c r="D228" s="1377"/>
      <c r="E228" s="321">
        <f>SUMIFS(W182:W205,V182:V205,C228)</f>
        <v>0</v>
      </c>
      <c r="F228" s="401">
        <f>$V$79*30</f>
        <v>0</v>
      </c>
      <c r="G228" s="1374" t="e">
        <f>E228/$V$79/3</f>
        <v>#DIV/0!</v>
      </c>
      <c r="H228" s="1374"/>
      <c r="I228" s="378" t="e">
        <f t="shared" si="6"/>
        <v>#DIV/0!</v>
      </c>
      <c r="L228" s="412" t="s">
        <v>349</v>
      </c>
      <c r="M228" s="413">
        <f>($K$9+$K$10+$K$11+$K$12)*30</f>
        <v>0</v>
      </c>
      <c r="N228" s="414"/>
      <c r="O228" s="414"/>
      <c r="P228" s="309"/>
      <c r="Q228" s="310"/>
      <c r="R228" s="309"/>
    </row>
    <row r="229" spans="1:23" ht="12" customHeight="1" x14ac:dyDescent="0.25">
      <c r="A229" s="330"/>
      <c r="B229" s="415"/>
      <c r="C229" s="1386" t="s">
        <v>307</v>
      </c>
      <c r="D229" s="1386"/>
      <c r="E229" s="401">
        <f>SUM(E221:E228)</f>
        <v>0</v>
      </c>
      <c r="F229" s="416">
        <f>SUM(F221:F228)</f>
        <v>0</v>
      </c>
      <c r="G229" s="417"/>
      <c r="H229" s="1388"/>
      <c r="I229" s="1388"/>
      <c r="J229" s="418"/>
      <c r="K229" s="418"/>
      <c r="L229" s="417"/>
      <c r="M229" s="417"/>
      <c r="N229" s="417"/>
      <c r="O229" s="417"/>
      <c r="P229" s="417"/>
      <c r="Q229" s="419"/>
      <c r="R229" s="309"/>
    </row>
    <row r="230" spans="1:23" ht="7.5" customHeight="1" x14ac:dyDescent="0.25">
      <c r="A230" s="330"/>
      <c r="B230" s="420"/>
      <c r="C230" s="421"/>
      <c r="D230" s="421"/>
      <c r="E230" s="422"/>
      <c r="F230" s="423"/>
      <c r="G230" s="424"/>
      <c r="H230" s="422"/>
      <c r="I230" s="422"/>
      <c r="J230" s="425"/>
      <c r="K230" s="424"/>
      <c r="L230" s="424"/>
      <c r="M230" s="424"/>
      <c r="N230" s="424"/>
      <c r="O230" s="424"/>
      <c r="P230" s="424"/>
      <c r="Q230" s="424"/>
      <c r="R230" s="309"/>
    </row>
    <row r="231" spans="1:23" ht="13.8" x14ac:dyDescent="0.25">
      <c r="A231" s="330"/>
      <c r="B231" s="349"/>
      <c r="C231" s="350"/>
      <c r="D231" s="350"/>
      <c r="E231" s="350"/>
      <c r="F231" s="350"/>
      <c r="G231" s="351"/>
      <c r="H231" s="350"/>
      <c r="I231" s="350"/>
      <c r="J231" s="350"/>
      <c r="K231" s="350"/>
      <c r="L231" s="352"/>
      <c r="M231" s="350"/>
      <c r="N231" s="350"/>
      <c r="O231" s="353"/>
      <c r="P231" s="353"/>
      <c r="Q231" s="354"/>
      <c r="R231" s="309"/>
    </row>
    <row r="232" spans="1:23" ht="15.75" customHeight="1" thickBot="1" x14ac:dyDescent="0.3">
      <c r="A232" s="330"/>
      <c r="B232" s="426"/>
      <c r="C232" s="355" t="s">
        <v>13</v>
      </c>
      <c r="D232" s="1403">
        <f>'1 FILL FORM'!$G$6</f>
        <v>0</v>
      </c>
      <c r="E232" s="1403"/>
      <c r="F232" s="1403"/>
      <c r="G232" s="1403"/>
      <c r="H232" s="309"/>
      <c r="I232" s="309"/>
      <c r="J232" s="309"/>
      <c r="K232" s="309"/>
      <c r="L232" s="309"/>
      <c r="M232" s="355" t="s">
        <v>4</v>
      </c>
      <c r="N232" s="1391">
        <f>'1 FILL FORM'!$G$7</f>
        <v>0</v>
      </c>
      <c r="O232" s="1391"/>
      <c r="P232" s="1391"/>
      <c r="Q232" s="310"/>
      <c r="R232" s="309"/>
      <c r="S232" s="365"/>
      <c r="T232" s="365"/>
      <c r="U232" s="365"/>
    </row>
    <row r="233" spans="1:23" ht="16.8" thickTop="1" thickBot="1" x14ac:dyDescent="0.35">
      <c r="A233" s="330"/>
      <c r="B233" s="358" t="s">
        <v>5</v>
      </c>
      <c r="C233" s="1389">
        <f>'1 FILL FORM'!$G$9</f>
        <v>0</v>
      </c>
      <c r="D233" s="1389"/>
      <c r="E233" s="1389"/>
      <c r="F233" s="1389"/>
      <c r="G233" s="359"/>
      <c r="H233" s="360"/>
      <c r="I233" s="361" t="s">
        <v>7</v>
      </c>
      <c r="J233" s="307" t="s">
        <v>277</v>
      </c>
      <c r="K233" s="362"/>
      <c r="L233" s="362"/>
      <c r="M233" s="362"/>
      <c r="N233" s="362"/>
      <c r="O233" s="362"/>
      <c r="P233" s="362"/>
      <c r="Q233" s="363"/>
      <c r="R233" s="359"/>
      <c r="V233" s="365"/>
      <c r="W233" s="365"/>
    </row>
    <row r="234" spans="1:23" ht="14.4" thickTop="1" thickBot="1" x14ac:dyDescent="0.3">
      <c r="A234" s="330"/>
      <c r="B234" s="366"/>
      <c r="C234" s="367"/>
      <c r="D234" s="367"/>
      <c r="E234" s="367"/>
      <c r="F234" s="367"/>
      <c r="G234" s="367"/>
      <c r="H234" s="367"/>
      <c r="I234" s="367"/>
      <c r="J234" s="367"/>
      <c r="K234" s="367"/>
      <c r="L234" s="367"/>
      <c r="M234" s="367"/>
      <c r="N234" s="367"/>
      <c r="O234" s="367"/>
      <c r="P234" s="367"/>
      <c r="Q234" s="368"/>
      <c r="R234" s="309"/>
    </row>
    <row r="235" spans="1:23" ht="14.4" thickTop="1" thickBot="1" x14ac:dyDescent="0.3">
      <c r="A235" s="330"/>
      <c r="B235" s="370" t="s">
        <v>253</v>
      </c>
      <c r="C235" s="1378" t="e">
        <f>$G$9</f>
        <v>#N/A</v>
      </c>
      <c r="D235" s="1378"/>
      <c r="E235" s="1379"/>
      <c r="F235" s="370" t="s">
        <v>254</v>
      </c>
      <c r="G235" s="1378" t="e">
        <f>$G$10</f>
        <v>#N/A</v>
      </c>
      <c r="H235" s="1378"/>
      <c r="I235" s="1379"/>
      <c r="J235" s="371" t="s">
        <v>255</v>
      </c>
      <c r="K235" s="1380" t="e">
        <f>$G$11</f>
        <v>#N/A</v>
      </c>
      <c r="L235" s="1380"/>
      <c r="M235" s="1381"/>
      <c r="N235" s="371" t="s">
        <v>256</v>
      </c>
      <c r="O235" s="1380" t="str">
        <f>$G$12</f>
        <v>Not Used</v>
      </c>
      <c r="P235" s="1380"/>
      <c r="Q235" s="1381"/>
      <c r="R235" s="508"/>
    </row>
    <row r="236" spans="1:23" ht="13.8" thickTop="1" x14ac:dyDescent="0.25">
      <c r="A236" s="330"/>
      <c r="B236" s="329"/>
      <c r="C236" s="309"/>
      <c r="D236" s="427"/>
      <c r="E236" s="310"/>
      <c r="F236" s="329"/>
      <c r="G236" s="309"/>
      <c r="H236" s="309"/>
      <c r="I236" s="310"/>
      <c r="J236" s="329"/>
      <c r="K236" s="309"/>
      <c r="L236" s="309"/>
      <c r="M236" s="309"/>
      <c r="N236" s="329"/>
      <c r="O236" s="309"/>
      <c r="P236" s="309"/>
      <c r="Q236" s="310"/>
      <c r="R236" s="309"/>
    </row>
    <row r="237" spans="1:23" ht="28.5" customHeight="1" x14ac:dyDescent="0.25">
      <c r="A237" s="330"/>
      <c r="B237" s="319" t="s">
        <v>239</v>
      </c>
      <c r="C237" s="1384" t="e">
        <f>$C$30</f>
        <v>#N/A</v>
      </c>
      <c r="D237" s="1385"/>
      <c r="E237" s="316"/>
      <c r="F237" s="317" t="s">
        <v>239</v>
      </c>
      <c r="G237" s="1384" t="e">
        <f>$G$30</f>
        <v>#N/A</v>
      </c>
      <c r="H237" s="1385"/>
      <c r="I237" s="318"/>
      <c r="J237" s="319" t="s">
        <v>239</v>
      </c>
      <c r="K237" s="1384" t="e">
        <f>$K$30</f>
        <v>#N/A</v>
      </c>
      <c r="L237" s="1385"/>
      <c r="M237" s="320"/>
      <c r="N237" s="319" t="s">
        <v>239</v>
      </c>
      <c r="O237" s="1384" t="e">
        <f>$O$30</f>
        <v>#N/A</v>
      </c>
      <c r="P237" s="1385"/>
      <c r="Q237" s="310"/>
      <c r="R237" s="309"/>
      <c r="S237" s="1404"/>
      <c r="T237" s="1404"/>
      <c r="U237" s="331"/>
    </row>
    <row r="238" spans="1:23" x14ac:dyDescent="0.25">
      <c r="A238" s="330"/>
      <c r="B238" s="329"/>
      <c r="C238" s="321" t="s">
        <v>238</v>
      </c>
      <c r="D238" s="321"/>
      <c r="E238" s="322"/>
      <c r="F238" s="323"/>
      <c r="G238" s="321" t="s">
        <v>238</v>
      </c>
      <c r="H238" s="321"/>
      <c r="I238" s="322"/>
      <c r="J238" s="323"/>
      <c r="K238" s="321" t="s">
        <v>238</v>
      </c>
      <c r="L238" s="321"/>
      <c r="M238" s="321"/>
      <c r="N238" s="323"/>
      <c r="O238" s="321" t="s">
        <v>238</v>
      </c>
      <c r="P238" s="309"/>
      <c r="Q238" s="310"/>
      <c r="R238" s="309"/>
      <c r="W238" s="331"/>
    </row>
    <row r="239" spans="1:23" x14ac:dyDescent="0.25">
      <c r="A239" s="330"/>
      <c r="B239" s="311">
        <f>$C$9</f>
        <v>0</v>
      </c>
      <c r="C239" s="308">
        <f>'13 Score Fill'!E249</f>
        <v>0</v>
      </c>
      <c r="D239" s="309"/>
      <c r="E239" s="310"/>
      <c r="F239" s="311">
        <f>$C$9</f>
        <v>0</v>
      </c>
      <c r="G239" s="312">
        <f>'13 Score Fill'!E257</f>
        <v>0</v>
      </c>
      <c r="H239" s="309"/>
      <c r="I239" s="310"/>
      <c r="J239" s="311">
        <f>$C$9</f>
        <v>0</v>
      </c>
      <c r="K239" s="312">
        <f>'13 Score Fill'!E265</f>
        <v>0</v>
      </c>
      <c r="L239" s="309"/>
      <c r="M239" s="309"/>
      <c r="N239" s="311">
        <f>$C$9</f>
        <v>0</v>
      </c>
      <c r="O239" s="313">
        <f>'13 Score Fill'!E273</f>
        <v>0</v>
      </c>
      <c r="P239" s="309"/>
      <c r="Q239" s="310"/>
      <c r="R239" s="309"/>
    </row>
    <row r="240" spans="1:23" x14ac:dyDescent="0.25">
      <c r="A240" s="330"/>
      <c r="B240" s="311">
        <f>$C$10</f>
        <v>0</v>
      </c>
      <c r="C240" s="313">
        <f>'13 Score Fill'!E250</f>
        <v>0</v>
      </c>
      <c r="D240" s="309"/>
      <c r="E240" s="310"/>
      <c r="F240" s="311">
        <f>$C$10</f>
        <v>0</v>
      </c>
      <c r="G240" s="313">
        <f>'13 Score Fill'!E258</f>
        <v>0</v>
      </c>
      <c r="H240" s="309"/>
      <c r="I240" s="310"/>
      <c r="J240" s="311">
        <f>$C$10</f>
        <v>0</v>
      </c>
      <c r="K240" s="313">
        <f>'13 Score Fill'!E266</f>
        <v>0</v>
      </c>
      <c r="L240" s="309"/>
      <c r="M240" s="309"/>
      <c r="N240" s="311">
        <f>$C$10</f>
        <v>0</v>
      </c>
      <c r="O240" s="315">
        <f>'13 Score Fill'!E274</f>
        <v>0</v>
      </c>
      <c r="P240" s="309"/>
      <c r="Q240" s="310"/>
      <c r="R240" s="309"/>
    </row>
    <row r="241" spans="1:23" x14ac:dyDescent="0.25">
      <c r="A241" s="330"/>
      <c r="B241" s="311">
        <f>$C$11</f>
        <v>0</v>
      </c>
      <c r="C241" s="314">
        <f>'13 Score Fill'!E251</f>
        <v>0</v>
      </c>
      <c r="D241" s="309"/>
      <c r="E241" s="310"/>
      <c r="F241" s="311">
        <f>$C$11</f>
        <v>0</v>
      </c>
      <c r="G241" s="315">
        <f>'13 Score Fill'!E259</f>
        <v>0</v>
      </c>
      <c r="H241" s="309"/>
      <c r="I241" s="310"/>
      <c r="J241" s="311">
        <f>$C$11</f>
        <v>0</v>
      </c>
      <c r="K241" s="315">
        <f>'13 Score Fill'!E267</f>
        <v>0</v>
      </c>
      <c r="L241" s="309"/>
      <c r="M241" s="309"/>
      <c r="N241" s="311">
        <f>$C$11</f>
        <v>0</v>
      </c>
      <c r="O241" s="315">
        <f>'13 Score Fill'!E275</f>
        <v>0</v>
      </c>
      <c r="P241" s="309"/>
      <c r="Q241" s="310"/>
      <c r="R241" s="309"/>
    </row>
    <row r="242" spans="1:23" x14ac:dyDescent="0.25">
      <c r="A242" s="330"/>
      <c r="B242" s="327" t="s">
        <v>248</v>
      </c>
      <c r="C242" s="324">
        <f>SUM(C239:C241)</f>
        <v>0</v>
      </c>
      <c r="D242" s="325"/>
      <c r="E242" s="326"/>
      <c r="F242" s="327" t="s">
        <v>248</v>
      </c>
      <c r="G242" s="321">
        <f>SUM(G239:G241)</f>
        <v>0</v>
      </c>
      <c r="H242" s="325"/>
      <c r="I242" s="326"/>
      <c r="J242" s="327" t="s">
        <v>248</v>
      </c>
      <c r="K242" s="321">
        <f>SUM(K239:K241)</f>
        <v>0</v>
      </c>
      <c r="L242" s="325"/>
      <c r="M242" s="325"/>
      <c r="N242" s="327" t="s">
        <v>248</v>
      </c>
      <c r="O242" s="324">
        <f>SUM(O239:O241)</f>
        <v>0</v>
      </c>
      <c r="P242" s="309"/>
      <c r="Q242" s="310"/>
      <c r="R242" s="309"/>
    </row>
    <row r="243" spans="1:23" x14ac:dyDescent="0.25">
      <c r="A243" s="330"/>
      <c r="B243" s="327" t="s">
        <v>240</v>
      </c>
      <c r="C243" s="328">
        <f>C242/3</f>
        <v>0</v>
      </c>
      <c r="D243" s="325"/>
      <c r="E243" s="326"/>
      <c r="F243" s="327" t="s">
        <v>240</v>
      </c>
      <c r="G243" s="328">
        <f>G242/3</f>
        <v>0</v>
      </c>
      <c r="H243" s="325"/>
      <c r="I243" s="326"/>
      <c r="J243" s="327" t="s">
        <v>240</v>
      </c>
      <c r="K243" s="328">
        <f>K242/3</f>
        <v>0</v>
      </c>
      <c r="L243" s="325"/>
      <c r="M243" s="325"/>
      <c r="N243" s="327" t="s">
        <v>240</v>
      </c>
      <c r="O243" s="328">
        <f>O242/3</f>
        <v>0</v>
      </c>
      <c r="P243" s="309"/>
      <c r="Q243" s="310"/>
      <c r="R243" s="309"/>
    </row>
    <row r="244" spans="1:23" x14ac:dyDescent="0.25">
      <c r="A244" s="330"/>
      <c r="B244" s="329"/>
      <c r="C244" s="309"/>
      <c r="D244" s="309"/>
      <c r="E244" s="310"/>
      <c r="F244" s="329"/>
      <c r="G244" s="309"/>
      <c r="H244" s="309"/>
      <c r="I244" s="310"/>
      <c r="J244" s="329"/>
      <c r="K244" s="309"/>
      <c r="L244" s="309"/>
      <c r="M244" s="309"/>
      <c r="N244" s="329"/>
      <c r="O244" s="309"/>
      <c r="P244" s="309"/>
      <c r="Q244" s="310"/>
      <c r="R244" s="309"/>
    </row>
    <row r="245" spans="1:23" ht="28.5" customHeight="1" x14ac:dyDescent="0.25">
      <c r="A245" s="330"/>
      <c r="B245" s="319" t="s">
        <v>241</v>
      </c>
      <c r="C245" s="1384" t="e">
        <f>$C$38</f>
        <v>#N/A</v>
      </c>
      <c r="D245" s="1385"/>
      <c r="E245" s="318"/>
      <c r="F245" s="319" t="s">
        <v>241</v>
      </c>
      <c r="G245" s="1384" t="e">
        <f>$G$38</f>
        <v>#N/A</v>
      </c>
      <c r="H245" s="1385"/>
      <c r="I245" s="318"/>
      <c r="J245" s="319" t="s">
        <v>241</v>
      </c>
      <c r="K245" s="1384" t="e">
        <f>$K$38</f>
        <v>#N/A</v>
      </c>
      <c r="L245" s="1385"/>
      <c r="M245" s="320"/>
      <c r="N245" s="319" t="s">
        <v>241</v>
      </c>
      <c r="O245" s="1384" t="e">
        <f>$O$38</f>
        <v>#N/A</v>
      </c>
      <c r="P245" s="1385"/>
      <c r="Q245" s="310"/>
      <c r="R245" s="309"/>
      <c r="U245" s="331"/>
    </row>
    <row r="246" spans="1:23" x14ac:dyDescent="0.25">
      <c r="A246" s="330"/>
      <c r="B246" s="329"/>
      <c r="C246" s="321" t="s">
        <v>238</v>
      </c>
      <c r="D246" s="321"/>
      <c r="E246" s="322"/>
      <c r="F246" s="323"/>
      <c r="G246" s="321" t="s">
        <v>238</v>
      </c>
      <c r="H246" s="321"/>
      <c r="I246" s="322"/>
      <c r="J246" s="323"/>
      <c r="K246" s="321" t="s">
        <v>238</v>
      </c>
      <c r="L246" s="321"/>
      <c r="M246" s="321"/>
      <c r="N246" s="323"/>
      <c r="O246" s="321" t="s">
        <v>238</v>
      </c>
      <c r="P246" s="321"/>
      <c r="Q246" s="310"/>
      <c r="R246" s="309"/>
    </row>
    <row r="247" spans="1:23" x14ac:dyDescent="0.25">
      <c r="A247" s="330"/>
      <c r="B247" s="311">
        <f>$C$9</f>
        <v>0</v>
      </c>
      <c r="C247" s="313">
        <f>'13 Score Fill'!F249</f>
        <v>0</v>
      </c>
      <c r="D247" s="309"/>
      <c r="E247" s="310"/>
      <c r="F247" s="311">
        <f>$C$9</f>
        <v>0</v>
      </c>
      <c r="G247" s="313">
        <f>'13 Score Fill'!F257</f>
        <v>0</v>
      </c>
      <c r="H247" s="309"/>
      <c r="I247" s="310"/>
      <c r="J247" s="311">
        <f>$C$9</f>
        <v>0</v>
      </c>
      <c r="K247" s="313">
        <f>'13 Score Fill'!F265</f>
        <v>0</v>
      </c>
      <c r="L247" s="309"/>
      <c r="M247" s="309"/>
      <c r="N247" s="311">
        <f>$C$9</f>
        <v>0</v>
      </c>
      <c r="O247" s="313">
        <f>'13 Score Fill'!F273</f>
        <v>0</v>
      </c>
      <c r="P247" s="309"/>
      <c r="Q247" s="310"/>
      <c r="R247" s="309"/>
      <c r="V247" s="184"/>
    </row>
    <row r="248" spans="1:23" x14ac:dyDescent="0.25">
      <c r="A248" s="330"/>
      <c r="B248" s="311">
        <f>$C$10</f>
        <v>0</v>
      </c>
      <c r="C248" s="315">
        <f>'13 Score Fill'!F250</f>
        <v>0</v>
      </c>
      <c r="D248" s="309"/>
      <c r="E248" s="310"/>
      <c r="F248" s="311">
        <f>$C$10</f>
        <v>0</v>
      </c>
      <c r="G248" s="315">
        <f>'13 Score Fill'!F258</f>
        <v>0</v>
      </c>
      <c r="H248" s="309"/>
      <c r="I248" s="310"/>
      <c r="J248" s="311">
        <f>$C$10</f>
        <v>0</v>
      </c>
      <c r="K248" s="314">
        <f>'13 Score Fill'!F266</f>
        <v>0</v>
      </c>
      <c r="L248" s="309"/>
      <c r="M248" s="309"/>
      <c r="N248" s="311">
        <f>$C$10</f>
        <v>0</v>
      </c>
      <c r="O248" s="314">
        <f>'13 Score Fill'!F274</f>
        <v>0</v>
      </c>
      <c r="P248" s="309"/>
      <c r="Q248" s="310"/>
      <c r="R248" s="309"/>
      <c r="V248" s="184"/>
    </row>
    <row r="249" spans="1:23" x14ac:dyDescent="0.25">
      <c r="A249" s="330"/>
      <c r="B249" s="311">
        <f>$C$11</f>
        <v>0</v>
      </c>
      <c r="C249" s="313">
        <f>'13 Score Fill'!F251</f>
        <v>0</v>
      </c>
      <c r="D249" s="309"/>
      <c r="E249" s="310"/>
      <c r="F249" s="311">
        <f>$C$11</f>
        <v>0</v>
      </c>
      <c r="G249" s="315">
        <f>'13 Score Fill'!F259</f>
        <v>0</v>
      </c>
      <c r="H249" s="309"/>
      <c r="I249" s="310"/>
      <c r="J249" s="311">
        <f>$C$11</f>
        <v>0</v>
      </c>
      <c r="K249" s="314">
        <f>'13 Score Fill'!F267</f>
        <v>0</v>
      </c>
      <c r="L249" s="309"/>
      <c r="M249" s="309"/>
      <c r="N249" s="311">
        <f>$C$11</f>
        <v>0</v>
      </c>
      <c r="O249" s="314">
        <f>'13 Score Fill'!F275</f>
        <v>0</v>
      </c>
      <c r="P249" s="309"/>
      <c r="Q249" s="310"/>
      <c r="R249" s="309"/>
      <c r="V249" s="184"/>
    </row>
    <row r="250" spans="1:23" x14ac:dyDescent="0.25">
      <c r="A250" s="330"/>
      <c r="B250" s="327" t="s">
        <v>248</v>
      </c>
      <c r="C250" s="324">
        <f>SUM(C247:C249)</f>
        <v>0</v>
      </c>
      <c r="D250" s="325"/>
      <c r="E250" s="326"/>
      <c r="F250" s="327" t="s">
        <v>248</v>
      </c>
      <c r="G250" s="324">
        <f>SUM(G247:G249)</f>
        <v>0</v>
      </c>
      <c r="H250" s="325"/>
      <c r="I250" s="326"/>
      <c r="J250" s="327" t="s">
        <v>248</v>
      </c>
      <c r="K250" s="324">
        <f>SUM(K247:K249)</f>
        <v>0</v>
      </c>
      <c r="L250" s="325"/>
      <c r="M250" s="325"/>
      <c r="N250" s="327" t="s">
        <v>248</v>
      </c>
      <c r="O250" s="324">
        <f>SUM(O247:O249)</f>
        <v>0</v>
      </c>
      <c r="P250" s="309"/>
      <c r="Q250" s="310"/>
      <c r="R250" s="309"/>
    </row>
    <row r="251" spans="1:23" x14ac:dyDescent="0.25">
      <c r="A251" s="330"/>
      <c r="B251" s="327" t="s">
        <v>240</v>
      </c>
      <c r="C251" s="328">
        <f>C250/3</f>
        <v>0</v>
      </c>
      <c r="D251" s="325"/>
      <c r="E251" s="326"/>
      <c r="F251" s="327" t="s">
        <v>240</v>
      </c>
      <c r="G251" s="328">
        <f>G250/3</f>
        <v>0</v>
      </c>
      <c r="H251" s="325"/>
      <c r="I251" s="326"/>
      <c r="J251" s="327" t="s">
        <v>240</v>
      </c>
      <c r="K251" s="328">
        <f>K250/3</f>
        <v>0</v>
      </c>
      <c r="L251" s="325"/>
      <c r="M251" s="325"/>
      <c r="N251" s="327" t="s">
        <v>240</v>
      </c>
      <c r="O251" s="328">
        <f>O250/3</f>
        <v>0</v>
      </c>
      <c r="P251" s="309"/>
      <c r="Q251" s="310"/>
      <c r="R251" s="309"/>
      <c r="V251" s="374" t="e">
        <f>C237</f>
        <v>#N/A</v>
      </c>
      <c r="W251" s="375">
        <f>C242</f>
        <v>0</v>
      </c>
    </row>
    <row r="252" spans="1:23" x14ac:dyDescent="0.25">
      <c r="A252" s="330"/>
      <c r="B252" s="329"/>
      <c r="C252" s="309"/>
      <c r="D252" s="309"/>
      <c r="E252" s="310"/>
      <c r="F252" s="329"/>
      <c r="G252" s="309"/>
      <c r="H252" s="309"/>
      <c r="I252" s="310"/>
      <c r="J252" s="329"/>
      <c r="K252" s="309"/>
      <c r="L252" s="309"/>
      <c r="M252" s="309"/>
      <c r="N252" s="329"/>
      <c r="O252" s="309"/>
      <c r="P252" s="309"/>
      <c r="Q252" s="310"/>
      <c r="R252" s="309"/>
      <c r="V252" s="374" t="e">
        <f>G237</f>
        <v>#N/A</v>
      </c>
      <c r="W252" s="375">
        <f>G242</f>
        <v>0</v>
      </c>
    </row>
    <row r="253" spans="1:23" ht="28.5" customHeight="1" x14ac:dyDescent="0.25">
      <c r="A253" s="330"/>
      <c r="B253" s="319" t="s">
        <v>242</v>
      </c>
      <c r="C253" s="1384" t="e">
        <f>$C$46</f>
        <v>#N/A</v>
      </c>
      <c r="D253" s="1385"/>
      <c r="E253" s="318"/>
      <c r="F253" s="319" t="s">
        <v>242</v>
      </c>
      <c r="G253" s="1384" t="e">
        <f>$G$46</f>
        <v>#N/A</v>
      </c>
      <c r="H253" s="1385"/>
      <c r="I253" s="318"/>
      <c r="J253" s="319" t="s">
        <v>242</v>
      </c>
      <c r="K253" s="1384" t="e">
        <f>$K$46</f>
        <v>#N/A</v>
      </c>
      <c r="L253" s="1385"/>
      <c r="M253" s="320"/>
      <c r="N253" s="319" t="s">
        <v>242</v>
      </c>
      <c r="O253" s="1384" t="e">
        <f>$O$46</f>
        <v>#N/A</v>
      </c>
      <c r="P253" s="1385"/>
      <c r="Q253" s="310"/>
      <c r="R253" s="309"/>
      <c r="U253" s="331"/>
      <c r="V253" s="374" t="e">
        <f>K237</f>
        <v>#N/A</v>
      </c>
      <c r="W253" s="375">
        <f>K242</f>
        <v>0</v>
      </c>
    </row>
    <row r="254" spans="1:23" x14ac:dyDescent="0.25">
      <c r="A254" s="330"/>
      <c r="B254" s="311"/>
      <c r="C254" s="321" t="s">
        <v>238</v>
      </c>
      <c r="D254" s="321"/>
      <c r="E254" s="322"/>
      <c r="F254" s="327"/>
      <c r="G254" s="321" t="s">
        <v>238</v>
      </c>
      <c r="H254" s="321"/>
      <c r="I254" s="322"/>
      <c r="J254" s="327"/>
      <c r="K254" s="321" t="s">
        <v>238</v>
      </c>
      <c r="L254" s="321"/>
      <c r="M254" s="321"/>
      <c r="N254" s="327"/>
      <c r="O254" s="321" t="s">
        <v>238</v>
      </c>
      <c r="P254" s="321"/>
      <c r="Q254" s="310"/>
      <c r="R254" s="309"/>
      <c r="V254" s="374" t="e">
        <f>O237</f>
        <v>#N/A</v>
      </c>
      <c r="W254" s="375">
        <f>O242</f>
        <v>0</v>
      </c>
    </row>
    <row r="255" spans="1:23" x14ac:dyDescent="0.25">
      <c r="A255" s="330"/>
      <c r="B255" s="311">
        <f>$C$9</f>
        <v>0</v>
      </c>
      <c r="C255" s="313">
        <f>'13 Score Fill'!G249</f>
        <v>0</v>
      </c>
      <c r="D255" s="309"/>
      <c r="E255" s="310"/>
      <c r="F255" s="311">
        <f>$C$9</f>
        <v>0</v>
      </c>
      <c r="G255" s="313">
        <f>'13 Score Fill'!G257</f>
        <v>0</v>
      </c>
      <c r="H255" s="309"/>
      <c r="I255" s="310"/>
      <c r="J255" s="311">
        <f>$C$9</f>
        <v>0</v>
      </c>
      <c r="K255" s="313">
        <f>'13 Score Fill'!G265</f>
        <v>0</v>
      </c>
      <c r="L255" s="309"/>
      <c r="M255" s="309"/>
      <c r="N255" s="311">
        <f>$C$9</f>
        <v>0</v>
      </c>
      <c r="O255" s="313">
        <f>'13 Score Fill'!G273</f>
        <v>0</v>
      </c>
      <c r="P255" s="309"/>
      <c r="Q255" s="310"/>
      <c r="R255" s="309"/>
      <c r="V255" s="374" t="e">
        <f>C245</f>
        <v>#N/A</v>
      </c>
      <c r="W255" s="375">
        <f>C250</f>
        <v>0</v>
      </c>
    </row>
    <row r="256" spans="1:23" x14ac:dyDescent="0.25">
      <c r="A256" s="330"/>
      <c r="B256" s="311">
        <f>$C$10</f>
        <v>0</v>
      </c>
      <c r="C256" s="314">
        <f>'13 Score Fill'!G250</f>
        <v>0</v>
      </c>
      <c r="D256" s="309"/>
      <c r="E256" s="310"/>
      <c r="F256" s="311">
        <f>$C$10</f>
        <v>0</v>
      </c>
      <c r="G256" s="315">
        <f>'13 Score Fill'!G258</f>
        <v>0</v>
      </c>
      <c r="H256" s="309"/>
      <c r="I256" s="310"/>
      <c r="J256" s="311">
        <f>$C$10</f>
        <v>0</v>
      </c>
      <c r="K256" s="315">
        <f>'13 Score Fill'!G266</f>
        <v>0</v>
      </c>
      <c r="L256" s="309"/>
      <c r="M256" s="309"/>
      <c r="N256" s="311">
        <f>$C$10</f>
        <v>0</v>
      </c>
      <c r="O256" s="314">
        <f>'13 Score Fill'!G274</f>
        <v>0</v>
      </c>
      <c r="P256" s="309"/>
      <c r="Q256" s="310"/>
      <c r="R256" s="309"/>
      <c r="V256" s="374" t="e">
        <f>G245</f>
        <v>#N/A</v>
      </c>
      <c r="W256" s="375">
        <f>G250</f>
        <v>0</v>
      </c>
    </row>
    <row r="257" spans="1:23" x14ac:dyDescent="0.25">
      <c r="A257" s="330"/>
      <c r="B257" s="311">
        <f>$C$11</f>
        <v>0</v>
      </c>
      <c r="C257" s="314">
        <f>'13 Score Fill'!G251</f>
        <v>0</v>
      </c>
      <c r="D257" s="309"/>
      <c r="E257" s="310"/>
      <c r="F257" s="311">
        <f>$C$11</f>
        <v>0</v>
      </c>
      <c r="G257" s="315">
        <f>'13 Score Fill'!G259</f>
        <v>0</v>
      </c>
      <c r="H257" s="309"/>
      <c r="I257" s="310"/>
      <c r="J257" s="311">
        <f>$C$11</f>
        <v>0</v>
      </c>
      <c r="K257" s="313">
        <f>'13 Score Fill'!G267</f>
        <v>0</v>
      </c>
      <c r="L257" s="309"/>
      <c r="M257" s="309"/>
      <c r="N257" s="311">
        <f>$C$11</f>
        <v>0</v>
      </c>
      <c r="O257" s="314">
        <f>'13 Score Fill'!G275</f>
        <v>0</v>
      </c>
      <c r="P257" s="309"/>
      <c r="Q257" s="310"/>
      <c r="R257" s="309"/>
      <c r="V257" s="375" t="e">
        <f>K245</f>
        <v>#N/A</v>
      </c>
      <c r="W257" s="375">
        <f>K250</f>
        <v>0</v>
      </c>
    </row>
    <row r="258" spans="1:23" x14ac:dyDescent="0.25">
      <c r="A258" s="330"/>
      <c r="B258" s="327" t="s">
        <v>248</v>
      </c>
      <c r="C258" s="324">
        <f>SUM(C255:C257)</f>
        <v>0</v>
      </c>
      <c r="D258" s="325"/>
      <c r="E258" s="326"/>
      <c r="F258" s="327" t="s">
        <v>248</v>
      </c>
      <c r="G258" s="324">
        <f>SUM(G255:G257)</f>
        <v>0</v>
      </c>
      <c r="H258" s="325"/>
      <c r="I258" s="326"/>
      <c r="J258" s="327" t="s">
        <v>248</v>
      </c>
      <c r="K258" s="324">
        <f>SUM(K255:K257)</f>
        <v>0</v>
      </c>
      <c r="L258" s="325"/>
      <c r="M258" s="325"/>
      <c r="N258" s="327" t="s">
        <v>248</v>
      </c>
      <c r="O258" s="324">
        <f>SUM(O255:O257)</f>
        <v>0</v>
      </c>
      <c r="P258" s="309"/>
      <c r="Q258" s="310"/>
      <c r="R258" s="309"/>
      <c r="V258" s="374" t="e">
        <f>O245</f>
        <v>#N/A</v>
      </c>
      <c r="W258" s="375">
        <f>O250</f>
        <v>0</v>
      </c>
    </row>
    <row r="259" spans="1:23" x14ac:dyDescent="0.25">
      <c r="A259" s="330"/>
      <c r="B259" s="327" t="s">
        <v>240</v>
      </c>
      <c r="C259" s="328">
        <f>C258/3</f>
        <v>0</v>
      </c>
      <c r="D259" s="325"/>
      <c r="E259" s="326"/>
      <c r="F259" s="327" t="s">
        <v>240</v>
      </c>
      <c r="G259" s="328">
        <f>G258/3</f>
        <v>0</v>
      </c>
      <c r="H259" s="325"/>
      <c r="I259" s="326"/>
      <c r="J259" s="327" t="s">
        <v>240</v>
      </c>
      <c r="K259" s="328">
        <f>K258/3</f>
        <v>0</v>
      </c>
      <c r="L259" s="325"/>
      <c r="M259" s="325"/>
      <c r="N259" s="327" t="s">
        <v>240</v>
      </c>
      <c r="O259" s="328">
        <f>O258/3</f>
        <v>0</v>
      </c>
      <c r="P259" s="309"/>
      <c r="Q259" s="310"/>
      <c r="R259" s="309"/>
      <c r="V259" s="374" t="e">
        <f>C253</f>
        <v>#N/A</v>
      </c>
      <c r="W259" s="375">
        <f>C258</f>
        <v>0</v>
      </c>
    </row>
    <row r="260" spans="1:23" x14ac:dyDescent="0.25">
      <c r="A260" s="330"/>
      <c r="B260" s="311"/>
      <c r="C260" s="309"/>
      <c r="D260" s="309"/>
      <c r="E260" s="310"/>
      <c r="F260" s="311"/>
      <c r="G260" s="309"/>
      <c r="H260" s="309"/>
      <c r="I260" s="310"/>
      <c r="J260" s="311"/>
      <c r="K260" s="309"/>
      <c r="L260" s="309"/>
      <c r="M260" s="309"/>
      <c r="N260" s="311"/>
      <c r="O260" s="309"/>
      <c r="P260" s="309"/>
      <c r="Q260" s="310"/>
      <c r="R260" s="309"/>
      <c r="V260" s="374" t="e">
        <f>G253</f>
        <v>#N/A</v>
      </c>
      <c r="W260" s="375">
        <f>G258</f>
        <v>0</v>
      </c>
    </row>
    <row r="261" spans="1:23" ht="28.5" customHeight="1" x14ac:dyDescent="0.25">
      <c r="A261" s="330"/>
      <c r="B261" s="319" t="s">
        <v>243</v>
      </c>
      <c r="C261" s="1384" t="e">
        <f>$C$54</f>
        <v>#N/A</v>
      </c>
      <c r="D261" s="1385"/>
      <c r="E261" s="318"/>
      <c r="F261" s="319" t="s">
        <v>243</v>
      </c>
      <c r="G261" s="1384" t="e">
        <f>$G$54</f>
        <v>#N/A</v>
      </c>
      <c r="H261" s="1385"/>
      <c r="I261" s="318"/>
      <c r="J261" s="319" t="s">
        <v>243</v>
      </c>
      <c r="K261" s="1384" t="e">
        <f>$K$54</f>
        <v>#N/A</v>
      </c>
      <c r="L261" s="1385"/>
      <c r="M261" s="320"/>
      <c r="N261" s="319" t="s">
        <v>243</v>
      </c>
      <c r="O261" s="1384" t="e">
        <f>$O$54</f>
        <v>#N/A</v>
      </c>
      <c r="P261" s="1385"/>
      <c r="Q261" s="310"/>
      <c r="R261" s="309"/>
      <c r="U261" s="331"/>
      <c r="V261" s="374" t="e">
        <f>K253</f>
        <v>#N/A</v>
      </c>
      <c r="W261" s="375">
        <f>K258</f>
        <v>0</v>
      </c>
    </row>
    <row r="262" spans="1:23" x14ac:dyDescent="0.25">
      <c r="A262" s="330"/>
      <c r="B262" s="311"/>
      <c r="C262" s="321" t="s">
        <v>238</v>
      </c>
      <c r="D262" s="321"/>
      <c r="E262" s="322"/>
      <c r="F262" s="327"/>
      <c r="G262" s="321" t="s">
        <v>238</v>
      </c>
      <c r="H262" s="321"/>
      <c r="I262" s="322"/>
      <c r="J262" s="327"/>
      <c r="K262" s="321" t="s">
        <v>238</v>
      </c>
      <c r="L262" s="321"/>
      <c r="M262" s="321"/>
      <c r="N262" s="327"/>
      <c r="O262" s="321" t="s">
        <v>238</v>
      </c>
      <c r="P262" s="321"/>
      <c r="Q262" s="310"/>
      <c r="R262" s="309"/>
      <c r="V262" s="374" t="e">
        <f>O253</f>
        <v>#N/A</v>
      </c>
      <c r="W262" s="375">
        <f>O258</f>
        <v>0</v>
      </c>
    </row>
    <row r="263" spans="1:23" x14ac:dyDescent="0.25">
      <c r="A263" s="330"/>
      <c r="B263" s="311">
        <f>$C$9</f>
        <v>0</v>
      </c>
      <c r="C263" s="312">
        <f>'13 Score Fill'!H249</f>
        <v>0</v>
      </c>
      <c r="D263" s="309"/>
      <c r="E263" s="310"/>
      <c r="F263" s="311">
        <f>$C$9</f>
        <v>0</v>
      </c>
      <c r="G263" s="312">
        <f>'13 Score Fill'!H257</f>
        <v>0</v>
      </c>
      <c r="H263" s="309"/>
      <c r="I263" s="310"/>
      <c r="J263" s="311">
        <f>$C$9</f>
        <v>0</v>
      </c>
      <c r="K263" s="312">
        <f>'13 Score Fill'!H265</f>
        <v>0</v>
      </c>
      <c r="L263" s="309"/>
      <c r="M263" s="309"/>
      <c r="N263" s="311">
        <f>$C$9</f>
        <v>0</v>
      </c>
      <c r="O263" s="313">
        <f>'13 Score Fill'!H273</f>
        <v>0</v>
      </c>
      <c r="P263" s="309"/>
      <c r="Q263" s="310"/>
      <c r="R263" s="309"/>
      <c r="V263" s="374" t="e">
        <f>C261</f>
        <v>#N/A</v>
      </c>
      <c r="W263" s="375">
        <f>C266</f>
        <v>0</v>
      </c>
    </row>
    <row r="264" spans="1:23" x14ac:dyDescent="0.25">
      <c r="A264" s="330"/>
      <c r="B264" s="311">
        <f>$C$10</f>
        <v>0</v>
      </c>
      <c r="C264" s="313">
        <f>'13 Score Fill'!H250</f>
        <v>0</v>
      </c>
      <c r="D264" s="309"/>
      <c r="E264" s="310"/>
      <c r="F264" s="311">
        <f>$C$10</f>
        <v>0</v>
      </c>
      <c r="G264" s="313">
        <f>'13 Score Fill'!H258</f>
        <v>0</v>
      </c>
      <c r="H264" s="309"/>
      <c r="I264" s="310"/>
      <c r="J264" s="311">
        <f>$C$10</f>
        <v>0</v>
      </c>
      <c r="K264" s="312">
        <f>'13 Score Fill'!H266</f>
        <v>0</v>
      </c>
      <c r="L264" s="309"/>
      <c r="M264" s="309"/>
      <c r="N264" s="311">
        <f>$C$10</f>
        <v>0</v>
      </c>
      <c r="O264" s="314">
        <f>'13 Score Fill'!H274</f>
        <v>0</v>
      </c>
      <c r="P264" s="309"/>
      <c r="Q264" s="310"/>
      <c r="R264" s="309"/>
      <c r="V264" s="374" t="e">
        <f>G261</f>
        <v>#N/A</v>
      </c>
      <c r="W264" s="375">
        <f>G266</f>
        <v>0</v>
      </c>
    </row>
    <row r="265" spans="1:23" x14ac:dyDescent="0.25">
      <c r="A265" s="330"/>
      <c r="B265" s="311">
        <f>$C$11</f>
        <v>0</v>
      </c>
      <c r="C265" s="314">
        <f>'13 Score Fill'!H251</f>
        <v>0</v>
      </c>
      <c r="D265" s="309"/>
      <c r="E265" s="310"/>
      <c r="F265" s="311">
        <f>$C$11</f>
        <v>0</v>
      </c>
      <c r="G265" s="315">
        <f>'13 Score Fill'!H259</f>
        <v>0</v>
      </c>
      <c r="H265" s="309"/>
      <c r="I265" s="310"/>
      <c r="J265" s="311">
        <f>$C$11</f>
        <v>0</v>
      </c>
      <c r="K265" s="313">
        <f>'13 Score Fill'!H267</f>
        <v>0</v>
      </c>
      <c r="L265" s="309"/>
      <c r="M265" s="309"/>
      <c r="N265" s="311">
        <f>$C$11</f>
        <v>0</v>
      </c>
      <c r="O265" s="314">
        <f>'13 Score Fill'!H275</f>
        <v>0</v>
      </c>
      <c r="P265" s="309"/>
      <c r="Q265" s="310"/>
      <c r="R265" s="309"/>
      <c r="V265" s="375" t="e">
        <f>K261</f>
        <v>#N/A</v>
      </c>
      <c r="W265" s="375">
        <f>K266</f>
        <v>0</v>
      </c>
    </row>
    <row r="266" spans="1:23" x14ac:dyDescent="0.25">
      <c r="A266" s="330"/>
      <c r="B266" s="327" t="s">
        <v>248</v>
      </c>
      <c r="C266" s="324">
        <f>SUM(C263:C265)</f>
        <v>0</v>
      </c>
      <c r="D266" s="325"/>
      <c r="E266" s="326"/>
      <c r="F266" s="327" t="s">
        <v>248</v>
      </c>
      <c r="G266" s="322">
        <f>SUM(G263:G265)</f>
        <v>0</v>
      </c>
      <c r="H266" s="325"/>
      <c r="I266" s="326"/>
      <c r="J266" s="327" t="s">
        <v>248</v>
      </c>
      <c r="K266" s="324">
        <f>SUM(K263:K265)</f>
        <v>0</v>
      </c>
      <c r="L266" s="325"/>
      <c r="M266" s="325"/>
      <c r="N266" s="327" t="s">
        <v>248</v>
      </c>
      <c r="O266" s="324">
        <f>SUM(O263:O265)</f>
        <v>0</v>
      </c>
      <c r="P266" s="309"/>
      <c r="Q266" s="310"/>
      <c r="R266" s="309"/>
      <c r="V266" s="374" t="e">
        <f>O261</f>
        <v>#N/A</v>
      </c>
      <c r="W266" s="375">
        <f>O266</f>
        <v>0</v>
      </c>
    </row>
    <row r="267" spans="1:23" x14ac:dyDescent="0.25">
      <c r="A267" s="330"/>
      <c r="B267" s="327" t="s">
        <v>240</v>
      </c>
      <c r="C267" s="328">
        <f>C266/3</f>
        <v>0</v>
      </c>
      <c r="D267" s="325"/>
      <c r="E267" s="326"/>
      <c r="F267" s="327" t="s">
        <v>240</v>
      </c>
      <c r="G267" s="328">
        <f>G266/3</f>
        <v>0</v>
      </c>
      <c r="H267" s="325"/>
      <c r="I267" s="326"/>
      <c r="J267" s="327" t="s">
        <v>240</v>
      </c>
      <c r="K267" s="328">
        <f>K266/3</f>
        <v>0</v>
      </c>
      <c r="L267" s="325"/>
      <c r="M267" s="325"/>
      <c r="N267" s="327" t="s">
        <v>240</v>
      </c>
      <c r="O267" s="328">
        <f>O266/3</f>
        <v>0</v>
      </c>
      <c r="P267" s="309"/>
      <c r="Q267" s="310"/>
      <c r="R267" s="309"/>
      <c r="V267" s="374" t="e">
        <f>C269</f>
        <v>#N/A</v>
      </c>
      <c r="W267" s="375">
        <f>C274</f>
        <v>0</v>
      </c>
    </row>
    <row r="268" spans="1:23" x14ac:dyDescent="0.25">
      <c r="A268" s="330"/>
      <c r="B268" s="311"/>
      <c r="C268" s="309"/>
      <c r="D268" s="309"/>
      <c r="E268" s="310"/>
      <c r="F268" s="311"/>
      <c r="G268" s="309"/>
      <c r="H268" s="309"/>
      <c r="I268" s="310"/>
      <c r="J268" s="311"/>
      <c r="K268" s="309"/>
      <c r="L268" s="309"/>
      <c r="M268" s="309"/>
      <c r="N268" s="311"/>
      <c r="O268" s="309"/>
      <c r="P268" s="309"/>
      <c r="Q268" s="310"/>
      <c r="R268" s="309"/>
      <c r="S268" s="429"/>
      <c r="T268" s="428"/>
      <c r="U268" s="430"/>
      <c r="V268" s="374" t="e">
        <f>G269</f>
        <v>#N/A</v>
      </c>
      <c r="W268" s="375">
        <f>G274</f>
        <v>0</v>
      </c>
    </row>
    <row r="269" spans="1:23" ht="28.5" customHeight="1" x14ac:dyDescent="0.25">
      <c r="A269" s="330"/>
      <c r="B269" s="319" t="s">
        <v>244</v>
      </c>
      <c r="C269" s="1384" t="e">
        <f>$C$62</f>
        <v>#N/A</v>
      </c>
      <c r="D269" s="1385"/>
      <c r="E269" s="318"/>
      <c r="F269" s="319" t="s">
        <v>244</v>
      </c>
      <c r="G269" s="1384" t="e">
        <f>$G$62</f>
        <v>#N/A</v>
      </c>
      <c r="H269" s="1385"/>
      <c r="I269" s="318"/>
      <c r="J269" s="319" t="s">
        <v>244</v>
      </c>
      <c r="K269" s="1384" t="e">
        <f>$K$62</f>
        <v>#N/A</v>
      </c>
      <c r="L269" s="1385"/>
      <c r="M269" s="320"/>
      <c r="N269" s="319" t="s">
        <v>244</v>
      </c>
      <c r="O269" s="1384" t="e">
        <f>$O$62</f>
        <v>#N/A</v>
      </c>
      <c r="P269" s="1385"/>
      <c r="Q269" s="310"/>
      <c r="R269" s="309"/>
      <c r="U269" s="331"/>
      <c r="V269" s="374" t="e">
        <f>K269</f>
        <v>#N/A</v>
      </c>
      <c r="W269" s="375">
        <f>K274</f>
        <v>0</v>
      </c>
    </row>
    <row r="270" spans="1:23" x14ac:dyDescent="0.25">
      <c r="A270" s="330"/>
      <c r="B270" s="311"/>
      <c r="C270" s="321" t="s">
        <v>238</v>
      </c>
      <c r="D270" s="321"/>
      <c r="E270" s="322"/>
      <c r="F270" s="327"/>
      <c r="G270" s="321" t="s">
        <v>238</v>
      </c>
      <c r="H270" s="321"/>
      <c r="I270" s="322"/>
      <c r="J270" s="327"/>
      <c r="K270" s="321" t="s">
        <v>238</v>
      </c>
      <c r="L270" s="321"/>
      <c r="M270" s="321"/>
      <c r="N270" s="327"/>
      <c r="O270" s="321" t="s">
        <v>238</v>
      </c>
      <c r="P270" s="321"/>
      <c r="Q270" s="310"/>
      <c r="R270" s="309"/>
      <c r="V270" s="374" t="e">
        <f>O269</f>
        <v>#N/A</v>
      </c>
      <c r="W270" s="375">
        <f>O274</f>
        <v>0</v>
      </c>
    </row>
    <row r="271" spans="1:23" x14ac:dyDescent="0.25">
      <c r="A271" s="330"/>
      <c r="B271" s="311">
        <f>$C$9</f>
        <v>0</v>
      </c>
      <c r="C271" s="313">
        <f>'13 Score Fill'!I249</f>
        <v>0</v>
      </c>
      <c r="D271" s="309"/>
      <c r="E271" s="310"/>
      <c r="F271" s="311">
        <f>$C$9</f>
        <v>0</v>
      </c>
      <c r="G271" s="313">
        <f>'13 Score Fill'!I257</f>
        <v>0</v>
      </c>
      <c r="H271" s="309"/>
      <c r="I271" s="310"/>
      <c r="J271" s="311">
        <f>$C$9</f>
        <v>0</v>
      </c>
      <c r="K271" s="313">
        <f>'13 Score Fill'!I265</f>
        <v>0</v>
      </c>
      <c r="L271" s="309"/>
      <c r="M271" s="309"/>
      <c r="N271" s="311">
        <f>$C$9</f>
        <v>0</v>
      </c>
      <c r="O271" s="313">
        <f>'13 Score Fill'!I273</f>
        <v>0</v>
      </c>
      <c r="P271" s="309"/>
      <c r="Q271" s="310"/>
      <c r="R271" s="309"/>
      <c r="V271" s="374" t="e">
        <f>C277</f>
        <v>#N/A</v>
      </c>
      <c r="W271" s="375">
        <f>C282</f>
        <v>0</v>
      </c>
    </row>
    <row r="272" spans="1:23" x14ac:dyDescent="0.25">
      <c r="A272" s="330"/>
      <c r="B272" s="311">
        <f>$C$10</f>
        <v>0</v>
      </c>
      <c r="C272" s="315">
        <f>'13 Score Fill'!I250</f>
        <v>0</v>
      </c>
      <c r="D272" s="309"/>
      <c r="E272" s="310"/>
      <c r="F272" s="311">
        <f>$C$10</f>
        <v>0</v>
      </c>
      <c r="G272" s="315">
        <f>'13 Score Fill'!I258</f>
        <v>0</v>
      </c>
      <c r="H272" s="309"/>
      <c r="I272" s="310"/>
      <c r="J272" s="311">
        <f>$C$10</f>
        <v>0</v>
      </c>
      <c r="K272" s="315">
        <f>'13 Score Fill'!I266</f>
        <v>0</v>
      </c>
      <c r="L272" s="309"/>
      <c r="M272" s="309"/>
      <c r="N272" s="311">
        <f>$C$10</f>
        <v>0</v>
      </c>
      <c r="O272" s="314">
        <f>'13 Score Fill'!I274</f>
        <v>0</v>
      </c>
      <c r="P272" s="309"/>
      <c r="Q272" s="310"/>
      <c r="R272" s="309"/>
      <c r="V272" s="374" t="e">
        <f>G277</f>
        <v>#N/A</v>
      </c>
      <c r="W272" s="375">
        <f>G282</f>
        <v>0</v>
      </c>
    </row>
    <row r="273" spans="1:23" x14ac:dyDescent="0.25">
      <c r="A273" s="330"/>
      <c r="B273" s="311">
        <f>$C$11</f>
        <v>0</v>
      </c>
      <c r="C273" s="313">
        <f>'13 Score Fill'!I251</f>
        <v>0</v>
      </c>
      <c r="D273" s="309"/>
      <c r="E273" s="310"/>
      <c r="F273" s="311">
        <f>$C$11</f>
        <v>0</v>
      </c>
      <c r="G273" s="313">
        <f>'13 Score Fill'!I259</f>
        <v>0</v>
      </c>
      <c r="H273" s="309"/>
      <c r="I273" s="310"/>
      <c r="J273" s="311">
        <f>$C$11</f>
        <v>0</v>
      </c>
      <c r="K273" s="315">
        <f>'13 Score Fill'!I267</f>
        <v>0</v>
      </c>
      <c r="L273" s="309"/>
      <c r="M273" s="309"/>
      <c r="N273" s="311">
        <f>$C$11</f>
        <v>0</v>
      </c>
      <c r="O273" s="315">
        <f>'13 Score Fill'!I275</f>
        <v>0</v>
      </c>
      <c r="P273" s="309"/>
      <c r="Q273" s="310"/>
      <c r="R273" s="309"/>
      <c r="V273" s="375" t="e">
        <f>K277</f>
        <v>#N/A</v>
      </c>
      <c r="W273" s="375">
        <f>K282</f>
        <v>0</v>
      </c>
    </row>
    <row r="274" spans="1:23" x14ac:dyDescent="0.25">
      <c r="A274" s="330"/>
      <c r="B274" s="327" t="s">
        <v>248</v>
      </c>
      <c r="C274" s="324">
        <f>SUM(C271:C273)</f>
        <v>0</v>
      </c>
      <c r="D274" s="325"/>
      <c r="E274" s="326"/>
      <c r="F274" s="327" t="s">
        <v>248</v>
      </c>
      <c r="G274" s="324">
        <f>SUM(G271:G273)</f>
        <v>0</v>
      </c>
      <c r="H274" s="325"/>
      <c r="I274" s="326"/>
      <c r="J274" s="327" t="s">
        <v>248</v>
      </c>
      <c r="K274" s="324">
        <f>SUM(K271:K273)</f>
        <v>0</v>
      </c>
      <c r="L274" s="325"/>
      <c r="M274" s="325"/>
      <c r="N274" s="327" t="s">
        <v>248</v>
      </c>
      <c r="O274" s="321">
        <f>SUM(O271:O273)</f>
        <v>0</v>
      </c>
      <c r="P274" s="309"/>
      <c r="Q274" s="310"/>
      <c r="R274" s="309"/>
      <c r="V274" s="374" t="e">
        <f>O277</f>
        <v>#N/A</v>
      </c>
      <c r="W274" s="375">
        <f>O282</f>
        <v>0</v>
      </c>
    </row>
    <row r="275" spans="1:23" x14ac:dyDescent="0.25">
      <c r="A275" s="330"/>
      <c r="B275" s="327" t="s">
        <v>240</v>
      </c>
      <c r="C275" s="328">
        <f>C274/3</f>
        <v>0</v>
      </c>
      <c r="D275" s="325"/>
      <c r="E275" s="326"/>
      <c r="F275" s="327" t="s">
        <v>240</v>
      </c>
      <c r="G275" s="328">
        <f>G274/3</f>
        <v>0</v>
      </c>
      <c r="H275" s="325"/>
      <c r="I275" s="326"/>
      <c r="J275" s="327" t="s">
        <v>240</v>
      </c>
      <c r="K275" s="328">
        <f>K274/3</f>
        <v>0</v>
      </c>
      <c r="L275" s="325"/>
      <c r="M275" s="325"/>
      <c r="N275" s="327" t="s">
        <v>240</v>
      </c>
      <c r="O275" s="328">
        <f>O274/3</f>
        <v>0</v>
      </c>
      <c r="P275" s="309"/>
      <c r="Q275" s="310"/>
      <c r="R275" s="309"/>
      <c r="W275" s="184">
        <f>SUM(W251:W274)</f>
        <v>0</v>
      </c>
    </row>
    <row r="276" spans="1:23" x14ac:dyDescent="0.25">
      <c r="A276" s="330"/>
      <c r="B276" s="311"/>
      <c r="C276" s="309"/>
      <c r="D276" s="309"/>
      <c r="E276" s="310"/>
      <c r="F276" s="311"/>
      <c r="G276" s="309"/>
      <c r="H276" s="309"/>
      <c r="I276" s="310"/>
      <c r="J276" s="311"/>
      <c r="K276" s="309"/>
      <c r="L276" s="309"/>
      <c r="M276" s="309"/>
      <c r="N276" s="311"/>
      <c r="O276" s="309"/>
      <c r="P276" s="309"/>
      <c r="Q276" s="310"/>
      <c r="R276" s="309"/>
    </row>
    <row r="277" spans="1:23" ht="28.5" customHeight="1" x14ac:dyDescent="0.25">
      <c r="A277" s="330"/>
      <c r="B277" s="319" t="s">
        <v>245</v>
      </c>
      <c r="C277" s="1384" t="e">
        <f>$C$70</f>
        <v>#N/A</v>
      </c>
      <c r="D277" s="1385"/>
      <c r="E277" s="318"/>
      <c r="F277" s="319" t="s">
        <v>245</v>
      </c>
      <c r="G277" s="1384" t="e">
        <f>$G$70</f>
        <v>#N/A</v>
      </c>
      <c r="H277" s="1385"/>
      <c r="I277" s="318"/>
      <c r="J277" s="319" t="s">
        <v>245</v>
      </c>
      <c r="K277" s="1384" t="e">
        <f>$K$70</f>
        <v>#N/A</v>
      </c>
      <c r="L277" s="1385"/>
      <c r="M277" s="320"/>
      <c r="N277" s="319" t="s">
        <v>245</v>
      </c>
      <c r="O277" s="1384" t="e">
        <f>$O$70</f>
        <v>#N/A</v>
      </c>
      <c r="P277" s="1385"/>
      <c r="Q277" s="310"/>
      <c r="R277" s="309"/>
      <c r="U277" s="331"/>
    </row>
    <row r="278" spans="1:23" x14ac:dyDescent="0.25">
      <c r="A278" s="330"/>
      <c r="B278" s="311"/>
      <c r="C278" s="321" t="s">
        <v>238</v>
      </c>
      <c r="D278" s="321"/>
      <c r="E278" s="322"/>
      <c r="F278" s="327"/>
      <c r="G278" s="321" t="s">
        <v>238</v>
      </c>
      <c r="H278" s="321"/>
      <c r="I278" s="322"/>
      <c r="J278" s="327"/>
      <c r="K278" s="321" t="s">
        <v>238</v>
      </c>
      <c r="L278" s="321"/>
      <c r="M278" s="321"/>
      <c r="N278" s="327"/>
      <c r="O278" s="321" t="s">
        <v>238</v>
      </c>
      <c r="P278" s="309"/>
      <c r="Q278" s="310"/>
      <c r="R278" s="309"/>
    </row>
    <row r="279" spans="1:23" x14ac:dyDescent="0.25">
      <c r="A279" s="330"/>
      <c r="B279" s="311">
        <f>$C$9</f>
        <v>0</v>
      </c>
      <c r="C279" s="313">
        <f>'13 Score Fill'!J249</f>
        <v>0</v>
      </c>
      <c r="D279" s="309"/>
      <c r="E279" s="310"/>
      <c r="F279" s="311">
        <f>$C$9</f>
        <v>0</v>
      </c>
      <c r="G279" s="313">
        <f>'13 Score Fill'!J257</f>
        <v>0</v>
      </c>
      <c r="H279" s="309"/>
      <c r="I279" s="310"/>
      <c r="J279" s="311">
        <f>$C$9</f>
        <v>0</v>
      </c>
      <c r="K279" s="313">
        <f>'13 Score Fill'!J265</f>
        <v>0</v>
      </c>
      <c r="L279" s="309"/>
      <c r="M279" s="309"/>
      <c r="N279" s="311">
        <f>$C$9</f>
        <v>0</v>
      </c>
      <c r="O279" s="313">
        <f>'13 Score Fill'!J273</f>
        <v>0</v>
      </c>
      <c r="P279" s="309"/>
      <c r="Q279" s="310"/>
      <c r="R279" s="309"/>
      <c r="V279" s="374">
        <f>COUNTIF(V251:V274,D291)</f>
        <v>0</v>
      </c>
    </row>
    <row r="280" spans="1:23" x14ac:dyDescent="0.25">
      <c r="A280" s="330"/>
      <c r="B280" s="311">
        <f>$C$10</f>
        <v>0</v>
      </c>
      <c r="C280" s="314">
        <f>'13 Score Fill'!J250</f>
        <v>0</v>
      </c>
      <c r="D280" s="309"/>
      <c r="E280" s="310"/>
      <c r="F280" s="311">
        <f>$C$10</f>
        <v>0</v>
      </c>
      <c r="G280" s="315">
        <f>'13 Score Fill'!J258</f>
        <v>0</v>
      </c>
      <c r="H280" s="309"/>
      <c r="I280" s="310"/>
      <c r="J280" s="311">
        <f>$C$10</f>
        <v>0</v>
      </c>
      <c r="K280" s="315">
        <f>'13 Score Fill'!J266</f>
        <v>0</v>
      </c>
      <c r="L280" s="309"/>
      <c r="M280" s="309"/>
      <c r="N280" s="311">
        <f>$C$10</f>
        <v>0</v>
      </c>
      <c r="O280" s="314">
        <f>'13 Score Fill'!J274</f>
        <v>0</v>
      </c>
      <c r="P280" s="309"/>
      <c r="Q280" s="310"/>
      <c r="R280" s="309"/>
      <c r="V280" s="374">
        <f>COUNTIF(V251:V274,D292)</f>
        <v>0</v>
      </c>
    </row>
    <row r="281" spans="1:23" x14ac:dyDescent="0.25">
      <c r="A281" s="330"/>
      <c r="B281" s="311">
        <f>$C$11</f>
        <v>0</v>
      </c>
      <c r="C281" s="314">
        <f>'13 Score Fill'!J251</f>
        <v>0</v>
      </c>
      <c r="D281" s="309"/>
      <c r="E281" s="310"/>
      <c r="F281" s="311">
        <f>$C$11</f>
        <v>0</v>
      </c>
      <c r="G281" s="315">
        <f>'13 Score Fill'!J259</f>
        <v>0</v>
      </c>
      <c r="H281" s="309"/>
      <c r="I281" s="310"/>
      <c r="J281" s="311">
        <f>$C$11</f>
        <v>0</v>
      </c>
      <c r="K281" s="315">
        <f>'13 Score Fill'!J267</f>
        <v>0</v>
      </c>
      <c r="L281" s="309"/>
      <c r="M281" s="309"/>
      <c r="N281" s="311">
        <f>$C$11</f>
        <v>0</v>
      </c>
      <c r="O281" s="314">
        <f>'13 Score Fill'!J275</f>
        <v>0</v>
      </c>
      <c r="P281" s="309"/>
      <c r="Q281" s="310"/>
      <c r="R281" s="309"/>
      <c r="V281" s="374">
        <f>COUNTIF(V251:V274,D293)</f>
        <v>0</v>
      </c>
    </row>
    <row r="282" spans="1:23" x14ac:dyDescent="0.25">
      <c r="A282" s="330"/>
      <c r="B282" s="327" t="s">
        <v>248</v>
      </c>
      <c r="C282" s="324">
        <f>SUM(C279:C281)</f>
        <v>0</v>
      </c>
      <c r="D282" s="325"/>
      <c r="E282" s="326"/>
      <c r="F282" s="327" t="s">
        <v>248</v>
      </c>
      <c r="G282" s="321">
        <f>SUM(G279:G281)</f>
        <v>0</v>
      </c>
      <c r="H282" s="325"/>
      <c r="I282" s="326"/>
      <c r="J282" s="327" t="s">
        <v>248</v>
      </c>
      <c r="K282" s="324">
        <f>SUM(K279:K281)</f>
        <v>0</v>
      </c>
      <c r="L282" s="325"/>
      <c r="M282" s="325"/>
      <c r="N282" s="327" t="s">
        <v>248</v>
      </c>
      <c r="O282" s="324">
        <f>SUM(O279:O281)</f>
        <v>0</v>
      </c>
      <c r="P282" s="309"/>
      <c r="Q282" s="310"/>
      <c r="R282" s="309"/>
      <c r="V282" s="374">
        <f>COUNTIF(V251:V274,D294)</f>
        <v>0</v>
      </c>
    </row>
    <row r="283" spans="1:23" x14ac:dyDescent="0.25">
      <c r="A283" s="330"/>
      <c r="B283" s="327" t="s">
        <v>240</v>
      </c>
      <c r="C283" s="328">
        <f>C282/3</f>
        <v>0</v>
      </c>
      <c r="D283" s="378"/>
      <c r="E283" s="379"/>
      <c r="F283" s="380" t="s">
        <v>240</v>
      </c>
      <c r="G283" s="328">
        <f>G282/3</f>
        <v>0</v>
      </c>
      <c r="H283" s="378"/>
      <c r="I283" s="379"/>
      <c r="J283" s="380" t="s">
        <v>240</v>
      </c>
      <c r="K283" s="328">
        <f>K282/3</f>
        <v>0</v>
      </c>
      <c r="L283" s="378"/>
      <c r="M283" s="378"/>
      <c r="N283" s="380" t="s">
        <v>240</v>
      </c>
      <c r="O283" s="328">
        <f>O282/3</f>
        <v>0</v>
      </c>
      <c r="P283" s="309"/>
      <c r="Q283" s="310"/>
      <c r="R283" s="309"/>
      <c r="V283" s="374">
        <f>COUNTIF(V251:V274,C295)</f>
        <v>0</v>
      </c>
    </row>
    <row r="284" spans="1:23" ht="13.8" thickBot="1" x14ac:dyDescent="0.3">
      <c r="A284" s="330"/>
      <c r="B284" s="311"/>
      <c r="C284" s="309"/>
      <c r="D284" s="309"/>
      <c r="E284" s="310"/>
      <c r="F284" s="311"/>
      <c r="G284" s="309"/>
      <c r="H284" s="309"/>
      <c r="I284" s="310"/>
      <c r="J284" s="311"/>
      <c r="K284" s="309"/>
      <c r="L284" s="309"/>
      <c r="M284" s="309"/>
      <c r="N284" s="311"/>
      <c r="O284" s="309"/>
      <c r="P284" s="309"/>
      <c r="Q284" s="310"/>
      <c r="R284" s="309"/>
      <c r="V284" s="374">
        <f>COUNTIF(V251:V274,D296)</f>
        <v>0</v>
      </c>
    </row>
    <row r="285" spans="1:23" ht="25.5" customHeight="1" x14ac:dyDescent="0.25">
      <c r="A285" s="330"/>
      <c r="B285" s="381" t="s">
        <v>249</v>
      </c>
      <c r="C285" s="382">
        <f>C282+C274+C266+C258+C250+C242</f>
        <v>0</v>
      </c>
      <c r="D285" s="1394" t="e">
        <f>$C$28</f>
        <v>#N/A</v>
      </c>
      <c r="E285" s="1395"/>
      <c r="F285" s="381" t="s">
        <v>272</v>
      </c>
      <c r="G285" s="382">
        <f>G282+G274+G266+G258+G250+G242</f>
        <v>0</v>
      </c>
      <c r="H285" s="1394" t="e">
        <f>$G$28</f>
        <v>#N/A</v>
      </c>
      <c r="I285" s="1395"/>
      <c r="J285" s="381" t="s">
        <v>301</v>
      </c>
      <c r="K285" s="382">
        <f>K282+K274+K266+K258+K250+K242</f>
        <v>0</v>
      </c>
      <c r="L285" s="1394" t="e">
        <f>$K$28</f>
        <v>#N/A</v>
      </c>
      <c r="M285" s="1400"/>
      <c r="N285" s="381" t="s">
        <v>303</v>
      </c>
      <c r="O285" s="383">
        <f>O282+O274+O266+O258+O250+O242</f>
        <v>0</v>
      </c>
      <c r="P285" s="1394" t="str">
        <f>$O$28</f>
        <v>Not Used</v>
      </c>
      <c r="Q285" s="1395"/>
      <c r="R285" s="510"/>
      <c r="V285" s="374">
        <f>COUNTIF(V251:V274,D297)</f>
        <v>0</v>
      </c>
    </row>
    <row r="286" spans="1:23" x14ac:dyDescent="0.25">
      <c r="A286" s="330"/>
      <c r="B286" s="384"/>
      <c r="C286" s="321"/>
      <c r="D286" s="1396"/>
      <c r="E286" s="1397"/>
      <c r="F286" s="384"/>
      <c r="G286" s="321"/>
      <c r="H286" s="1396"/>
      <c r="I286" s="1397"/>
      <c r="J286" s="384"/>
      <c r="K286" s="321"/>
      <c r="L286" s="1396"/>
      <c r="M286" s="1401"/>
      <c r="N286" s="384"/>
      <c r="O286" s="385"/>
      <c r="P286" s="1396"/>
      <c r="Q286" s="1397"/>
      <c r="R286" s="510"/>
      <c r="V286" s="374">
        <f>COUNTIF(V251:V274,C298)</f>
        <v>0</v>
      </c>
    </row>
    <row r="287" spans="1:23" ht="25.5" customHeight="1" thickBot="1" x14ac:dyDescent="0.3">
      <c r="A287" s="330"/>
      <c r="B287" s="386" t="s">
        <v>250</v>
      </c>
      <c r="C287" s="388" t="str">
        <f>K292</f>
        <v>Exercise 1</v>
      </c>
      <c r="D287" s="1398"/>
      <c r="E287" s="1399"/>
      <c r="F287" s="386" t="s">
        <v>273</v>
      </c>
      <c r="G287" s="388" t="str">
        <f>K293</f>
        <v>Exercise 2</v>
      </c>
      <c r="H287" s="1398"/>
      <c r="I287" s="1399"/>
      <c r="J287" s="386" t="s">
        <v>302</v>
      </c>
      <c r="K287" s="388" t="str">
        <f>K294</f>
        <v>Exercise 3</v>
      </c>
      <c r="L287" s="1398"/>
      <c r="M287" s="1402"/>
      <c r="N287" s="386" t="s">
        <v>304</v>
      </c>
      <c r="O287" s="389" t="str">
        <f>K294</f>
        <v>Exercise 3</v>
      </c>
      <c r="P287" s="1398"/>
      <c r="Q287" s="1399"/>
      <c r="R287" s="510"/>
      <c r="V287" s="331">
        <f>$K$9+$K$10+$K$11+$K$12</f>
        <v>0</v>
      </c>
    </row>
    <row r="288" spans="1:23" ht="13.8" thickBot="1" x14ac:dyDescent="0.3">
      <c r="A288" s="330"/>
      <c r="B288" s="329"/>
      <c r="C288" s="309"/>
      <c r="D288" s="309"/>
      <c r="E288" s="309"/>
      <c r="F288" s="309"/>
      <c r="G288" s="309"/>
      <c r="H288" s="309"/>
      <c r="I288" s="309"/>
      <c r="J288" s="309"/>
      <c r="K288" s="309"/>
      <c r="L288" s="309"/>
      <c r="M288" s="309"/>
      <c r="N288" s="309"/>
      <c r="O288" s="309"/>
      <c r="P288" s="309"/>
      <c r="Q288" s="310"/>
      <c r="R288" s="309"/>
    </row>
    <row r="289" spans="1:23" ht="41.4" thickTop="1" thickBot="1" x14ac:dyDescent="0.35">
      <c r="A289" s="330"/>
      <c r="B289" s="390"/>
      <c r="C289" s="325"/>
      <c r="D289" s="325"/>
      <c r="E289" s="391" t="s">
        <v>248</v>
      </c>
      <c r="F289" s="392" t="s">
        <v>348</v>
      </c>
      <c r="G289" s="1387" t="s">
        <v>347</v>
      </c>
      <c r="H289" s="1387"/>
      <c r="I289" s="452" t="s">
        <v>404</v>
      </c>
      <c r="J289" s="394"/>
      <c r="K289" s="309"/>
      <c r="L289" s="309"/>
      <c r="M289" s="1382" t="s">
        <v>7</v>
      </c>
      <c r="N289" s="1383"/>
      <c r="O289" s="395" t="str">
        <f>J233</f>
        <v>D</v>
      </c>
      <c r="P289" s="396"/>
      <c r="Q289" s="397"/>
      <c r="R289" s="396"/>
    </row>
    <row r="290" spans="1:23" ht="13.8" thickTop="1" x14ac:dyDescent="0.25">
      <c r="A290" s="330"/>
      <c r="B290" s="398"/>
      <c r="C290" s="399"/>
      <c r="D290" s="400" t="s">
        <v>259</v>
      </c>
      <c r="E290" s="321">
        <f>SUMIFS(W251:W274,V251:V274,D290)</f>
        <v>0</v>
      </c>
      <c r="F290" s="401">
        <f>$V$72*30</f>
        <v>0</v>
      </c>
      <c r="G290" s="1374" t="e">
        <f>E290/$V$72/3</f>
        <v>#DIV/0!</v>
      </c>
      <c r="H290" s="1374"/>
      <c r="I290" s="378" t="e">
        <f>G290*10</f>
        <v>#DIV/0!</v>
      </c>
      <c r="J290" s="309"/>
      <c r="K290" s="309"/>
      <c r="L290" s="309"/>
      <c r="M290" s="402"/>
      <c r="N290" s="1392"/>
      <c r="O290" s="1392"/>
      <c r="P290" s="1392"/>
      <c r="Q290" s="1393"/>
      <c r="R290" s="509"/>
    </row>
    <row r="291" spans="1:23" x14ac:dyDescent="0.25">
      <c r="A291" s="330"/>
      <c r="B291" s="403"/>
      <c r="C291" s="399"/>
      <c r="D291" s="400" t="s">
        <v>266</v>
      </c>
      <c r="E291" s="321">
        <f>SUMIFS(W251:W274,V251:V274,D291)</f>
        <v>0</v>
      </c>
      <c r="F291" s="401">
        <f>$V$73*30</f>
        <v>0</v>
      </c>
      <c r="G291" s="1374" t="e">
        <f>E291/$V$73/3</f>
        <v>#DIV/0!</v>
      </c>
      <c r="H291" s="1374"/>
      <c r="I291" s="378" t="e">
        <f t="shared" ref="I291:I297" si="7">G291*10</f>
        <v>#DIV/0!</v>
      </c>
      <c r="K291" s="1390"/>
      <c r="L291" s="1390"/>
      <c r="M291" s="404" t="s">
        <v>248</v>
      </c>
      <c r="N291" s="404" t="s">
        <v>240</v>
      </c>
      <c r="O291" s="405"/>
      <c r="P291" s="405"/>
      <c r="Q291" s="406"/>
      <c r="R291" s="405"/>
    </row>
    <row r="292" spans="1:23" ht="13.8" x14ac:dyDescent="0.3">
      <c r="A292" s="330"/>
      <c r="B292" s="403"/>
      <c r="C292" s="399"/>
      <c r="D292" s="400" t="s">
        <v>260</v>
      </c>
      <c r="E292" s="321">
        <f>SUMIFS(W251:W274,V251:V274,D292)</f>
        <v>0</v>
      </c>
      <c r="F292" s="401">
        <f>$V$74*30</f>
        <v>0</v>
      </c>
      <c r="G292" s="1374" t="e">
        <f>E292/$V$74/3</f>
        <v>#DIV/0!</v>
      </c>
      <c r="H292" s="1374"/>
      <c r="I292" s="378" t="e">
        <f t="shared" si="7"/>
        <v>#DIV/0!</v>
      </c>
      <c r="K292" s="1375" t="s">
        <v>236</v>
      </c>
      <c r="L292" s="1375"/>
      <c r="M292" s="404">
        <f>C285</f>
        <v>0</v>
      </c>
      <c r="N292" s="407" t="e">
        <f>(M292/($K$9*30))*100</f>
        <v>#DIV/0!</v>
      </c>
      <c r="O292" s="330"/>
      <c r="P292" s="330"/>
      <c r="Q292" s="310"/>
      <c r="R292" s="309"/>
    </row>
    <row r="293" spans="1:23" ht="13.8" x14ac:dyDescent="0.3">
      <c r="A293" s="330"/>
      <c r="B293" s="403"/>
      <c r="C293" s="399"/>
      <c r="D293" s="400" t="s">
        <v>261</v>
      </c>
      <c r="E293" s="321">
        <f>SUMIFS(W251:W274,V251:V274,D293)</f>
        <v>0</v>
      </c>
      <c r="F293" s="401">
        <f>$V$75*30</f>
        <v>0</v>
      </c>
      <c r="G293" s="1374" t="e">
        <f>E293/$V$75/3</f>
        <v>#DIV/0!</v>
      </c>
      <c r="H293" s="1374"/>
      <c r="I293" s="378" t="e">
        <f t="shared" si="7"/>
        <v>#DIV/0!</v>
      </c>
      <c r="K293" s="1375" t="s">
        <v>237</v>
      </c>
      <c r="L293" s="1375"/>
      <c r="M293" s="404">
        <f>G285</f>
        <v>0</v>
      </c>
      <c r="N293" s="407" t="e">
        <f>(M293/($K$10*30))*100</f>
        <v>#DIV/0!</v>
      </c>
      <c r="O293" s="408"/>
      <c r="P293" s="330"/>
      <c r="Q293" s="310"/>
      <c r="R293" s="309"/>
    </row>
    <row r="294" spans="1:23" ht="13.8" x14ac:dyDescent="0.3">
      <c r="A294" s="330"/>
      <c r="B294" s="403"/>
      <c r="C294" s="330"/>
      <c r="D294" s="409" t="s">
        <v>262</v>
      </c>
      <c r="E294" s="321">
        <f>SUMIFS(W251:W274,V251:V274,D294)</f>
        <v>0</v>
      </c>
      <c r="F294" s="401">
        <f>$V$76*30</f>
        <v>0</v>
      </c>
      <c r="G294" s="1374" t="e">
        <f>E294/$V$76/3</f>
        <v>#DIV/0!</v>
      </c>
      <c r="H294" s="1374"/>
      <c r="I294" s="378" t="e">
        <f t="shared" si="7"/>
        <v>#DIV/0!</v>
      </c>
      <c r="K294" s="1375" t="s">
        <v>247</v>
      </c>
      <c r="L294" s="1375"/>
      <c r="M294" s="404">
        <f>K285</f>
        <v>0</v>
      </c>
      <c r="N294" s="407" t="e">
        <f>(M294/($K$11*30))*100</f>
        <v>#DIV/0!</v>
      </c>
      <c r="O294" s="309"/>
      <c r="P294" s="309"/>
      <c r="Q294" s="310"/>
      <c r="R294" s="309"/>
    </row>
    <row r="295" spans="1:23" ht="13.8" x14ac:dyDescent="0.3">
      <c r="A295" s="330"/>
      <c r="B295" s="403"/>
      <c r="C295" s="399"/>
      <c r="D295" s="400" t="s">
        <v>263</v>
      </c>
      <c r="E295" s="321">
        <f>SUMIFS(W251:W274,V251:V274,D295)</f>
        <v>0</v>
      </c>
      <c r="F295" s="401">
        <f>$V$77*30</f>
        <v>0</v>
      </c>
      <c r="G295" s="1374" t="e">
        <f>E295/$V$77/3</f>
        <v>#DIV/0!</v>
      </c>
      <c r="H295" s="1374"/>
      <c r="I295" s="378" t="e">
        <f t="shared" si="7"/>
        <v>#DIV/0!</v>
      </c>
      <c r="K295" s="1375" t="s">
        <v>246</v>
      </c>
      <c r="L295" s="1375"/>
      <c r="M295" s="404">
        <f>O285</f>
        <v>0</v>
      </c>
      <c r="N295" s="407" t="e">
        <f>(M295/($K$12*30))*100</f>
        <v>#DIV/0!</v>
      </c>
      <c r="O295" s="309"/>
      <c r="P295" s="309"/>
      <c r="Q295" s="310"/>
      <c r="R295" s="309"/>
    </row>
    <row r="296" spans="1:23" ht="13.8" x14ac:dyDescent="0.25">
      <c r="A296" s="330"/>
      <c r="B296" s="403"/>
      <c r="C296" s="399"/>
      <c r="D296" s="400" t="s">
        <v>265</v>
      </c>
      <c r="E296" s="321">
        <f>SUMIFS(W251:W274,V251:V274,D296)</f>
        <v>0</v>
      </c>
      <c r="F296" s="401">
        <f>$V$78*30</f>
        <v>0</v>
      </c>
      <c r="G296" s="1374" t="e">
        <f>E296/$V$78/3</f>
        <v>#DIV/0!</v>
      </c>
      <c r="H296" s="1374"/>
      <c r="I296" s="378" t="e">
        <f t="shared" si="7"/>
        <v>#DIV/0!</v>
      </c>
      <c r="K296" s="1376" t="s">
        <v>248</v>
      </c>
      <c r="L296" s="1376"/>
      <c r="M296" s="321">
        <f>SUM(M292:M295)</f>
        <v>0</v>
      </c>
      <c r="N296" s="410" t="e">
        <f>(M296/$O$86)*100</f>
        <v>#DIV/0!</v>
      </c>
      <c r="O296" s="309"/>
      <c r="P296" s="309"/>
      <c r="Q296" s="310"/>
      <c r="R296" s="309"/>
    </row>
    <row r="297" spans="1:23" x14ac:dyDescent="0.25">
      <c r="A297" s="330"/>
      <c r="B297" s="403"/>
      <c r="C297" s="1377" t="s">
        <v>264</v>
      </c>
      <c r="D297" s="1377"/>
      <c r="E297" s="321">
        <f>SUMIFS(W251:W274,V251:V274,C297)</f>
        <v>0</v>
      </c>
      <c r="F297" s="401">
        <f>$V$79*30</f>
        <v>0</v>
      </c>
      <c r="G297" s="1374" t="e">
        <f>E297/$V$79/3</f>
        <v>#DIV/0!</v>
      </c>
      <c r="H297" s="1374"/>
      <c r="I297" s="378" t="e">
        <f t="shared" si="7"/>
        <v>#DIV/0!</v>
      </c>
      <c r="L297" s="412" t="s">
        <v>349</v>
      </c>
      <c r="M297" s="413">
        <f>($K$9+$K$10+$K$11+$K$12)*30</f>
        <v>0</v>
      </c>
      <c r="N297" s="414"/>
      <c r="O297" s="414"/>
      <c r="P297" s="309"/>
      <c r="Q297" s="310"/>
      <c r="R297" s="309"/>
    </row>
    <row r="298" spans="1:23" x14ac:dyDescent="0.25">
      <c r="A298" s="330"/>
      <c r="B298" s="415"/>
      <c r="C298" s="1386" t="s">
        <v>307</v>
      </c>
      <c r="D298" s="1386"/>
      <c r="E298" s="401">
        <f>SUM(E290:E297)</f>
        <v>0</v>
      </c>
      <c r="F298" s="416">
        <f>SUM(F290:F297)</f>
        <v>0</v>
      </c>
      <c r="G298" s="417"/>
      <c r="H298" s="1388"/>
      <c r="I298" s="1388"/>
      <c r="J298" s="418"/>
      <c r="K298" s="418"/>
      <c r="L298" s="417"/>
      <c r="M298" s="417"/>
      <c r="N298" s="417"/>
      <c r="O298" s="417"/>
      <c r="P298" s="417"/>
      <c r="Q298" s="419"/>
      <c r="R298" s="309"/>
    </row>
    <row r="299" spans="1:23" x14ac:dyDescent="0.25">
      <c r="A299" s="330"/>
      <c r="B299" s="420"/>
      <c r="C299" s="421"/>
      <c r="D299" s="421"/>
      <c r="E299" s="422"/>
      <c r="F299" s="423"/>
      <c r="G299" s="424"/>
      <c r="H299" s="422"/>
      <c r="I299" s="422"/>
      <c r="J299" s="425"/>
      <c r="K299" s="424"/>
      <c r="L299" s="424"/>
      <c r="M299" s="424"/>
      <c r="N299" s="424"/>
      <c r="O299" s="424"/>
      <c r="P299" s="424"/>
      <c r="Q299" s="424"/>
      <c r="R299" s="309"/>
    </row>
    <row r="300" spans="1:23" ht="13.8" x14ac:dyDescent="0.25">
      <c r="A300" s="330"/>
      <c r="B300" s="349"/>
      <c r="C300" s="350"/>
      <c r="D300" s="350"/>
      <c r="E300" s="350"/>
      <c r="F300" s="350"/>
      <c r="G300" s="351"/>
      <c r="H300" s="350"/>
      <c r="I300" s="350"/>
      <c r="J300" s="350"/>
      <c r="K300" s="350"/>
      <c r="L300" s="352"/>
      <c r="M300" s="350"/>
      <c r="N300" s="350"/>
      <c r="O300" s="353"/>
      <c r="P300" s="353"/>
      <c r="Q300" s="354"/>
      <c r="R300" s="309"/>
    </row>
    <row r="301" spans="1:23" ht="15.75" customHeight="1" thickBot="1" x14ac:dyDescent="0.3">
      <c r="A301" s="330"/>
      <c r="B301" s="426"/>
      <c r="C301" s="355" t="s">
        <v>13</v>
      </c>
      <c r="D301" s="1403">
        <f>'1 FILL FORM'!$G$6</f>
        <v>0</v>
      </c>
      <c r="E301" s="1403"/>
      <c r="F301" s="1403"/>
      <c r="G301" s="1403"/>
      <c r="H301" s="309"/>
      <c r="I301" s="309"/>
      <c r="J301" s="309"/>
      <c r="K301" s="309"/>
      <c r="L301" s="309"/>
      <c r="M301" s="355" t="s">
        <v>4</v>
      </c>
      <c r="N301" s="1391">
        <f>'1 FILL FORM'!$G$7</f>
        <v>0</v>
      </c>
      <c r="O301" s="1391"/>
      <c r="P301" s="1391"/>
      <c r="Q301" s="310"/>
      <c r="R301" s="309"/>
      <c r="S301" s="365"/>
      <c r="T301" s="365"/>
      <c r="U301" s="365"/>
    </row>
    <row r="302" spans="1:23" ht="16.8" thickTop="1" thickBot="1" x14ac:dyDescent="0.35">
      <c r="A302" s="330"/>
      <c r="B302" s="358" t="s">
        <v>5</v>
      </c>
      <c r="C302" s="1389">
        <f>'1 FILL FORM'!$G$9</f>
        <v>0</v>
      </c>
      <c r="D302" s="1389"/>
      <c r="E302" s="1389"/>
      <c r="F302" s="1389"/>
      <c r="G302" s="359"/>
      <c r="H302" s="360"/>
      <c r="I302" s="361" t="s">
        <v>7</v>
      </c>
      <c r="J302" s="307" t="s">
        <v>278</v>
      </c>
      <c r="K302" s="362"/>
      <c r="L302" s="362"/>
      <c r="M302" s="362"/>
      <c r="N302" s="362"/>
      <c r="O302" s="362"/>
      <c r="P302" s="362"/>
      <c r="Q302" s="363"/>
      <c r="R302" s="359"/>
      <c r="V302" s="365"/>
      <c r="W302" s="365"/>
    </row>
    <row r="303" spans="1:23" ht="14.4" thickTop="1" thickBot="1" x14ac:dyDescent="0.3">
      <c r="A303" s="330"/>
      <c r="B303" s="366"/>
      <c r="C303" s="367"/>
      <c r="D303" s="367"/>
      <c r="E303" s="367"/>
      <c r="F303" s="367"/>
      <c r="G303" s="367"/>
      <c r="H303" s="367"/>
      <c r="I303" s="367"/>
      <c r="J303" s="367"/>
      <c r="K303" s="367"/>
      <c r="L303" s="367"/>
      <c r="M303" s="367"/>
      <c r="N303" s="367"/>
      <c r="O303" s="367"/>
      <c r="P303" s="367"/>
      <c r="Q303" s="368"/>
      <c r="R303" s="309"/>
    </row>
    <row r="304" spans="1:23" ht="14.4" thickTop="1" thickBot="1" x14ac:dyDescent="0.3">
      <c r="A304" s="330"/>
      <c r="B304" s="370" t="s">
        <v>253</v>
      </c>
      <c r="C304" s="1378" t="e">
        <f>$G$9</f>
        <v>#N/A</v>
      </c>
      <c r="D304" s="1378"/>
      <c r="E304" s="1379"/>
      <c r="F304" s="370" t="s">
        <v>254</v>
      </c>
      <c r="G304" s="1378" t="e">
        <f>$G$10</f>
        <v>#N/A</v>
      </c>
      <c r="H304" s="1378"/>
      <c r="I304" s="1379"/>
      <c r="J304" s="371" t="s">
        <v>255</v>
      </c>
      <c r="K304" s="1380" t="e">
        <f>$G$11</f>
        <v>#N/A</v>
      </c>
      <c r="L304" s="1380"/>
      <c r="M304" s="1381"/>
      <c r="N304" s="371" t="s">
        <v>256</v>
      </c>
      <c r="O304" s="1380" t="str">
        <f>$G$12</f>
        <v>Not Used</v>
      </c>
      <c r="P304" s="1380"/>
      <c r="Q304" s="1381"/>
      <c r="R304" s="508"/>
    </row>
    <row r="305" spans="1:23" ht="13.8" thickTop="1" x14ac:dyDescent="0.25">
      <c r="A305" s="330"/>
      <c r="B305" s="329"/>
      <c r="C305" s="309"/>
      <c r="D305" s="427"/>
      <c r="E305" s="310"/>
      <c r="F305" s="329"/>
      <c r="G305" s="309"/>
      <c r="H305" s="309"/>
      <c r="I305" s="310"/>
      <c r="J305" s="329"/>
      <c r="K305" s="309"/>
      <c r="L305" s="309"/>
      <c r="M305" s="309"/>
      <c r="N305" s="329"/>
      <c r="O305" s="309"/>
      <c r="P305" s="309"/>
      <c r="Q305" s="310"/>
      <c r="R305" s="309"/>
    </row>
    <row r="306" spans="1:23" ht="12.75" customHeight="1" x14ac:dyDescent="0.25">
      <c r="A306" s="330"/>
      <c r="B306" s="319" t="s">
        <v>239</v>
      </c>
      <c r="C306" s="1384" t="e">
        <f>$C$30</f>
        <v>#N/A</v>
      </c>
      <c r="D306" s="1385"/>
      <c r="E306" s="316"/>
      <c r="F306" s="317" t="s">
        <v>239</v>
      </c>
      <c r="G306" s="1384" t="e">
        <f>$G$30</f>
        <v>#N/A</v>
      </c>
      <c r="H306" s="1385"/>
      <c r="I306" s="318"/>
      <c r="J306" s="319" t="s">
        <v>239</v>
      </c>
      <c r="K306" s="1384" t="e">
        <f>$K$30</f>
        <v>#N/A</v>
      </c>
      <c r="L306" s="1385"/>
      <c r="M306" s="320"/>
      <c r="N306" s="319" t="s">
        <v>239</v>
      </c>
      <c r="O306" s="1384" t="e">
        <f>$O$30</f>
        <v>#N/A</v>
      </c>
      <c r="P306" s="1385"/>
      <c r="Q306" s="310"/>
      <c r="R306" s="309"/>
      <c r="S306" s="1404"/>
      <c r="T306" s="1404"/>
      <c r="U306" s="331"/>
    </row>
    <row r="307" spans="1:23" x14ac:dyDescent="0.25">
      <c r="A307" s="330"/>
      <c r="B307" s="329"/>
      <c r="C307" s="321" t="s">
        <v>238</v>
      </c>
      <c r="D307" s="321"/>
      <c r="E307" s="322"/>
      <c r="F307" s="323"/>
      <c r="G307" s="321" t="s">
        <v>238</v>
      </c>
      <c r="H307" s="321"/>
      <c r="I307" s="322"/>
      <c r="J307" s="323"/>
      <c r="K307" s="321" t="s">
        <v>238</v>
      </c>
      <c r="L307" s="321"/>
      <c r="M307" s="321"/>
      <c r="N307" s="323"/>
      <c r="O307" s="321" t="s">
        <v>238</v>
      </c>
      <c r="P307" s="309"/>
      <c r="Q307" s="310"/>
      <c r="R307" s="309"/>
      <c r="W307" s="331"/>
    </row>
    <row r="308" spans="1:23" x14ac:dyDescent="0.25">
      <c r="A308" s="330"/>
      <c r="B308" s="311">
        <f>$C$9</f>
        <v>0</v>
      </c>
      <c r="C308" s="308">
        <f>'13 Score Fill'!E318</f>
        <v>0</v>
      </c>
      <c r="D308" s="309"/>
      <c r="E308" s="310"/>
      <c r="F308" s="311">
        <f>$C$9</f>
        <v>0</v>
      </c>
      <c r="G308" s="312">
        <f>'13 Score Fill'!E326</f>
        <v>0</v>
      </c>
      <c r="H308" s="309"/>
      <c r="I308" s="310"/>
      <c r="J308" s="311">
        <f>$C$9</f>
        <v>0</v>
      </c>
      <c r="K308" s="312">
        <f>'13 Score Fill'!E334</f>
        <v>0</v>
      </c>
      <c r="L308" s="309"/>
      <c r="M308" s="309"/>
      <c r="N308" s="311">
        <f>$C$9</f>
        <v>0</v>
      </c>
      <c r="O308" s="313">
        <f>'13 Score Fill'!E342</f>
        <v>0</v>
      </c>
      <c r="P308" s="309"/>
      <c r="Q308" s="310"/>
      <c r="R308" s="309"/>
    </row>
    <row r="309" spans="1:23" x14ac:dyDescent="0.25">
      <c r="A309" s="330"/>
      <c r="B309" s="311">
        <f>$C$10</f>
        <v>0</v>
      </c>
      <c r="C309" s="313">
        <f>'13 Score Fill'!E319</f>
        <v>0</v>
      </c>
      <c r="D309" s="309"/>
      <c r="E309" s="310"/>
      <c r="F309" s="311">
        <f>$C$10</f>
        <v>0</v>
      </c>
      <c r="G309" s="313">
        <f>'13 Score Fill'!E327</f>
        <v>0</v>
      </c>
      <c r="H309" s="309"/>
      <c r="I309" s="310"/>
      <c r="J309" s="311">
        <f>$C$10</f>
        <v>0</v>
      </c>
      <c r="K309" s="313">
        <f>'13 Score Fill'!E335</f>
        <v>0</v>
      </c>
      <c r="L309" s="309"/>
      <c r="M309" s="309"/>
      <c r="N309" s="311">
        <f>$C$10</f>
        <v>0</v>
      </c>
      <c r="O309" s="315">
        <f>'13 Score Fill'!E343</f>
        <v>0</v>
      </c>
      <c r="P309" s="309"/>
      <c r="Q309" s="310"/>
      <c r="R309" s="309"/>
    </row>
    <row r="310" spans="1:23" x14ac:dyDescent="0.25">
      <c r="A310" s="330"/>
      <c r="B310" s="311">
        <f>$C$11</f>
        <v>0</v>
      </c>
      <c r="C310" s="314">
        <f>'13 Score Fill'!E320</f>
        <v>0</v>
      </c>
      <c r="D310" s="309"/>
      <c r="E310" s="310"/>
      <c r="F310" s="311">
        <f>$C$11</f>
        <v>0</v>
      </c>
      <c r="G310" s="315">
        <f>'13 Score Fill'!E328</f>
        <v>0</v>
      </c>
      <c r="H310" s="309"/>
      <c r="I310" s="310"/>
      <c r="J310" s="311">
        <f>$C$11</f>
        <v>0</v>
      </c>
      <c r="K310" s="315">
        <f>'13 Score Fill'!E336</f>
        <v>0</v>
      </c>
      <c r="L310" s="309"/>
      <c r="M310" s="309"/>
      <c r="N310" s="311">
        <f>$C$11</f>
        <v>0</v>
      </c>
      <c r="O310" s="315">
        <f>'13 Score Fill'!E344</f>
        <v>0</v>
      </c>
      <c r="P310" s="309"/>
      <c r="Q310" s="310"/>
      <c r="R310" s="309"/>
    </row>
    <row r="311" spans="1:23" x14ac:dyDescent="0.25">
      <c r="A311" s="330"/>
      <c r="B311" s="327" t="s">
        <v>248</v>
      </c>
      <c r="C311" s="324">
        <f>SUM(C308:C310)</f>
        <v>0</v>
      </c>
      <c r="D311" s="325"/>
      <c r="E311" s="326"/>
      <c r="F311" s="327" t="s">
        <v>248</v>
      </c>
      <c r="G311" s="321">
        <f>SUM(G308:G310)</f>
        <v>0</v>
      </c>
      <c r="H311" s="325"/>
      <c r="I311" s="326"/>
      <c r="J311" s="327" t="s">
        <v>248</v>
      </c>
      <c r="K311" s="321">
        <f>SUM(K308:K310)</f>
        <v>0</v>
      </c>
      <c r="L311" s="325"/>
      <c r="M311" s="325"/>
      <c r="N311" s="327" t="s">
        <v>248</v>
      </c>
      <c r="O311" s="324">
        <f>SUM(O308:O310)</f>
        <v>0</v>
      </c>
      <c r="P311" s="309"/>
      <c r="Q311" s="310"/>
      <c r="R311" s="309"/>
    </row>
    <row r="312" spans="1:23" x14ac:dyDescent="0.25">
      <c r="A312" s="330"/>
      <c r="B312" s="327" t="s">
        <v>240</v>
      </c>
      <c r="C312" s="328">
        <f>C311/3</f>
        <v>0</v>
      </c>
      <c r="D312" s="325"/>
      <c r="E312" s="326"/>
      <c r="F312" s="327" t="s">
        <v>240</v>
      </c>
      <c r="G312" s="328">
        <f>G311/3</f>
        <v>0</v>
      </c>
      <c r="H312" s="325"/>
      <c r="I312" s="326"/>
      <c r="J312" s="327" t="s">
        <v>240</v>
      </c>
      <c r="K312" s="328">
        <f>K311/3</f>
        <v>0</v>
      </c>
      <c r="L312" s="325"/>
      <c r="M312" s="325"/>
      <c r="N312" s="327" t="s">
        <v>240</v>
      </c>
      <c r="O312" s="328">
        <f>O311/3</f>
        <v>0</v>
      </c>
      <c r="P312" s="309"/>
      <c r="Q312" s="310"/>
      <c r="R312" s="309"/>
    </row>
    <row r="313" spans="1:23" x14ac:dyDescent="0.25">
      <c r="A313" s="330"/>
      <c r="B313" s="329"/>
      <c r="C313" s="309"/>
      <c r="D313" s="309"/>
      <c r="E313" s="310"/>
      <c r="F313" s="329"/>
      <c r="G313" s="309"/>
      <c r="H313" s="309"/>
      <c r="I313" s="310"/>
      <c r="J313" s="329"/>
      <c r="K313" s="309"/>
      <c r="L313" s="309"/>
      <c r="M313" s="309"/>
      <c r="N313" s="329"/>
      <c r="O313" s="309"/>
      <c r="P313" s="309"/>
      <c r="Q313" s="310"/>
      <c r="R313" s="309"/>
    </row>
    <row r="314" spans="1:23" ht="12.75" customHeight="1" x14ac:dyDescent="0.25">
      <c r="A314" s="330"/>
      <c r="B314" s="319" t="s">
        <v>241</v>
      </c>
      <c r="C314" s="1384" t="e">
        <f>$C$38</f>
        <v>#N/A</v>
      </c>
      <c r="D314" s="1385"/>
      <c r="E314" s="318"/>
      <c r="F314" s="319" t="s">
        <v>241</v>
      </c>
      <c r="G314" s="1384" t="e">
        <f>$G$38</f>
        <v>#N/A</v>
      </c>
      <c r="H314" s="1385"/>
      <c r="I314" s="318"/>
      <c r="J314" s="319" t="s">
        <v>241</v>
      </c>
      <c r="K314" s="1384" t="e">
        <f>$K$38</f>
        <v>#N/A</v>
      </c>
      <c r="L314" s="1385"/>
      <c r="M314" s="320"/>
      <c r="N314" s="319" t="s">
        <v>241</v>
      </c>
      <c r="O314" s="1384" t="e">
        <f>$O$38</f>
        <v>#N/A</v>
      </c>
      <c r="P314" s="1385"/>
      <c r="Q314" s="310"/>
      <c r="R314" s="309"/>
      <c r="U314" s="331"/>
    </row>
    <row r="315" spans="1:23" x14ac:dyDescent="0.25">
      <c r="A315" s="330"/>
      <c r="B315" s="329"/>
      <c r="C315" s="321" t="s">
        <v>238</v>
      </c>
      <c r="D315" s="321"/>
      <c r="E315" s="322"/>
      <c r="F315" s="323"/>
      <c r="G315" s="321" t="s">
        <v>238</v>
      </c>
      <c r="H315" s="321"/>
      <c r="I315" s="322"/>
      <c r="J315" s="323"/>
      <c r="K315" s="321" t="s">
        <v>238</v>
      </c>
      <c r="L315" s="321"/>
      <c r="M315" s="321"/>
      <c r="N315" s="323"/>
      <c r="O315" s="321" t="s">
        <v>238</v>
      </c>
      <c r="P315" s="321"/>
      <c r="Q315" s="310"/>
      <c r="R315" s="309"/>
    </row>
    <row r="316" spans="1:23" x14ac:dyDescent="0.25">
      <c r="A316" s="330"/>
      <c r="B316" s="311">
        <f>$C$9</f>
        <v>0</v>
      </c>
      <c r="C316" s="313">
        <f>'13 Score Fill'!F318</f>
        <v>0</v>
      </c>
      <c r="D316" s="309"/>
      <c r="E316" s="310"/>
      <c r="F316" s="311">
        <f>$C$9</f>
        <v>0</v>
      </c>
      <c r="G316" s="313">
        <f>'13 Score Fill'!F326</f>
        <v>0</v>
      </c>
      <c r="H316" s="309"/>
      <c r="I316" s="310"/>
      <c r="J316" s="311">
        <f>$C$9</f>
        <v>0</v>
      </c>
      <c r="K316" s="313">
        <f>'13 Score Fill'!F334</f>
        <v>0</v>
      </c>
      <c r="L316" s="309"/>
      <c r="M316" s="309"/>
      <c r="N316" s="311">
        <f>$C$9</f>
        <v>0</v>
      </c>
      <c r="O316" s="313">
        <f>'13 Score Fill'!F342</f>
        <v>0</v>
      </c>
      <c r="P316" s="309"/>
      <c r="Q316" s="310"/>
      <c r="R316" s="309"/>
      <c r="V316" s="184"/>
    </row>
    <row r="317" spans="1:23" x14ac:dyDescent="0.25">
      <c r="A317" s="330"/>
      <c r="B317" s="311">
        <f>$C$10</f>
        <v>0</v>
      </c>
      <c r="C317" s="315">
        <f>'13 Score Fill'!F319</f>
        <v>0</v>
      </c>
      <c r="D317" s="309"/>
      <c r="E317" s="310"/>
      <c r="F317" s="311">
        <f>$C$10</f>
        <v>0</v>
      </c>
      <c r="G317" s="315">
        <f>'13 Score Fill'!F327</f>
        <v>0</v>
      </c>
      <c r="H317" s="309"/>
      <c r="I317" s="310"/>
      <c r="J317" s="311">
        <f>$C$10</f>
        <v>0</v>
      </c>
      <c r="K317" s="314">
        <f>'13 Score Fill'!F335</f>
        <v>0</v>
      </c>
      <c r="L317" s="309"/>
      <c r="M317" s="309"/>
      <c r="N317" s="311">
        <f>$C$10</f>
        <v>0</v>
      </c>
      <c r="O317" s="314">
        <f>'13 Score Fill'!F343</f>
        <v>0</v>
      </c>
      <c r="P317" s="309"/>
      <c r="Q317" s="310"/>
      <c r="R317" s="309"/>
      <c r="V317" s="184"/>
    </row>
    <row r="318" spans="1:23" x14ac:dyDescent="0.25">
      <c r="A318" s="330"/>
      <c r="B318" s="311">
        <f>$C$11</f>
        <v>0</v>
      </c>
      <c r="C318" s="313">
        <f>'13 Score Fill'!F320</f>
        <v>0</v>
      </c>
      <c r="D318" s="309"/>
      <c r="E318" s="310"/>
      <c r="F318" s="311">
        <f>$C$11</f>
        <v>0</v>
      </c>
      <c r="G318" s="315">
        <f>'13 Score Fill'!F328</f>
        <v>0</v>
      </c>
      <c r="H318" s="309"/>
      <c r="I318" s="310"/>
      <c r="J318" s="311">
        <f>$C$11</f>
        <v>0</v>
      </c>
      <c r="K318" s="314">
        <f>'13 Score Fill'!F336</f>
        <v>0</v>
      </c>
      <c r="L318" s="309"/>
      <c r="M318" s="309"/>
      <c r="N318" s="311">
        <f>$C$11</f>
        <v>0</v>
      </c>
      <c r="O318" s="314">
        <f>'13 Score Fill'!F344</f>
        <v>0</v>
      </c>
      <c r="P318" s="309"/>
      <c r="Q318" s="310"/>
      <c r="R318" s="309"/>
      <c r="V318" s="184"/>
    </row>
    <row r="319" spans="1:23" x14ac:dyDescent="0.25">
      <c r="A319" s="330"/>
      <c r="B319" s="327" t="s">
        <v>248</v>
      </c>
      <c r="C319" s="324">
        <f>SUM(C316:C318)</f>
        <v>0</v>
      </c>
      <c r="D319" s="325"/>
      <c r="E319" s="326"/>
      <c r="F319" s="327" t="s">
        <v>248</v>
      </c>
      <c r="G319" s="324">
        <f>SUM(G316:G318)</f>
        <v>0</v>
      </c>
      <c r="H319" s="325"/>
      <c r="I319" s="326"/>
      <c r="J319" s="327" t="s">
        <v>248</v>
      </c>
      <c r="K319" s="324">
        <f>SUM(K316:K318)</f>
        <v>0</v>
      </c>
      <c r="L319" s="325"/>
      <c r="M319" s="325"/>
      <c r="N319" s="327" t="s">
        <v>248</v>
      </c>
      <c r="O319" s="324">
        <f>SUM(O316:O318)</f>
        <v>0</v>
      </c>
      <c r="P319" s="309"/>
      <c r="Q319" s="310"/>
      <c r="R319" s="309"/>
    </row>
    <row r="320" spans="1:23" x14ac:dyDescent="0.25">
      <c r="A320" s="330"/>
      <c r="B320" s="327" t="s">
        <v>240</v>
      </c>
      <c r="C320" s="328">
        <f>C319/3</f>
        <v>0</v>
      </c>
      <c r="D320" s="325"/>
      <c r="E320" s="326"/>
      <c r="F320" s="327" t="s">
        <v>240</v>
      </c>
      <c r="G320" s="328">
        <f>G319/3</f>
        <v>0</v>
      </c>
      <c r="H320" s="325"/>
      <c r="I320" s="326"/>
      <c r="J320" s="327" t="s">
        <v>240</v>
      </c>
      <c r="K320" s="328">
        <f>K319/3</f>
        <v>0</v>
      </c>
      <c r="L320" s="325"/>
      <c r="M320" s="325"/>
      <c r="N320" s="327" t="s">
        <v>240</v>
      </c>
      <c r="O320" s="328">
        <f>O319/3</f>
        <v>0</v>
      </c>
      <c r="P320" s="309"/>
      <c r="Q320" s="310"/>
      <c r="R320" s="309"/>
      <c r="V320" s="374" t="e">
        <f>C306</f>
        <v>#N/A</v>
      </c>
      <c r="W320" s="375">
        <f>C311</f>
        <v>0</v>
      </c>
    </row>
    <row r="321" spans="1:23" x14ac:dyDescent="0.25">
      <c r="A321" s="330"/>
      <c r="B321" s="329"/>
      <c r="C321" s="309"/>
      <c r="D321" s="309"/>
      <c r="E321" s="310"/>
      <c r="F321" s="329"/>
      <c r="G321" s="309"/>
      <c r="H321" s="309"/>
      <c r="I321" s="310"/>
      <c r="J321" s="329"/>
      <c r="K321" s="309"/>
      <c r="L321" s="309"/>
      <c r="M321" s="309"/>
      <c r="N321" s="329"/>
      <c r="O321" s="309"/>
      <c r="P321" s="309"/>
      <c r="Q321" s="310"/>
      <c r="R321" s="309"/>
      <c r="V321" s="374" t="e">
        <f>G306</f>
        <v>#N/A</v>
      </c>
      <c r="W321" s="375">
        <f>G311</f>
        <v>0</v>
      </c>
    </row>
    <row r="322" spans="1:23" ht="12.75" customHeight="1" x14ac:dyDescent="0.25">
      <c r="A322" s="330"/>
      <c r="B322" s="319" t="s">
        <v>242</v>
      </c>
      <c r="C322" s="1384" t="e">
        <f>$C$46</f>
        <v>#N/A</v>
      </c>
      <c r="D322" s="1385"/>
      <c r="E322" s="318"/>
      <c r="F322" s="319" t="s">
        <v>242</v>
      </c>
      <c r="G322" s="1384" t="e">
        <f>$G$46</f>
        <v>#N/A</v>
      </c>
      <c r="H322" s="1385"/>
      <c r="I322" s="318"/>
      <c r="J322" s="319" t="s">
        <v>242</v>
      </c>
      <c r="K322" s="1384" t="e">
        <f>$K$46</f>
        <v>#N/A</v>
      </c>
      <c r="L322" s="1385"/>
      <c r="M322" s="320"/>
      <c r="N322" s="319" t="s">
        <v>242</v>
      </c>
      <c r="O322" s="1384" t="e">
        <f>$O$46</f>
        <v>#N/A</v>
      </c>
      <c r="P322" s="1385"/>
      <c r="Q322" s="310"/>
      <c r="R322" s="309"/>
      <c r="U322" s="331"/>
      <c r="V322" s="374" t="e">
        <f>K306</f>
        <v>#N/A</v>
      </c>
      <c r="W322" s="375">
        <f>K311</f>
        <v>0</v>
      </c>
    </row>
    <row r="323" spans="1:23" x14ac:dyDescent="0.25">
      <c r="A323" s="330"/>
      <c r="B323" s="311"/>
      <c r="C323" s="321" t="s">
        <v>238</v>
      </c>
      <c r="D323" s="321"/>
      <c r="E323" s="322"/>
      <c r="F323" s="327"/>
      <c r="G323" s="321" t="s">
        <v>238</v>
      </c>
      <c r="H323" s="321"/>
      <c r="I323" s="322"/>
      <c r="J323" s="327"/>
      <c r="K323" s="321" t="s">
        <v>238</v>
      </c>
      <c r="L323" s="321"/>
      <c r="M323" s="321"/>
      <c r="N323" s="327"/>
      <c r="O323" s="321" t="s">
        <v>238</v>
      </c>
      <c r="P323" s="321"/>
      <c r="Q323" s="310"/>
      <c r="R323" s="309"/>
      <c r="V323" s="374" t="e">
        <f>O306</f>
        <v>#N/A</v>
      </c>
      <c r="W323" s="375">
        <f>O311</f>
        <v>0</v>
      </c>
    </row>
    <row r="324" spans="1:23" x14ac:dyDescent="0.25">
      <c r="A324" s="330"/>
      <c r="B324" s="311">
        <f>$C$9</f>
        <v>0</v>
      </c>
      <c r="C324" s="313">
        <f>'13 Score Fill'!G318</f>
        <v>0</v>
      </c>
      <c r="D324" s="309"/>
      <c r="E324" s="310"/>
      <c r="F324" s="311">
        <f>$C$9</f>
        <v>0</v>
      </c>
      <c r="G324" s="313">
        <f>'13 Score Fill'!G326</f>
        <v>0</v>
      </c>
      <c r="H324" s="309"/>
      <c r="I324" s="310"/>
      <c r="J324" s="311">
        <f>$C$9</f>
        <v>0</v>
      </c>
      <c r="K324" s="313">
        <f>'13 Score Fill'!G334</f>
        <v>0</v>
      </c>
      <c r="L324" s="309"/>
      <c r="M324" s="309"/>
      <c r="N324" s="311">
        <f>$C$9</f>
        <v>0</v>
      </c>
      <c r="O324" s="313">
        <f>'13 Score Fill'!G342</f>
        <v>0</v>
      </c>
      <c r="P324" s="309"/>
      <c r="Q324" s="310"/>
      <c r="R324" s="309"/>
      <c r="V324" s="374" t="e">
        <f>C314</f>
        <v>#N/A</v>
      </c>
      <c r="W324" s="375">
        <f>C319</f>
        <v>0</v>
      </c>
    </row>
    <row r="325" spans="1:23" x14ac:dyDescent="0.25">
      <c r="A325" s="330"/>
      <c r="B325" s="311">
        <f>$C$10</f>
        <v>0</v>
      </c>
      <c r="C325" s="314">
        <f>'13 Score Fill'!G319</f>
        <v>0</v>
      </c>
      <c r="D325" s="309"/>
      <c r="E325" s="310"/>
      <c r="F325" s="311">
        <f>$C$10</f>
        <v>0</v>
      </c>
      <c r="G325" s="315">
        <f>'13 Score Fill'!G327</f>
        <v>0</v>
      </c>
      <c r="H325" s="309"/>
      <c r="I325" s="310"/>
      <c r="J325" s="311">
        <f>$C$10</f>
        <v>0</v>
      </c>
      <c r="K325" s="315">
        <f>'13 Score Fill'!G335</f>
        <v>0</v>
      </c>
      <c r="L325" s="309"/>
      <c r="M325" s="309"/>
      <c r="N325" s="311">
        <f>$C$10</f>
        <v>0</v>
      </c>
      <c r="O325" s="314">
        <f>'13 Score Fill'!G343</f>
        <v>0</v>
      </c>
      <c r="P325" s="309"/>
      <c r="Q325" s="310"/>
      <c r="R325" s="309"/>
      <c r="V325" s="374" t="e">
        <f>G314</f>
        <v>#N/A</v>
      </c>
      <c r="W325" s="375">
        <f>G319</f>
        <v>0</v>
      </c>
    </row>
    <row r="326" spans="1:23" x14ac:dyDescent="0.25">
      <c r="A326" s="330"/>
      <c r="B326" s="311">
        <f>$C$11</f>
        <v>0</v>
      </c>
      <c r="C326" s="314">
        <f>'13 Score Fill'!G320</f>
        <v>0</v>
      </c>
      <c r="D326" s="309"/>
      <c r="E326" s="310"/>
      <c r="F326" s="311">
        <f>$C$11</f>
        <v>0</v>
      </c>
      <c r="G326" s="315">
        <f>'13 Score Fill'!G328</f>
        <v>0</v>
      </c>
      <c r="H326" s="309"/>
      <c r="I326" s="310"/>
      <c r="J326" s="311">
        <f>$C$11</f>
        <v>0</v>
      </c>
      <c r="K326" s="313">
        <f>'13 Score Fill'!G336</f>
        <v>0</v>
      </c>
      <c r="L326" s="309"/>
      <c r="M326" s="309"/>
      <c r="N326" s="311">
        <f>$C$11</f>
        <v>0</v>
      </c>
      <c r="O326" s="314">
        <f>'13 Score Fill'!G344</f>
        <v>0</v>
      </c>
      <c r="P326" s="309"/>
      <c r="Q326" s="310"/>
      <c r="R326" s="309"/>
      <c r="V326" s="375" t="e">
        <f>K314</f>
        <v>#N/A</v>
      </c>
      <c r="W326" s="375">
        <f>K319</f>
        <v>0</v>
      </c>
    </row>
    <row r="327" spans="1:23" x14ac:dyDescent="0.25">
      <c r="A327" s="330"/>
      <c r="B327" s="327" t="s">
        <v>248</v>
      </c>
      <c r="C327" s="324">
        <f>SUM(C324:C326)</f>
        <v>0</v>
      </c>
      <c r="D327" s="325"/>
      <c r="E327" s="326"/>
      <c r="F327" s="327" t="s">
        <v>248</v>
      </c>
      <c r="G327" s="324">
        <f>SUM(G324:G326)</f>
        <v>0</v>
      </c>
      <c r="H327" s="325"/>
      <c r="I327" s="326"/>
      <c r="J327" s="327" t="s">
        <v>248</v>
      </c>
      <c r="K327" s="324">
        <f>SUM(K324:K326)</f>
        <v>0</v>
      </c>
      <c r="L327" s="325"/>
      <c r="M327" s="325"/>
      <c r="N327" s="327" t="s">
        <v>248</v>
      </c>
      <c r="O327" s="324">
        <f>SUM(O324:O326)</f>
        <v>0</v>
      </c>
      <c r="P327" s="309"/>
      <c r="Q327" s="310"/>
      <c r="R327" s="309"/>
      <c r="V327" s="374" t="e">
        <f>O314</f>
        <v>#N/A</v>
      </c>
      <c r="W327" s="375">
        <f>O319</f>
        <v>0</v>
      </c>
    </row>
    <row r="328" spans="1:23" x14ac:dyDescent="0.25">
      <c r="A328" s="330"/>
      <c r="B328" s="327" t="s">
        <v>240</v>
      </c>
      <c r="C328" s="328">
        <f>C327/3</f>
        <v>0</v>
      </c>
      <c r="D328" s="325"/>
      <c r="E328" s="326"/>
      <c r="F328" s="327" t="s">
        <v>240</v>
      </c>
      <c r="G328" s="328">
        <f>G327/3</f>
        <v>0</v>
      </c>
      <c r="H328" s="325"/>
      <c r="I328" s="326"/>
      <c r="J328" s="327" t="s">
        <v>240</v>
      </c>
      <c r="K328" s="328">
        <f>K327/3</f>
        <v>0</v>
      </c>
      <c r="L328" s="325"/>
      <c r="M328" s="325"/>
      <c r="N328" s="327" t="s">
        <v>240</v>
      </c>
      <c r="O328" s="328">
        <f>O327/3</f>
        <v>0</v>
      </c>
      <c r="P328" s="309"/>
      <c r="Q328" s="310"/>
      <c r="R328" s="309"/>
      <c r="V328" s="374" t="e">
        <f>C322</f>
        <v>#N/A</v>
      </c>
      <c r="W328" s="375">
        <f>C327</f>
        <v>0</v>
      </c>
    </row>
    <row r="329" spans="1:23" x14ac:dyDescent="0.25">
      <c r="A329" s="330"/>
      <c r="B329" s="311"/>
      <c r="C329" s="309"/>
      <c r="D329" s="309"/>
      <c r="E329" s="310"/>
      <c r="F329" s="311"/>
      <c r="G329" s="309"/>
      <c r="H329" s="309"/>
      <c r="I329" s="310"/>
      <c r="J329" s="311"/>
      <c r="K329" s="309"/>
      <c r="L329" s="309"/>
      <c r="M329" s="309"/>
      <c r="N329" s="311"/>
      <c r="O329" s="309"/>
      <c r="P329" s="309"/>
      <c r="Q329" s="310"/>
      <c r="R329" s="309"/>
      <c r="V329" s="374" t="e">
        <f>G322</f>
        <v>#N/A</v>
      </c>
      <c r="W329" s="375">
        <f>G327</f>
        <v>0</v>
      </c>
    </row>
    <row r="330" spans="1:23" ht="12.75" customHeight="1" x14ac:dyDescent="0.25">
      <c r="A330" s="330"/>
      <c r="B330" s="319" t="s">
        <v>243</v>
      </c>
      <c r="C330" s="1384" t="e">
        <f>$C$54</f>
        <v>#N/A</v>
      </c>
      <c r="D330" s="1385"/>
      <c r="E330" s="318"/>
      <c r="F330" s="319" t="s">
        <v>243</v>
      </c>
      <c r="G330" s="1384" t="e">
        <f>$G$54</f>
        <v>#N/A</v>
      </c>
      <c r="H330" s="1385"/>
      <c r="I330" s="318"/>
      <c r="J330" s="319" t="s">
        <v>243</v>
      </c>
      <c r="K330" s="1384" t="e">
        <f>$K$54</f>
        <v>#N/A</v>
      </c>
      <c r="L330" s="1385"/>
      <c r="M330" s="320"/>
      <c r="N330" s="319" t="s">
        <v>243</v>
      </c>
      <c r="O330" s="1384" t="e">
        <f>$O$54</f>
        <v>#N/A</v>
      </c>
      <c r="P330" s="1385"/>
      <c r="Q330" s="310"/>
      <c r="R330" s="309"/>
      <c r="U330" s="331"/>
      <c r="V330" s="374" t="e">
        <f>K322</f>
        <v>#N/A</v>
      </c>
      <c r="W330" s="375">
        <f>K327</f>
        <v>0</v>
      </c>
    </row>
    <row r="331" spans="1:23" x14ac:dyDescent="0.25">
      <c r="A331" s="330"/>
      <c r="B331" s="311"/>
      <c r="C331" s="321" t="s">
        <v>238</v>
      </c>
      <c r="D331" s="321"/>
      <c r="E331" s="322"/>
      <c r="F331" s="327"/>
      <c r="G331" s="321" t="s">
        <v>238</v>
      </c>
      <c r="H331" s="321"/>
      <c r="I331" s="322"/>
      <c r="J331" s="327"/>
      <c r="K331" s="321" t="s">
        <v>238</v>
      </c>
      <c r="L331" s="321"/>
      <c r="M331" s="321"/>
      <c r="N331" s="327"/>
      <c r="O331" s="321" t="s">
        <v>238</v>
      </c>
      <c r="P331" s="321"/>
      <c r="Q331" s="310"/>
      <c r="R331" s="309"/>
      <c r="V331" s="374" t="e">
        <f>O322</f>
        <v>#N/A</v>
      </c>
      <c r="W331" s="375">
        <f>O327</f>
        <v>0</v>
      </c>
    </row>
    <row r="332" spans="1:23" x14ac:dyDescent="0.25">
      <c r="A332" s="330"/>
      <c r="B332" s="311">
        <f>$C$9</f>
        <v>0</v>
      </c>
      <c r="C332" s="312">
        <f>'13 Score Fill'!H318</f>
        <v>0</v>
      </c>
      <c r="D332" s="309"/>
      <c r="E332" s="310"/>
      <c r="F332" s="311">
        <f>$C$9</f>
        <v>0</v>
      </c>
      <c r="G332" s="312">
        <f>'13 Score Fill'!H326</f>
        <v>0</v>
      </c>
      <c r="H332" s="309"/>
      <c r="I332" s="310"/>
      <c r="J332" s="311">
        <f>$C$9</f>
        <v>0</v>
      </c>
      <c r="K332" s="312">
        <f>'13 Score Fill'!H334</f>
        <v>0</v>
      </c>
      <c r="L332" s="309"/>
      <c r="M332" s="309"/>
      <c r="N332" s="311">
        <f>$C$9</f>
        <v>0</v>
      </c>
      <c r="O332" s="313">
        <f>'13 Score Fill'!H342</f>
        <v>0</v>
      </c>
      <c r="P332" s="309"/>
      <c r="Q332" s="310"/>
      <c r="R332" s="309"/>
      <c r="V332" s="374" t="e">
        <f>C330</f>
        <v>#N/A</v>
      </c>
      <c r="W332" s="375">
        <f>C335</f>
        <v>0</v>
      </c>
    </row>
    <row r="333" spans="1:23" x14ac:dyDescent="0.25">
      <c r="A333" s="330"/>
      <c r="B333" s="311">
        <f>$C$10</f>
        <v>0</v>
      </c>
      <c r="C333" s="313">
        <f>'13 Score Fill'!H319</f>
        <v>0</v>
      </c>
      <c r="D333" s="309"/>
      <c r="E333" s="310"/>
      <c r="F333" s="311">
        <f>$C$10</f>
        <v>0</v>
      </c>
      <c r="G333" s="313">
        <f>'13 Score Fill'!H327</f>
        <v>0</v>
      </c>
      <c r="H333" s="309"/>
      <c r="I333" s="310"/>
      <c r="J333" s="311">
        <f>$C$10</f>
        <v>0</v>
      </c>
      <c r="K333" s="312">
        <f>'13 Score Fill'!H335</f>
        <v>0</v>
      </c>
      <c r="L333" s="309"/>
      <c r="M333" s="309"/>
      <c r="N333" s="311">
        <f>$C$10</f>
        <v>0</v>
      </c>
      <c r="O333" s="314">
        <f>'13 Score Fill'!H343</f>
        <v>0</v>
      </c>
      <c r="P333" s="309"/>
      <c r="Q333" s="310"/>
      <c r="R333" s="309"/>
      <c r="V333" s="374" t="e">
        <f>G330</f>
        <v>#N/A</v>
      </c>
      <c r="W333" s="375">
        <f>G335</f>
        <v>0</v>
      </c>
    </row>
    <row r="334" spans="1:23" x14ac:dyDescent="0.25">
      <c r="A334" s="330"/>
      <c r="B334" s="311">
        <f>$C$11</f>
        <v>0</v>
      </c>
      <c r="C334" s="314">
        <f>'13 Score Fill'!H320</f>
        <v>0</v>
      </c>
      <c r="D334" s="309"/>
      <c r="E334" s="310"/>
      <c r="F334" s="311">
        <f>$C$11</f>
        <v>0</v>
      </c>
      <c r="G334" s="315">
        <f>'13 Score Fill'!H328</f>
        <v>0</v>
      </c>
      <c r="H334" s="309"/>
      <c r="I334" s="310"/>
      <c r="J334" s="311">
        <f>$C$11</f>
        <v>0</v>
      </c>
      <c r="K334" s="313">
        <f>'13 Score Fill'!H336</f>
        <v>0</v>
      </c>
      <c r="L334" s="309"/>
      <c r="M334" s="309"/>
      <c r="N334" s="311">
        <f>$C$11</f>
        <v>0</v>
      </c>
      <c r="O334" s="314">
        <f>'13 Score Fill'!H344</f>
        <v>0</v>
      </c>
      <c r="P334" s="309"/>
      <c r="Q334" s="310"/>
      <c r="R334" s="309"/>
      <c r="V334" s="375" t="e">
        <f>K330</f>
        <v>#N/A</v>
      </c>
      <c r="W334" s="375">
        <f>K335</f>
        <v>0</v>
      </c>
    </row>
    <row r="335" spans="1:23" x14ac:dyDescent="0.25">
      <c r="A335" s="330"/>
      <c r="B335" s="327" t="s">
        <v>248</v>
      </c>
      <c r="C335" s="324">
        <f>SUM(C332:C334)</f>
        <v>0</v>
      </c>
      <c r="D335" s="325"/>
      <c r="E335" s="326"/>
      <c r="F335" s="327" t="s">
        <v>248</v>
      </c>
      <c r="G335" s="322">
        <f>SUM(G332:G334)</f>
        <v>0</v>
      </c>
      <c r="H335" s="325"/>
      <c r="I335" s="326"/>
      <c r="J335" s="327" t="s">
        <v>248</v>
      </c>
      <c r="K335" s="324">
        <f>SUM(K332:K334)</f>
        <v>0</v>
      </c>
      <c r="L335" s="325"/>
      <c r="M335" s="325"/>
      <c r="N335" s="327" t="s">
        <v>248</v>
      </c>
      <c r="O335" s="324">
        <f>SUM(O332:O334)</f>
        <v>0</v>
      </c>
      <c r="P335" s="309"/>
      <c r="Q335" s="310"/>
      <c r="R335" s="309"/>
      <c r="V335" s="374" t="e">
        <f>O330</f>
        <v>#N/A</v>
      </c>
      <c r="W335" s="375">
        <f>O335</f>
        <v>0</v>
      </c>
    </row>
    <row r="336" spans="1:23" x14ac:dyDescent="0.25">
      <c r="A336" s="330"/>
      <c r="B336" s="327" t="s">
        <v>240</v>
      </c>
      <c r="C336" s="328">
        <f>C335/3</f>
        <v>0</v>
      </c>
      <c r="D336" s="325"/>
      <c r="E336" s="326"/>
      <c r="F336" s="327" t="s">
        <v>240</v>
      </c>
      <c r="G336" s="328">
        <f>G335/3</f>
        <v>0</v>
      </c>
      <c r="H336" s="325"/>
      <c r="I336" s="326"/>
      <c r="J336" s="327" t="s">
        <v>240</v>
      </c>
      <c r="K336" s="328">
        <f>K335/3</f>
        <v>0</v>
      </c>
      <c r="L336" s="325"/>
      <c r="M336" s="325"/>
      <c r="N336" s="327" t="s">
        <v>240</v>
      </c>
      <c r="O336" s="328">
        <f>O335/3</f>
        <v>0</v>
      </c>
      <c r="P336" s="309"/>
      <c r="Q336" s="310"/>
      <c r="R336" s="309"/>
      <c r="V336" s="374" t="e">
        <f>C338</f>
        <v>#N/A</v>
      </c>
      <c r="W336" s="375">
        <f>C343</f>
        <v>0</v>
      </c>
    </row>
    <row r="337" spans="1:23" x14ac:dyDescent="0.25">
      <c r="A337" s="330"/>
      <c r="B337" s="311"/>
      <c r="C337" s="309"/>
      <c r="D337" s="309"/>
      <c r="E337" s="310"/>
      <c r="F337" s="311"/>
      <c r="G337" s="309"/>
      <c r="H337" s="309"/>
      <c r="I337" s="310"/>
      <c r="J337" s="311"/>
      <c r="K337" s="309"/>
      <c r="L337" s="309"/>
      <c r="M337" s="309"/>
      <c r="N337" s="311"/>
      <c r="O337" s="309"/>
      <c r="P337" s="309"/>
      <c r="Q337" s="310"/>
      <c r="R337" s="309"/>
      <c r="S337" s="429"/>
      <c r="T337" s="428"/>
      <c r="U337" s="430"/>
      <c r="V337" s="374" t="e">
        <f>G338</f>
        <v>#N/A</v>
      </c>
      <c r="W337" s="375">
        <f>G343</f>
        <v>0</v>
      </c>
    </row>
    <row r="338" spans="1:23" ht="12.75" customHeight="1" x14ac:dyDescent="0.25">
      <c r="A338" s="330"/>
      <c r="B338" s="319" t="s">
        <v>244</v>
      </c>
      <c r="C338" s="1384" t="e">
        <f>$C$62</f>
        <v>#N/A</v>
      </c>
      <c r="D338" s="1385"/>
      <c r="E338" s="318"/>
      <c r="F338" s="319" t="s">
        <v>244</v>
      </c>
      <c r="G338" s="1384" t="e">
        <f>$G$62</f>
        <v>#N/A</v>
      </c>
      <c r="H338" s="1385"/>
      <c r="I338" s="318"/>
      <c r="J338" s="319" t="s">
        <v>244</v>
      </c>
      <c r="K338" s="1384" t="e">
        <f>$K$62</f>
        <v>#N/A</v>
      </c>
      <c r="L338" s="1385"/>
      <c r="M338" s="320"/>
      <c r="N338" s="319" t="s">
        <v>244</v>
      </c>
      <c r="O338" s="1384" t="e">
        <f>$O$62</f>
        <v>#N/A</v>
      </c>
      <c r="P338" s="1385"/>
      <c r="Q338" s="310"/>
      <c r="R338" s="309"/>
      <c r="U338" s="331"/>
      <c r="V338" s="374" t="e">
        <f>K338</f>
        <v>#N/A</v>
      </c>
      <c r="W338" s="375">
        <f>K343</f>
        <v>0</v>
      </c>
    </row>
    <row r="339" spans="1:23" x14ac:dyDescent="0.25">
      <c r="A339" s="330"/>
      <c r="B339" s="311"/>
      <c r="C339" s="321" t="s">
        <v>238</v>
      </c>
      <c r="D339" s="321"/>
      <c r="E339" s="322"/>
      <c r="F339" s="327"/>
      <c r="G339" s="321" t="s">
        <v>238</v>
      </c>
      <c r="H339" s="321"/>
      <c r="I339" s="322"/>
      <c r="J339" s="327"/>
      <c r="K339" s="321" t="s">
        <v>238</v>
      </c>
      <c r="L339" s="321"/>
      <c r="M339" s="321"/>
      <c r="N339" s="327"/>
      <c r="O339" s="321" t="s">
        <v>238</v>
      </c>
      <c r="P339" s="321"/>
      <c r="Q339" s="310"/>
      <c r="R339" s="309"/>
      <c r="V339" s="374" t="e">
        <f>O338</f>
        <v>#N/A</v>
      </c>
      <c r="W339" s="375">
        <f>O343</f>
        <v>0</v>
      </c>
    </row>
    <row r="340" spans="1:23" x14ac:dyDescent="0.25">
      <c r="A340" s="330"/>
      <c r="B340" s="311">
        <f>$C$9</f>
        <v>0</v>
      </c>
      <c r="C340" s="313">
        <f>'13 Score Fill'!I318</f>
        <v>0</v>
      </c>
      <c r="D340" s="309"/>
      <c r="E340" s="310"/>
      <c r="F340" s="311">
        <f>$C$9</f>
        <v>0</v>
      </c>
      <c r="G340" s="313">
        <f>'13 Score Fill'!I326</f>
        <v>0</v>
      </c>
      <c r="H340" s="309"/>
      <c r="I340" s="310"/>
      <c r="J340" s="311">
        <f>$C$9</f>
        <v>0</v>
      </c>
      <c r="K340" s="313">
        <f>'13 Score Fill'!I334</f>
        <v>0</v>
      </c>
      <c r="L340" s="309"/>
      <c r="M340" s="309"/>
      <c r="N340" s="311">
        <f>$C$9</f>
        <v>0</v>
      </c>
      <c r="O340" s="313">
        <f>'13 Score Fill'!I342</f>
        <v>0</v>
      </c>
      <c r="P340" s="309"/>
      <c r="Q340" s="310"/>
      <c r="R340" s="309"/>
      <c r="V340" s="374" t="e">
        <f>C346</f>
        <v>#N/A</v>
      </c>
      <c r="W340" s="375">
        <f>C351</f>
        <v>0</v>
      </c>
    </row>
    <row r="341" spans="1:23" x14ac:dyDescent="0.25">
      <c r="A341" s="330"/>
      <c r="B341" s="311">
        <f>$C$10</f>
        <v>0</v>
      </c>
      <c r="C341" s="315">
        <f>'13 Score Fill'!I319</f>
        <v>0</v>
      </c>
      <c r="D341" s="309"/>
      <c r="E341" s="310"/>
      <c r="F341" s="311">
        <f>$C$10</f>
        <v>0</v>
      </c>
      <c r="G341" s="315">
        <f>'13 Score Fill'!I327</f>
        <v>0</v>
      </c>
      <c r="H341" s="309"/>
      <c r="I341" s="310"/>
      <c r="J341" s="311">
        <f>$C$10</f>
        <v>0</v>
      </c>
      <c r="K341" s="315">
        <f>'13 Score Fill'!I335</f>
        <v>0</v>
      </c>
      <c r="L341" s="309"/>
      <c r="M341" s="309"/>
      <c r="N341" s="311">
        <f>$C$10</f>
        <v>0</v>
      </c>
      <c r="O341" s="314">
        <f>'13 Score Fill'!I343</f>
        <v>0</v>
      </c>
      <c r="P341" s="309"/>
      <c r="Q341" s="310"/>
      <c r="R341" s="309"/>
      <c r="V341" s="374" t="e">
        <f>G346</f>
        <v>#N/A</v>
      </c>
      <c r="W341" s="375">
        <f>G351</f>
        <v>0</v>
      </c>
    </row>
    <row r="342" spans="1:23" x14ac:dyDescent="0.25">
      <c r="A342" s="330"/>
      <c r="B342" s="311">
        <f>$C$11</f>
        <v>0</v>
      </c>
      <c r="C342" s="313">
        <f>'13 Score Fill'!I320</f>
        <v>0</v>
      </c>
      <c r="D342" s="309"/>
      <c r="E342" s="310"/>
      <c r="F342" s="311">
        <f>$C$11</f>
        <v>0</v>
      </c>
      <c r="G342" s="313">
        <f>'13 Score Fill'!I328</f>
        <v>0</v>
      </c>
      <c r="H342" s="309"/>
      <c r="I342" s="310"/>
      <c r="J342" s="311">
        <f>$C$11</f>
        <v>0</v>
      </c>
      <c r="K342" s="315">
        <f>'13 Score Fill'!I336</f>
        <v>0</v>
      </c>
      <c r="L342" s="309"/>
      <c r="M342" s="309"/>
      <c r="N342" s="311">
        <f>$C$11</f>
        <v>0</v>
      </c>
      <c r="O342" s="315">
        <f>'13 Score Fill'!I344</f>
        <v>0</v>
      </c>
      <c r="P342" s="309"/>
      <c r="Q342" s="310"/>
      <c r="R342" s="309"/>
      <c r="V342" s="375" t="e">
        <f>K346</f>
        <v>#N/A</v>
      </c>
      <c r="W342" s="375">
        <f>K351</f>
        <v>0</v>
      </c>
    </row>
    <row r="343" spans="1:23" x14ac:dyDescent="0.25">
      <c r="A343" s="330"/>
      <c r="B343" s="327" t="s">
        <v>248</v>
      </c>
      <c r="C343" s="324">
        <f>SUM(C340:C342)</f>
        <v>0</v>
      </c>
      <c r="D343" s="325"/>
      <c r="E343" s="326"/>
      <c r="F343" s="327" t="s">
        <v>248</v>
      </c>
      <c r="G343" s="324">
        <f>SUM(G340:G342)</f>
        <v>0</v>
      </c>
      <c r="H343" s="325"/>
      <c r="I343" s="326"/>
      <c r="J343" s="327" t="s">
        <v>248</v>
      </c>
      <c r="K343" s="324">
        <f>SUM(K340:K342)</f>
        <v>0</v>
      </c>
      <c r="L343" s="325"/>
      <c r="M343" s="325"/>
      <c r="N343" s="327" t="s">
        <v>248</v>
      </c>
      <c r="O343" s="321">
        <f>SUM(O340:O342)</f>
        <v>0</v>
      </c>
      <c r="P343" s="309"/>
      <c r="Q343" s="310"/>
      <c r="R343" s="309"/>
      <c r="V343" s="374" t="e">
        <f>O346</f>
        <v>#N/A</v>
      </c>
      <c r="W343" s="375">
        <f>O351</f>
        <v>0</v>
      </c>
    </row>
    <row r="344" spans="1:23" x14ac:dyDescent="0.25">
      <c r="A344" s="330"/>
      <c r="B344" s="327" t="s">
        <v>240</v>
      </c>
      <c r="C344" s="328">
        <f>C343/3</f>
        <v>0</v>
      </c>
      <c r="D344" s="325"/>
      <c r="E344" s="326"/>
      <c r="F344" s="327" t="s">
        <v>240</v>
      </c>
      <c r="G344" s="328">
        <f>G343/3</f>
        <v>0</v>
      </c>
      <c r="H344" s="325"/>
      <c r="I344" s="326"/>
      <c r="J344" s="327" t="s">
        <v>240</v>
      </c>
      <c r="K344" s="328">
        <f>K343/3</f>
        <v>0</v>
      </c>
      <c r="L344" s="325"/>
      <c r="M344" s="325"/>
      <c r="N344" s="327" t="s">
        <v>240</v>
      </c>
      <c r="O344" s="328">
        <f>O343/3</f>
        <v>0</v>
      </c>
      <c r="P344" s="309"/>
      <c r="Q344" s="310"/>
      <c r="R344" s="309"/>
      <c r="W344" s="184">
        <f>SUM(W320:W343)</f>
        <v>0</v>
      </c>
    </row>
    <row r="345" spans="1:23" x14ac:dyDescent="0.25">
      <c r="A345" s="330"/>
      <c r="B345" s="311"/>
      <c r="C345" s="309"/>
      <c r="D345" s="309"/>
      <c r="E345" s="310"/>
      <c r="F345" s="311"/>
      <c r="G345" s="309"/>
      <c r="H345" s="309"/>
      <c r="I345" s="310"/>
      <c r="J345" s="311"/>
      <c r="K345" s="309"/>
      <c r="L345" s="309"/>
      <c r="M345" s="309"/>
      <c r="N345" s="311"/>
      <c r="O345" s="309"/>
      <c r="P345" s="309"/>
      <c r="Q345" s="310"/>
      <c r="R345" s="309"/>
    </row>
    <row r="346" spans="1:23" ht="12.75" customHeight="1" x14ac:dyDescent="0.25">
      <c r="A346" s="330"/>
      <c r="B346" s="319" t="s">
        <v>245</v>
      </c>
      <c r="C346" s="1384" t="e">
        <f>$C$70</f>
        <v>#N/A</v>
      </c>
      <c r="D346" s="1385"/>
      <c r="E346" s="318"/>
      <c r="F346" s="319" t="s">
        <v>245</v>
      </c>
      <c r="G346" s="1384" t="e">
        <f>$G$70</f>
        <v>#N/A</v>
      </c>
      <c r="H346" s="1385"/>
      <c r="I346" s="318"/>
      <c r="J346" s="319" t="s">
        <v>245</v>
      </c>
      <c r="K346" s="1384" t="e">
        <f>$K$70</f>
        <v>#N/A</v>
      </c>
      <c r="L346" s="1385"/>
      <c r="M346" s="320"/>
      <c r="N346" s="319" t="s">
        <v>245</v>
      </c>
      <c r="O346" s="1384" t="e">
        <f>$O$70</f>
        <v>#N/A</v>
      </c>
      <c r="P346" s="1385"/>
      <c r="Q346" s="310"/>
      <c r="R346" s="309"/>
      <c r="U346" s="331"/>
    </row>
    <row r="347" spans="1:23" x14ac:dyDescent="0.25">
      <c r="A347" s="330"/>
      <c r="B347" s="311"/>
      <c r="C347" s="321" t="s">
        <v>238</v>
      </c>
      <c r="D347" s="321"/>
      <c r="E347" s="322"/>
      <c r="F347" s="327"/>
      <c r="G347" s="321" t="s">
        <v>238</v>
      </c>
      <c r="H347" s="321"/>
      <c r="I347" s="322"/>
      <c r="J347" s="327"/>
      <c r="K347" s="321" t="s">
        <v>238</v>
      </c>
      <c r="L347" s="321"/>
      <c r="M347" s="321"/>
      <c r="N347" s="327"/>
      <c r="O347" s="321" t="s">
        <v>238</v>
      </c>
      <c r="P347" s="309"/>
      <c r="Q347" s="310"/>
      <c r="R347" s="309"/>
    </row>
    <row r="348" spans="1:23" x14ac:dyDescent="0.25">
      <c r="A348" s="330"/>
      <c r="B348" s="311">
        <f>$C$9</f>
        <v>0</v>
      </c>
      <c r="C348" s="313">
        <f>'13 Score Fill'!J318</f>
        <v>0</v>
      </c>
      <c r="D348" s="309"/>
      <c r="E348" s="310"/>
      <c r="F348" s="311">
        <f>$C$9</f>
        <v>0</v>
      </c>
      <c r="G348" s="313">
        <f>'13 Score Fill'!J326</f>
        <v>0</v>
      </c>
      <c r="H348" s="309"/>
      <c r="I348" s="310"/>
      <c r="J348" s="311">
        <f>$C$9</f>
        <v>0</v>
      </c>
      <c r="K348" s="313">
        <f>'13 Score Fill'!J334</f>
        <v>0</v>
      </c>
      <c r="L348" s="309"/>
      <c r="M348" s="309"/>
      <c r="N348" s="311">
        <f>$C$9</f>
        <v>0</v>
      </c>
      <c r="O348" s="313">
        <f>'13 Score Fill'!J342</f>
        <v>0</v>
      </c>
      <c r="P348" s="309"/>
      <c r="Q348" s="310"/>
      <c r="R348" s="309"/>
      <c r="V348" s="374">
        <f>COUNTIF(V320:V343,D360)</f>
        <v>0</v>
      </c>
    </row>
    <row r="349" spans="1:23" x14ac:dyDescent="0.25">
      <c r="A349" s="330"/>
      <c r="B349" s="311">
        <f>$C$10</f>
        <v>0</v>
      </c>
      <c r="C349" s="314">
        <f>'13 Score Fill'!J319</f>
        <v>0</v>
      </c>
      <c r="D349" s="309"/>
      <c r="E349" s="310"/>
      <c r="F349" s="311">
        <f>$C$10</f>
        <v>0</v>
      </c>
      <c r="G349" s="315">
        <f>'13 Score Fill'!J327</f>
        <v>0</v>
      </c>
      <c r="H349" s="309"/>
      <c r="I349" s="310"/>
      <c r="J349" s="311">
        <f>$C$10</f>
        <v>0</v>
      </c>
      <c r="K349" s="315">
        <f>'13 Score Fill'!J335</f>
        <v>0</v>
      </c>
      <c r="L349" s="309"/>
      <c r="M349" s="309"/>
      <c r="N349" s="311">
        <f>$C$10</f>
        <v>0</v>
      </c>
      <c r="O349" s="314">
        <f>'13 Score Fill'!J343</f>
        <v>0</v>
      </c>
      <c r="P349" s="309"/>
      <c r="Q349" s="310"/>
      <c r="R349" s="309"/>
      <c r="V349" s="374">
        <f>COUNTIF(V320:V343,D361)</f>
        <v>0</v>
      </c>
    </row>
    <row r="350" spans="1:23" x14ac:dyDescent="0.25">
      <c r="A350" s="330"/>
      <c r="B350" s="311">
        <f>$C$11</f>
        <v>0</v>
      </c>
      <c r="C350" s="314">
        <f>'13 Score Fill'!J320</f>
        <v>0</v>
      </c>
      <c r="D350" s="309"/>
      <c r="E350" s="310"/>
      <c r="F350" s="311">
        <f>$C$11</f>
        <v>0</v>
      </c>
      <c r="G350" s="315">
        <f>'13 Score Fill'!J328</f>
        <v>0</v>
      </c>
      <c r="H350" s="309"/>
      <c r="I350" s="310"/>
      <c r="J350" s="311">
        <f>$C$11</f>
        <v>0</v>
      </c>
      <c r="K350" s="315">
        <f>'13 Score Fill'!J336</f>
        <v>0</v>
      </c>
      <c r="L350" s="309"/>
      <c r="M350" s="309"/>
      <c r="N350" s="311">
        <f>$C$11</f>
        <v>0</v>
      </c>
      <c r="O350" s="314">
        <f>'13 Score Fill'!J344</f>
        <v>0</v>
      </c>
      <c r="P350" s="309"/>
      <c r="Q350" s="310"/>
      <c r="R350" s="309"/>
      <c r="V350" s="374">
        <f>COUNTIF(V320:V343,D362)</f>
        <v>0</v>
      </c>
    </row>
    <row r="351" spans="1:23" x14ac:dyDescent="0.25">
      <c r="A351" s="330"/>
      <c r="B351" s="327" t="s">
        <v>248</v>
      </c>
      <c r="C351" s="324">
        <f>SUM(C348:C350)</f>
        <v>0</v>
      </c>
      <c r="D351" s="325"/>
      <c r="E351" s="326"/>
      <c r="F351" s="327" t="s">
        <v>248</v>
      </c>
      <c r="G351" s="321">
        <f>SUM(G348:G350)</f>
        <v>0</v>
      </c>
      <c r="H351" s="325"/>
      <c r="I351" s="326"/>
      <c r="J351" s="327" t="s">
        <v>248</v>
      </c>
      <c r="K351" s="324">
        <f>SUM(K348:K350)</f>
        <v>0</v>
      </c>
      <c r="L351" s="325"/>
      <c r="M351" s="325"/>
      <c r="N351" s="327" t="s">
        <v>248</v>
      </c>
      <c r="O351" s="324">
        <f>SUM(O348:O350)</f>
        <v>0</v>
      </c>
      <c r="P351" s="309"/>
      <c r="Q351" s="310"/>
      <c r="R351" s="309"/>
      <c r="V351" s="374">
        <f>COUNTIF(V320:V343,D363)</f>
        <v>0</v>
      </c>
    </row>
    <row r="352" spans="1:23" x14ac:dyDescent="0.25">
      <c r="A352" s="330"/>
      <c r="B352" s="327" t="s">
        <v>240</v>
      </c>
      <c r="C352" s="328">
        <f>C351/3</f>
        <v>0</v>
      </c>
      <c r="D352" s="378"/>
      <c r="E352" s="379"/>
      <c r="F352" s="380" t="s">
        <v>240</v>
      </c>
      <c r="G352" s="328">
        <f>G351/3</f>
        <v>0</v>
      </c>
      <c r="H352" s="378"/>
      <c r="I352" s="379"/>
      <c r="J352" s="380" t="s">
        <v>240</v>
      </c>
      <c r="K352" s="328">
        <f>K351/3</f>
        <v>0</v>
      </c>
      <c r="L352" s="378"/>
      <c r="M352" s="378"/>
      <c r="N352" s="380" t="s">
        <v>240</v>
      </c>
      <c r="O352" s="328">
        <f>O351/3</f>
        <v>0</v>
      </c>
      <c r="P352" s="309"/>
      <c r="Q352" s="310"/>
      <c r="R352" s="309"/>
      <c r="V352" s="374">
        <f>COUNTIF(V320:V343,C364)</f>
        <v>0</v>
      </c>
    </row>
    <row r="353" spans="1:22" ht="13.8" thickBot="1" x14ac:dyDescent="0.3">
      <c r="A353" s="330"/>
      <c r="B353" s="311"/>
      <c r="C353" s="309"/>
      <c r="D353" s="309"/>
      <c r="E353" s="310"/>
      <c r="F353" s="311"/>
      <c r="G353" s="309"/>
      <c r="H353" s="309"/>
      <c r="I353" s="310"/>
      <c r="J353" s="311"/>
      <c r="K353" s="309"/>
      <c r="L353" s="309"/>
      <c r="M353" s="309"/>
      <c r="N353" s="311"/>
      <c r="O353" s="309"/>
      <c r="P353" s="309"/>
      <c r="Q353" s="310"/>
      <c r="R353" s="309"/>
      <c r="V353" s="374">
        <f>COUNTIF(V320:V343,D365)</f>
        <v>0</v>
      </c>
    </row>
    <row r="354" spans="1:22" ht="25.5" customHeight="1" x14ac:dyDescent="0.25">
      <c r="A354" s="330"/>
      <c r="B354" s="381" t="s">
        <v>249</v>
      </c>
      <c r="C354" s="382">
        <f>C351+C343+C335+C327+C319+C311</f>
        <v>0</v>
      </c>
      <c r="D354" s="1394" t="e">
        <f>$C$28</f>
        <v>#N/A</v>
      </c>
      <c r="E354" s="1395"/>
      <c r="F354" s="381" t="s">
        <v>272</v>
      </c>
      <c r="G354" s="382">
        <f>G351+G343+G335+G327+G319+G311</f>
        <v>0</v>
      </c>
      <c r="H354" s="1394" t="e">
        <f>$G$28</f>
        <v>#N/A</v>
      </c>
      <c r="I354" s="1395"/>
      <c r="J354" s="381" t="s">
        <v>301</v>
      </c>
      <c r="K354" s="382">
        <f>K351+K343+K335+K327+K319+K311</f>
        <v>0</v>
      </c>
      <c r="L354" s="1394" t="e">
        <f>$K$28</f>
        <v>#N/A</v>
      </c>
      <c r="M354" s="1400"/>
      <c r="N354" s="381" t="s">
        <v>303</v>
      </c>
      <c r="O354" s="383">
        <f>O351+O343+O335+O327+O319+O311</f>
        <v>0</v>
      </c>
      <c r="P354" s="1394" t="str">
        <f>$O$28</f>
        <v>Not Used</v>
      </c>
      <c r="Q354" s="1395"/>
      <c r="R354" s="510"/>
      <c r="V354" s="374">
        <f>COUNTIF(V320:V343,D366)</f>
        <v>0</v>
      </c>
    </row>
    <row r="355" spans="1:22" x14ac:dyDescent="0.25">
      <c r="A355" s="330"/>
      <c r="B355" s="384"/>
      <c r="C355" s="321"/>
      <c r="D355" s="1396"/>
      <c r="E355" s="1397"/>
      <c r="F355" s="384"/>
      <c r="G355" s="321"/>
      <c r="H355" s="1396"/>
      <c r="I355" s="1397"/>
      <c r="J355" s="384"/>
      <c r="K355" s="321"/>
      <c r="L355" s="1396"/>
      <c r="M355" s="1401"/>
      <c r="N355" s="384"/>
      <c r="O355" s="385"/>
      <c r="P355" s="1396"/>
      <c r="Q355" s="1397"/>
      <c r="R355" s="510"/>
      <c r="V355" s="374">
        <f>COUNTIF(V320:V343,C367)</f>
        <v>0</v>
      </c>
    </row>
    <row r="356" spans="1:22" ht="27" thickBot="1" x14ac:dyDescent="0.3">
      <c r="A356" s="330"/>
      <c r="B356" s="386" t="s">
        <v>250</v>
      </c>
      <c r="C356" s="388" t="str">
        <f>K361</f>
        <v>Exercise 1</v>
      </c>
      <c r="D356" s="1398"/>
      <c r="E356" s="1399"/>
      <c r="F356" s="386" t="s">
        <v>273</v>
      </c>
      <c r="G356" s="388" t="str">
        <f>K362</f>
        <v>Exercise 2</v>
      </c>
      <c r="H356" s="1398"/>
      <c r="I356" s="1399"/>
      <c r="J356" s="386" t="s">
        <v>302</v>
      </c>
      <c r="K356" s="388" t="str">
        <f>K363</f>
        <v>Exercise 3</v>
      </c>
      <c r="L356" s="1398"/>
      <c r="M356" s="1402"/>
      <c r="N356" s="386" t="s">
        <v>304</v>
      </c>
      <c r="O356" s="389" t="str">
        <f>K363</f>
        <v>Exercise 3</v>
      </c>
      <c r="P356" s="1398"/>
      <c r="Q356" s="1399"/>
      <c r="R356" s="510"/>
      <c r="V356" s="331">
        <f>$K$9+$K$10+$K$11+$K$12</f>
        <v>0</v>
      </c>
    </row>
    <row r="357" spans="1:22" ht="13.8" thickBot="1" x14ac:dyDescent="0.3">
      <c r="A357" s="330"/>
      <c r="B357" s="329"/>
      <c r="C357" s="309"/>
      <c r="D357" s="309"/>
      <c r="E357" s="309"/>
      <c r="F357" s="309"/>
      <c r="G357" s="309"/>
      <c r="H357" s="309"/>
      <c r="I357" s="309"/>
      <c r="J357" s="309"/>
      <c r="K357" s="309"/>
      <c r="L357" s="309"/>
      <c r="M357" s="309"/>
      <c r="N357" s="309"/>
      <c r="O357" s="309"/>
      <c r="P357" s="309"/>
      <c r="Q357" s="310"/>
      <c r="R357" s="309"/>
    </row>
    <row r="358" spans="1:22" ht="41.4" thickTop="1" thickBot="1" x14ac:dyDescent="0.35">
      <c r="A358" s="330"/>
      <c r="B358" s="390"/>
      <c r="C358" s="325"/>
      <c r="D358" s="325"/>
      <c r="E358" s="391" t="s">
        <v>248</v>
      </c>
      <c r="F358" s="392" t="s">
        <v>348</v>
      </c>
      <c r="G358" s="1387" t="s">
        <v>347</v>
      </c>
      <c r="H358" s="1387"/>
      <c r="I358" s="452" t="s">
        <v>404</v>
      </c>
      <c r="J358" s="394"/>
      <c r="K358" s="309"/>
      <c r="L358" s="309"/>
      <c r="M358" s="1382" t="s">
        <v>7</v>
      </c>
      <c r="N358" s="1383"/>
      <c r="O358" s="395" t="str">
        <f>J302</f>
        <v>E</v>
      </c>
      <c r="P358" s="396"/>
      <c r="Q358" s="397"/>
      <c r="R358" s="396"/>
    </row>
    <row r="359" spans="1:22" ht="13.8" thickTop="1" x14ac:dyDescent="0.25">
      <c r="A359" s="330"/>
      <c r="B359" s="398"/>
      <c r="C359" s="399"/>
      <c r="D359" s="400" t="s">
        <v>259</v>
      </c>
      <c r="E359" s="321">
        <f>SUMIFS(W320:W343,V320:V343,D359)</f>
        <v>0</v>
      </c>
      <c r="F359" s="401">
        <f>$V$72*30</f>
        <v>0</v>
      </c>
      <c r="G359" s="1374" t="e">
        <f>E359/$V$72/3</f>
        <v>#DIV/0!</v>
      </c>
      <c r="H359" s="1374"/>
      <c r="I359" s="378" t="e">
        <f>G359*10</f>
        <v>#DIV/0!</v>
      </c>
      <c r="J359" s="309"/>
      <c r="K359" s="309"/>
      <c r="L359" s="309"/>
      <c r="M359" s="402"/>
      <c r="N359" s="1392"/>
      <c r="O359" s="1392"/>
      <c r="P359" s="1392"/>
      <c r="Q359" s="1393"/>
      <c r="R359" s="509"/>
    </row>
    <row r="360" spans="1:22" x14ac:dyDescent="0.25">
      <c r="A360" s="330"/>
      <c r="B360" s="403"/>
      <c r="C360" s="399"/>
      <c r="D360" s="400" t="s">
        <v>266</v>
      </c>
      <c r="E360" s="321">
        <f>SUMIFS(W320:W343,V320:V343,D360)</f>
        <v>0</v>
      </c>
      <c r="F360" s="401">
        <f>$V$73*30</f>
        <v>0</v>
      </c>
      <c r="G360" s="1374" t="e">
        <f>E360/$V$73/3</f>
        <v>#DIV/0!</v>
      </c>
      <c r="H360" s="1374"/>
      <c r="I360" s="378" t="e">
        <f t="shared" ref="I360:I366" si="8">G360*10</f>
        <v>#DIV/0!</v>
      </c>
      <c r="K360" s="1390"/>
      <c r="L360" s="1390"/>
      <c r="M360" s="404" t="s">
        <v>248</v>
      </c>
      <c r="N360" s="404" t="s">
        <v>240</v>
      </c>
      <c r="O360" s="405"/>
      <c r="P360" s="405"/>
      <c r="Q360" s="406"/>
      <c r="R360" s="405"/>
    </row>
    <row r="361" spans="1:22" ht="13.8" x14ac:dyDescent="0.3">
      <c r="A361" s="330"/>
      <c r="B361" s="403"/>
      <c r="C361" s="399"/>
      <c r="D361" s="400" t="s">
        <v>260</v>
      </c>
      <c r="E361" s="321">
        <f>SUMIFS(W320:W343,V320:V343,D361)</f>
        <v>0</v>
      </c>
      <c r="F361" s="401">
        <f>$V$74*30</f>
        <v>0</v>
      </c>
      <c r="G361" s="1374" t="e">
        <f>E361/$V$74/3</f>
        <v>#DIV/0!</v>
      </c>
      <c r="H361" s="1374"/>
      <c r="I361" s="378" t="e">
        <f t="shared" si="8"/>
        <v>#DIV/0!</v>
      </c>
      <c r="K361" s="1375" t="s">
        <v>236</v>
      </c>
      <c r="L361" s="1375"/>
      <c r="M361" s="404">
        <f>C354</f>
        <v>0</v>
      </c>
      <c r="N361" s="407" t="e">
        <f>(M361/($K$9*30))*100</f>
        <v>#DIV/0!</v>
      </c>
      <c r="O361" s="330"/>
      <c r="P361" s="330"/>
      <c r="Q361" s="310"/>
      <c r="R361" s="309"/>
    </row>
    <row r="362" spans="1:22" ht="13.8" x14ac:dyDescent="0.3">
      <c r="A362" s="330"/>
      <c r="B362" s="403"/>
      <c r="C362" s="399"/>
      <c r="D362" s="400" t="s">
        <v>261</v>
      </c>
      <c r="E362" s="321">
        <f>SUMIFS(W320:W343,V320:V343,D362)</f>
        <v>0</v>
      </c>
      <c r="F362" s="401">
        <f>$V$75*30</f>
        <v>0</v>
      </c>
      <c r="G362" s="1374" t="e">
        <f>E362/$V$75/3</f>
        <v>#DIV/0!</v>
      </c>
      <c r="H362" s="1374"/>
      <c r="I362" s="378" t="e">
        <f t="shared" si="8"/>
        <v>#DIV/0!</v>
      </c>
      <c r="K362" s="1375" t="s">
        <v>237</v>
      </c>
      <c r="L362" s="1375"/>
      <c r="M362" s="404">
        <f>G354</f>
        <v>0</v>
      </c>
      <c r="N362" s="407" t="e">
        <f>(M362/($K$10*30))*100</f>
        <v>#DIV/0!</v>
      </c>
      <c r="O362" s="408"/>
      <c r="P362" s="330"/>
      <c r="Q362" s="310"/>
      <c r="R362" s="309"/>
    </row>
    <row r="363" spans="1:22" ht="13.8" x14ac:dyDescent="0.3">
      <c r="A363" s="330"/>
      <c r="B363" s="403"/>
      <c r="C363" s="330"/>
      <c r="D363" s="409" t="s">
        <v>262</v>
      </c>
      <c r="E363" s="321">
        <f>SUMIFS(W320:W343,V320:V343,D363)</f>
        <v>0</v>
      </c>
      <c r="F363" s="401">
        <f>$V$76*30</f>
        <v>0</v>
      </c>
      <c r="G363" s="1374" t="e">
        <f>E363/$V$76/3</f>
        <v>#DIV/0!</v>
      </c>
      <c r="H363" s="1374"/>
      <c r="I363" s="378" t="e">
        <f t="shared" si="8"/>
        <v>#DIV/0!</v>
      </c>
      <c r="K363" s="1375" t="s">
        <v>247</v>
      </c>
      <c r="L363" s="1375"/>
      <c r="M363" s="404">
        <f>K354</f>
        <v>0</v>
      </c>
      <c r="N363" s="407" t="e">
        <f>(M363/($K$11*30))*100</f>
        <v>#DIV/0!</v>
      </c>
      <c r="O363" s="309"/>
      <c r="P363" s="309"/>
      <c r="Q363" s="310"/>
      <c r="R363" s="309"/>
    </row>
    <row r="364" spans="1:22" ht="13.8" x14ac:dyDescent="0.3">
      <c r="A364" s="330"/>
      <c r="B364" s="403"/>
      <c r="C364" s="399"/>
      <c r="D364" s="400" t="s">
        <v>263</v>
      </c>
      <c r="E364" s="321">
        <f>SUMIFS(W320:W343,V320:V343,D364)</f>
        <v>0</v>
      </c>
      <c r="F364" s="401">
        <f>$V$77*30</f>
        <v>0</v>
      </c>
      <c r="G364" s="1374" t="e">
        <f>E364/$V$77/3</f>
        <v>#DIV/0!</v>
      </c>
      <c r="H364" s="1374"/>
      <c r="I364" s="378" t="e">
        <f t="shared" si="8"/>
        <v>#DIV/0!</v>
      </c>
      <c r="K364" s="1375" t="s">
        <v>246</v>
      </c>
      <c r="L364" s="1375"/>
      <c r="M364" s="404">
        <f>O354</f>
        <v>0</v>
      </c>
      <c r="N364" s="407" t="e">
        <f>(M364/($K$12*30))*100</f>
        <v>#DIV/0!</v>
      </c>
      <c r="O364" s="309"/>
      <c r="P364" s="309"/>
      <c r="Q364" s="310"/>
      <c r="R364" s="309"/>
    </row>
    <row r="365" spans="1:22" ht="13.8" x14ac:dyDescent="0.25">
      <c r="A365" s="330"/>
      <c r="B365" s="403"/>
      <c r="C365" s="399"/>
      <c r="D365" s="400" t="s">
        <v>265</v>
      </c>
      <c r="E365" s="321">
        <f>SUMIFS(W320:W343,V320:V343,D365)</f>
        <v>0</v>
      </c>
      <c r="F365" s="401">
        <f>$V$78*30</f>
        <v>0</v>
      </c>
      <c r="G365" s="1374" t="e">
        <f>E365/$V$78/3</f>
        <v>#DIV/0!</v>
      </c>
      <c r="H365" s="1374"/>
      <c r="I365" s="378" t="e">
        <f t="shared" si="8"/>
        <v>#DIV/0!</v>
      </c>
      <c r="K365" s="1376" t="s">
        <v>248</v>
      </c>
      <c r="L365" s="1376"/>
      <c r="M365" s="321">
        <f>SUM(M361:M364)</f>
        <v>0</v>
      </c>
      <c r="N365" s="410" t="e">
        <f>(M365/$O$86)*100</f>
        <v>#DIV/0!</v>
      </c>
      <c r="O365" s="309"/>
      <c r="P365" s="309"/>
      <c r="Q365" s="310"/>
      <c r="R365" s="309"/>
    </row>
    <row r="366" spans="1:22" x14ac:dyDescent="0.25">
      <c r="A366" s="330"/>
      <c r="B366" s="403"/>
      <c r="C366" s="1377" t="s">
        <v>264</v>
      </c>
      <c r="D366" s="1377"/>
      <c r="E366" s="321">
        <f>SUMIFS(W320:W343,V320:V343,C366)</f>
        <v>0</v>
      </c>
      <c r="F366" s="401">
        <f>$V$79*30</f>
        <v>0</v>
      </c>
      <c r="G366" s="1374" t="e">
        <f>E366/$V$79/3</f>
        <v>#DIV/0!</v>
      </c>
      <c r="H366" s="1374"/>
      <c r="I366" s="378" t="e">
        <f t="shared" si="8"/>
        <v>#DIV/0!</v>
      </c>
      <c r="L366" s="412" t="s">
        <v>349</v>
      </c>
      <c r="M366" s="413">
        <f>($K$9+$K$10+$K$11+$K$12)*30</f>
        <v>0</v>
      </c>
      <c r="N366" s="414"/>
      <c r="O366" s="414"/>
      <c r="P366" s="309"/>
      <c r="Q366" s="310"/>
      <c r="R366" s="309"/>
    </row>
    <row r="367" spans="1:22" x14ac:dyDescent="0.25">
      <c r="A367" s="330"/>
      <c r="B367" s="415"/>
      <c r="C367" s="1386" t="s">
        <v>307</v>
      </c>
      <c r="D367" s="1386"/>
      <c r="E367" s="401">
        <f>SUM(E359:E366)</f>
        <v>0</v>
      </c>
      <c r="F367" s="416">
        <f>SUM(F359:F366)</f>
        <v>0</v>
      </c>
      <c r="G367" s="417"/>
      <c r="H367" s="1388"/>
      <c r="I367" s="1388"/>
      <c r="J367" s="418"/>
      <c r="K367" s="418"/>
      <c r="L367" s="417"/>
      <c r="M367" s="417"/>
      <c r="N367" s="417"/>
      <c r="O367" s="417"/>
      <c r="P367" s="417"/>
      <c r="Q367" s="419"/>
      <c r="R367" s="309"/>
    </row>
    <row r="368" spans="1:22" x14ac:dyDescent="0.25">
      <c r="A368" s="330"/>
      <c r="B368" s="420"/>
      <c r="C368" s="421"/>
      <c r="D368" s="421"/>
      <c r="E368" s="422"/>
      <c r="F368" s="423"/>
      <c r="G368" s="424"/>
      <c r="H368" s="422"/>
      <c r="I368" s="422"/>
      <c r="J368" s="425"/>
      <c r="K368" s="424"/>
      <c r="L368" s="424"/>
      <c r="M368" s="424"/>
      <c r="N368" s="424"/>
      <c r="O368" s="424"/>
      <c r="P368" s="424"/>
      <c r="Q368" s="424"/>
      <c r="R368" s="309"/>
    </row>
    <row r="369" spans="1:23" ht="13.8" x14ac:dyDescent="0.25">
      <c r="A369" s="330"/>
      <c r="B369" s="349"/>
      <c r="C369" s="350"/>
      <c r="D369" s="350"/>
      <c r="E369" s="350"/>
      <c r="F369" s="350"/>
      <c r="G369" s="351"/>
      <c r="H369" s="350"/>
      <c r="I369" s="350"/>
      <c r="J369" s="350"/>
      <c r="K369" s="350"/>
      <c r="L369" s="352"/>
      <c r="M369" s="350"/>
      <c r="N369" s="350"/>
      <c r="O369" s="353"/>
      <c r="P369" s="353"/>
      <c r="Q369" s="354"/>
      <c r="R369" s="309"/>
    </row>
    <row r="370" spans="1:23" ht="15.75" customHeight="1" thickBot="1" x14ac:dyDescent="0.3">
      <c r="A370" s="330"/>
      <c r="B370" s="426"/>
      <c r="C370" s="355" t="s">
        <v>13</v>
      </c>
      <c r="D370" s="1403">
        <f>'1 FILL FORM'!$G$6</f>
        <v>0</v>
      </c>
      <c r="E370" s="1403"/>
      <c r="F370" s="1403"/>
      <c r="G370" s="1403"/>
      <c r="H370" s="309"/>
      <c r="I370" s="309"/>
      <c r="J370" s="309"/>
      <c r="K370" s="309"/>
      <c r="L370" s="309"/>
      <c r="M370" s="355" t="s">
        <v>4</v>
      </c>
      <c r="N370" s="1391">
        <f>'1 FILL FORM'!$G$7</f>
        <v>0</v>
      </c>
      <c r="O370" s="1391"/>
      <c r="P370" s="1391"/>
      <c r="Q370" s="310"/>
      <c r="R370" s="309"/>
      <c r="S370" s="365"/>
      <c r="T370" s="365"/>
      <c r="U370" s="365"/>
    </row>
    <row r="371" spans="1:23" ht="16.8" thickTop="1" thickBot="1" x14ac:dyDescent="0.35">
      <c r="A371" s="330"/>
      <c r="B371" s="358" t="s">
        <v>5</v>
      </c>
      <c r="C371" s="1389">
        <f>'1 FILL FORM'!$G$9</f>
        <v>0</v>
      </c>
      <c r="D371" s="1389"/>
      <c r="E371" s="1389"/>
      <c r="F371" s="1389"/>
      <c r="G371" s="359"/>
      <c r="H371" s="360"/>
      <c r="I371" s="361" t="s">
        <v>7</v>
      </c>
      <c r="J371" s="307" t="s">
        <v>279</v>
      </c>
      <c r="K371" s="362"/>
      <c r="L371" s="362"/>
      <c r="M371" s="362"/>
      <c r="N371" s="362"/>
      <c r="O371" s="362"/>
      <c r="P371" s="362"/>
      <c r="Q371" s="363"/>
      <c r="R371" s="359"/>
      <c r="V371" s="365"/>
      <c r="W371" s="365"/>
    </row>
    <row r="372" spans="1:23" ht="14.4" thickTop="1" thickBot="1" x14ac:dyDescent="0.3">
      <c r="A372" s="330"/>
      <c r="B372" s="366"/>
      <c r="C372" s="367"/>
      <c r="D372" s="367"/>
      <c r="E372" s="367"/>
      <c r="F372" s="367"/>
      <c r="G372" s="367"/>
      <c r="H372" s="367"/>
      <c r="I372" s="367"/>
      <c r="J372" s="367"/>
      <c r="K372" s="367"/>
      <c r="L372" s="367"/>
      <c r="M372" s="367"/>
      <c r="N372" s="367"/>
      <c r="O372" s="367"/>
      <c r="P372" s="367"/>
      <c r="Q372" s="368"/>
      <c r="R372" s="309"/>
    </row>
    <row r="373" spans="1:23" ht="14.4" thickTop="1" thickBot="1" x14ac:dyDescent="0.3">
      <c r="A373" s="330"/>
      <c r="B373" s="370" t="s">
        <v>253</v>
      </c>
      <c r="C373" s="1378" t="e">
        <f>$G$9</f>
        <v>#N/A</v>
      </c>
      <c r="D373" s="1378"/>
      <c r="E373" s="1379"/>
      <c r="F373" s="370" t="s">
        <v>254</v>
      </c>
      <c r="G373" s="1378" t="e">
        <f>$G$10</f>
        <v>#N/A</v>
      </c>
      <c r="H373" s="1378"/>
      <c r="I373" s="1379"/>
      <c r="J373" s="371" t="s">
        <v>255</v>
      </c>
      <c r="K373" s="1380" t="e">
        <f>$G$11</f>
        <v>#N/A</v>
      </c>
      <c r="L373" s="1380"/>
      <c r="M373" s="1381"/>
      <c r="N373" s="371" t="s">
        <v>256</v>
      </c>
      <c r="O373" s="1380" t="str">
        <f>$G$12</f>
        <v>Not Used</v>
      </c>
      <c r="P373" s="1380"/>
      <c r="Q373" s="1381"/>
      <c r="R373" s="508"/>
    </row>
    <row r="374" spans="1:23" ht="13.8" thickTop="1" x14ac:dyDescent="0.25">
      <c r="A374" s="330"/>
      <c r="B374" s="329"/>
      <c r="C374" s="309"/>
      <c r="D374" s="427"/>
      <c r="E374" s="310"/>
      <c r="F374" s="329"/>
      <c r="G374" s="309"/>
      <c r="H374" s="309"/>
      <c r="I374" s="310"/>
      <c r="J374" s="329"/>
      <c r="K374" s="309"/>
      <c r="L374" s="309"/>
      <c r="M374" s="309"/>
      <c r="N374" s="329"/>
      <c r="O374" s="309"/>
      <c r="P374" s="309"/>
      <c r="Q374" s="310"/>
      <c r="R374" s="309"/>
    </row>
    <row r="375" spans="1:23" ht="12.75" customHeight="1" x14ac:dyDescent="0.25">
      <c r="A375" s="330"/>
      <c r="B375" s="319" t="s">
        <v>239</v>
      </c>
      <c r="C375" s="1384" t="e">
        <f>$C$30</f>
        <v>#N/A</v>
      </c>
      <c r="D375" s="1385"/>
      <c r="E375" s="316"/>
      <c r="F375" s="317" t="s">
        <v>239</v>
      </c>
      <c r="G375" s="1384" t="e">
        <f>$G$30</f>
        <v>#N/A</v>
      </c>
      <c r="H375" s="1385"/>
      <c r="I375" s="318"/>
      <c r="J375" s="319" t="s">
        <v>239</v>
      </c>
      <c r="K375" s="1384" t="e">
        <f>$K$30</f>
        <v>#N/A</v>
      </c>
      <c r="L375" s="1385"/>
      <c r="M375" s="320"/>
      <c r="N375" s="319" t="s">
        <v>239</v>
      </c>
      <c r="O375" s="1384" t="e">
        <f>$O$30</f>
        <v>#N/A</v>
      </c>
      <c r="P375" s="1385"/>
      <c r="Q375" s="310"/>
      <c r="R375" s="309"/>
      <c r="S375" s="1404"/>
      <c r="T375" s="1404"/>
      <c r="U375" s="331"/>
    </row>
    <row r="376" spans="1:23" x14ac:dyDescent="0.25">
      <c r="A376" s="330"/>
      <c r="B376" s="329"/>
      <c r="C376" s="321" t="s">
        <v>238</v>
      </c>
      <c r="D376" s="321"/>
      <c r="E376" s="322"/>
      <c r="F376" s="323"/>
      <c r="G376" s="321" t="s">
        <v>238</v>
      </c>
      <c r="H376" s="321"/>
      <c r="I376" s="322"/>
      <c r="J376" s="323"/>
      <c r="K376" s="321" t="s">
        <v>238</v>
      </c>
      <c r="L376" s="321"/>
      <c r="M376" s="321"/>
      <c r="N376" s="323"/>
      <c r="O376" s="321" t="s">
        <v>238</v>
      </c>
      <c r="P376" s="309"/>
      <c r="Q376" s="310"/>
      <c r="R376" s="309"/>
      <c r="W376" s="331"/>
    </row>
    <row r="377" spans="1:23" x14ac:dyDescent="0.25">
      <c r="A377" s="330"/>
      <c r="B377" s="311">
        <f>$C$9</f>
        <v>0</v>
      </c>
      <c r="C377" s="308">
        <f>'13 Score Fill'!E387</f>
        <v>0</v>
      </c>
      <c r="D377" s="309"/>
      <c r="E377" s="310"/>
      <c r="F377" s="311">
        <f>$C$9</f>
        <v>0</v>
      </c>
      <c r="G377" s="312">
        <f>'13 Score Fill'!E395</f>
        <v>0</v>
      </c>
      <c r="H377" s="309"/>
      <c r="I377" s="310"/>
      <c r="J377" s="311">
        <f>$C$9</f>
        <v>0</v>
      </c>
      <c r="K377" s="312">
        <f>'13 Score Fill'!E403</f>
        <v>0</v>
      </c>
      <c r="L377" s="309"/>
      <c r="M377" s="309"/>
      <c r="N377" s="311">
        <f>$C$9</f>
        <v>0</v>
      </c>
      <c r="O377" s="313">
        <f>'13 Score Fill'!E411</f>
        <v>0</v>
      </c>
      <c r="P377" s="309"/>
      <c r="Q377" s="310"/>
      <c r="R377" s="309"/>
    </row>
    <row r="378" spans="1:23" x14ac:dyDescent="0.25">
      <c r="A378" s="330"/>
      <c r="B378" s="311">
        <f>$C$10</f>
        <v>0</v>
      </c>
      <c r="C378" s="313">
        <f>'13 Score Fill'!E388</f>
        <v>0</v>
      </c>
      <c r="D378" s="309"/>
      <c r="E378" s="310"/>
      <c r="F378" s="311">
        <f>$C$10</f>
        <v>0</v>
      </c>
      <c r="G378" s="313">
        <f>'13 Score Fill'!E396</f>
        <v>0</v>
      </c>
      <c r="H378" s="309"/>
      <c r="I378" s="310"/>
      <c r="J378" s="311">
        <f>$C$10</f>
        <v>0</v>
      </c>
      <c r="K378" s="313">
        <f>'13 Score Fill'!E404</f>
        <v>0</v>
      </c>
      <c r="L378" s="309"/>
      <c r="M378" s="309"/>
      <c r="N378" s="311">
        <f>$C$10</f>
        <v>0</v>
      </c>
      <c r="O378" s="315">
        <f>'13 Score Fill'!E412</f>
        <v>0</v>
      </c>
      <c r="P378" s="309"/>
      <c r="Q378" s="310"/>
      <c r="R378" s="309"/>
    </row>
    <row r="379" spans="1:23" x14ac:dyDescent="0.25">
      <c r="A379" s="330"/>
      <c r="B379" s="311">
        <f>$C$11</f>
        <v>0</v>
      </c>
      <c r="C379" s="314">
        <f>'13 Score Fill'!E389</f>
        <v>0</v>
      </c>
      <c r="D379" s="309"/>
      <c r="E379" s="310"/>
      <c r="F379" s="311">
        <f>$C$11</f>
        <v>0</v>
      </c>
      <c r="G379" s="315">
        <f>'13 Score Fill'!E397</f>
        <v>0</v>
      </c>
      <c r="H379" s="309"/>
      <c r="I379" s="310"/>
      <c r="J379" s="311">
        <f>$C$11</f>
        <v>0</v>
      </c>
      <c r="K379" s="315">
        <f>'13 Score Fill'!E405</f>
        <v>0</v>
      </c>
      <c r="L379" s="309"/>
      <c r="M379" s="309"/>
      <c r="N379" s="311">
        <f>$C$11</f>
        <v>0</v>
      </c>
      <c r="O379" s="315">
        <f>'13 Score Fill'!E413</f>
        <v>0</v>
      </c>
      <c r="P379" s="309"/>
      <c r="Q379" s="310"/>
      <c r="R379" s="309"/>
    </row>
    <row r="380" spans="1:23" x14ac:dyDescent="0.25">
      <c r="A380" s="330"/>
      <c r="B380" s="327" t="s">
        <v>248</v>
      </c>
      <c r="C380" s="324">
        <f>SUM(C377:C379)</f>
        <v>0</v>
      </c>
      <c r="D380" s="325"/>
      <c r="E380" s="326"/>
      <c r="F380" s="327" t="s">
        <v>248</v>
      </c>
      <c r="G380" s="321">
        <f>SUM(G377:G379)</f>
        <v>0</v>
      </c>
      <c r="H380" s="325"/>
      <c r="I380" s="326"/>
      <c r="J380" s="327" t="s">
        <v>248</v>
      </c>
      <c r="K380" s="321">
        <f>SUM(K377:K379)</f>
        <v>0</v>
      </c>
      <c r="L380" s="325"/>
      <c r="M380" s="325"/>
      <c r="N380" s="327" t="s">
        <v>248</v>
      </c>
      <c r="O380" s="324">
        <f>SUM(O377:O379)</f>
        <v>0</v>
      </c>
      <c r="P380" s="309"/>
      <c r="Q380" s="310"/>
      <c r="R380" s="309"/>
    </row>
    <row r="381" spans="1:23" x14ac:dyDescent="0.25">
      <c r="A381" s="330"/>
      <c r="B381" s="327" t="s">
        <v>240</v>
      </c>
      <c r="C381" s="328">
        <f>C380/3</f>
        <v>0</v>
      </c>
      <c r="D381" s="325"/>
      <c r="E381" s="326"/>
      <c r="F381" s="327" t="s">
        <v>240</v>
      </c>
      <c r="G381" s="328">
        <f>G380/3</f>
        <v>0</v>
      </c>
      <c r="H381" s="325"/>
      <c r="I381" s="326"/>
      <c r="J381" s="327" t="s">
        <v>240</v>
      </c>
      <c r="K381" s="328">
        <f>K380/3</f>
        <v>0</v>
      </c>
      <c r="L381" s="325"/>
      <c r="M381" s="325"/>
      <c r="N381" s="327" t="s">
        <v>240</v>
      </c>
      <c r="O381" s="328">
        <f>O380/3</f>
        <v>0</v>
      </c>
      <c r="P381" s="309"/>
      <c r="Q381" s="310"/>
      <c r="R381" s="309"/>
    </row>
    <row r="382" spans="1:23" x14ac:dyDescent="0.25">
      <c r="A382" s="330"/>
      <c r="B382" s="329"/>
      <c r="C382" s="309"/>
      <c r="D382" s="309"/>
      <c r="E382" s="310"/>
      <c r="F382" s="329"/>
      <c r="G382" s="309"/>
      <c r="H382" s="309"/>
      <c r="I382" s="310"/>
      <c r="J382" s="329"/>
      <c r="K382" s="309"/>
      <c r="L382" s="309"/>
      <c r="M382" s="309"/>
      <c r="N382" s="329"/>
      <c r="O382" s="309"/>
      <c r="P382" s="309"/>
      <c r="Q382" s="310"/>
      <c r="R382" s="309"/>
    </row>
    <row r="383" spans="1:23" ht="12.75" customHeight="1" x14ac:dyDescent="0.25">
      <c r="A383" s="330"/>
      <c r="B383" s="319" t="s">
        <v>241</v>
      </c>
      <c r="C383" s="1384" t="e">
        <f>$C$38</f>
        <v>#N/A</v>
      </c>
      <c r="D383" s="1385"/>
      <c r="E383" s="318"/>
      <c r="F383" s="319" t="s">
        <v>241</v>
      </c>
      <c r="G383" s="1384" t="e">
        <f>$G$38</f>
        <v>#N/A</v>
      </c>
      <c r="H383" s="1385"/>
      <c r="I383" s="318"/>
      <c r="J383" s="319" t="s">
        <v>241</v>
      </c>
      <c r="K383" s="1384" t="e">
        <f>$K$38</f>
        <v>#N/A</v>
      </c>
      <c r="L383" s="1385"/>
      <c r="M383" s="320"/>
      <c r="N383" s="319" t="s">
        <v>241</v>
      </c>
      <c r="O383" s="1384" t="e">
        <f>$O$38</f>
        <v>#N/A</v>
      </c>
      <c r="P383" s="1385"/>
      <c r="Q383" s="310"/>
      <c r="R383" s="309"/>
      <c r="U383" s="331"/>
    </row>
    <row r="384" spans="1:23" x14ac:dyDescent="0.25">
      <c r="A384" s="330"/>
      <c r="B384" s="329"/>
      <c r="C384" s="321" t="s">
        <v>238</v>
      </c>
      <c r="D384" s="321"/>
      <c r="E384" s="322"/>
      <c r="F384" s="323"/>
      <c r="G384" s="321" t="s">
        <v>238</v>
      </c>
      <c r="H384" s="321"/>
      <c r="I384" s="322"/>
      <c r="J384" s="323"/>
      <c r="K384" s="321" t="s">
        <v>238</v>
      </c>
      <c r="L384" s="321"/>
      <c r="M384" s="321"/>
      <c r="N384" s="323"/>
      <c r="O384" s="321" t="s">
        <v>238</v>
      </c>
      <c r="P384" s="321"/>
      <c r="Q384" s="310"/>
      <c r="R384" s="309"/>
    </row>
    <row r="385" spans="1:23" x14ac:dyDescent="0.25">
      <c r="A385" s="330"/>
      <c r="B385" s="311">
        <f>$C$9</f>
        <v>0</v>
      </c>
      <c r="C385" s="313">
        <f>'13 Score Fill'!F387</f>
        <v>0</v>
      </c>
      <c r="D385" s="309"/>
      <c r="E385" s="310"/>
      <c r="F385" s="311">
        <f>$C$9</f>
        <v>0</v>
      </c>
      <c r="G385" s="313">
        <f>'13 Score Fill'!F395</f>
        <v>0</v>
      </c>
      <c r="H385" s="309"/>
      <c r="I385" s="310"/>
      <c r="J385" s="311">
        <f>$C$9</f>
        <v>0</v>
      </c>
      <c r="K385" s="313">
        <f>'13 Score Fill'!F403</f>
        <v>0</v>
      </c>
      <c r="L385" s="309"/>
      <c r="M385" s="309"/>
      <c r="N385" s="311">
        <f>$C$9</f>
        <v>0</v>
      </c>
      <c r="O385" s="313">
        <f>'13 Score Fill'!F411</f>
        <v>0</v>
      </c>
      <c r="P385" s="309"/>
      <c r="Q385" s="310"/>
      <c r="R385" s="309"/>
      <c r="V385" s="184"/>
    </row>
    <row r="386" spans="1:23" x14ac:dyDescent="0.25">
      <c r="A386" s="330"/>
      <c r="B386" s="311">
        <f>$C$10</f>
        <v>0</v>
      </c>
      <c r="C386" s="315">
        <f>'13 Score Fill'!F388</f>
        <v>0</v>
      </c>
      <c r="D386" s="309"/>
      <c r="E386" s="310"/>
      <c r="F386" s="311">
        <f>$C$10</f>
        <v>0</v>
      </c>
      <c r="G386" s="315">
        <f>'13 Score Fill'!F396</f>
        <v>0</v>
      </c>
      <c r="H386" s="309"/>
      <c r="I386" s="310"/>
      <c r="J386" s="311">
        <f>$C$10</f>
        <v>0</v>
      </c>
      <c r="K386" s="314">
        <f>'13 Score Fill'!F404</f>
        <v>0</v>
      </c>
      <c r="L386" s="309"/>
      <c r="M386" s="309"/>
      <c r="N386" s="311">
        <f>$C$10</f>
        <v>0</v>
      </c>
      <c r="O386" s="314">
        <f>'13 Score Fill'!F412</f>
        <v>0</v>
      </c>
      <c r="P386" s="309"/>
      <c r="Q386" s="310"/>
      <c r="R386" s="309"/>
      <c r="V386" s="184"/>
    </row>
    <row r="387" spans="1:23" x14ac:dyDescent="0.25">
      <c r="A387" s="330"/>
      <c r="B387" s="311">
        <f>$C$11</f>
        <v>0</v>
      </c>
      <c r="C387" s="313">
        <f>'13 Score Fill'!F389</f>
        <v>0</v>
      </c>
      <c r="D387" s="309"/>
      <c r="E387" s="310"/>
      <c r="F387" s="311">
        <f>$C$11</f>
        <v>0</v>
      </c>
      <c r="G387" s="315">
        <f>'13 Score Fill'!F397</f>
        <v>0</v>
      </c>
      <c r="H387" s="309"/>
      <c r="I387" s="310"/>
      <c r="J387" s="311">
        <f>$C$11</f>
        <v>0</v>
      </c>
      <c r="K387" s="314">
        <f>'13 Score Fill'!F405</f>
        <v>0</v>
      </c>
      <c r="L387" s="309"/>
      <c r="M387" s="309"/>
      <c r="N387" s="311">
        <f>$C$11</f>
        <v>0</v>
      </c>
      <c r="O387" s="314">
        <f>'13 Score Fill'!F413</f>
        <v>0</v>
      </c>
      <c r="P387" s="309"/>
      <c r="Q387" s="310"/>
      <c r="R387" s="309"/>
      <c r="V387" s="184"/>
    </row>
    <row r="388" spans="1:23" x14ac:dyDescent="0.25">
      <c r="A388" s="330"/>
      <c r="B388" s="327" t="s">
        <v>248</v>
      </c>
      <c r="C388" s="324">
        <f>SUM(C385:C387)</f>
        <v>0</v>
      </c>
      <c r="D388" s="325"/>
      <c r="E388" s="326"/>
      <c r="F388" s="327" t="s">
        <v>248</v>
      </c>
      <c r="G388" s="324">
        <f>SUM(G385:G387)</f>
        <v>0</v>
      </c>
      <c r="H388" s="325"/>
      <c r="I388" s="326"/>
      <c r="J388" s="327" t="s">
        <v>248</v>
      </c>
      <c r="K388" s="324">
        <f>SUM(K385:K387)</f>
        <v>0</v>
      </c>
      <c r="L388" s="325"/>
      <c r="M388" s="325"/>
      <c r="N388" s="327" t="s">
        <v>248</v>
      </c>
      <c r="O388" s="324">
        <f>SUM(O385:O387)</f>
        <v>0</v>
      </c>
      <c r="P388" s="309"/>
      <c r="Q388" s="310"/>
      <c r="R388" s="309"/>
    </row>
    <row r="389" spans="1:23" x14ac:dyDescent="0.25">
      <c r="A389" s="330"/>
      <c r="B389" s="327" t="s">
        <v>240</v>
      </c>
      <c r="C389" s="328">
        <f>C388/3</f>
        <v>0</v>
      </c>
      <c r="D389" s="325"/>
      <c r="E389" s="326"/>
      <c r="F389" s="327" t="s">
        <v>240</v>
      </c>
      <c r="G389" s="328">
        <f>G388/3</f>
        <v>0</v>
      </c>
      <c r="H389" s="325"/>
      <c r="I389" s="326"/>
      <c r="J389" s="327" t="s">
        <v>240</v>
      </c>
      <c r="K389" s="328">
        <f>K388/3</f>
        <v>0</v>
      </c>
      <c r="L389" s="325"/>
      <c r="M389" s="325"/>
      <c r="N389" s="327" t="s">
        <v>240</v>
      </c>
      <c r="O389" s="328">
        <f>O388/3</f>
        <v>0</v>
      </c>
      <c r="P389" s="309"/>
      <c r="Q389" s="310"/>
      <c r="R389" s="309"/>
      <c r="V389" s="374" t="e">
        <f>C375</f>
        <v>#N/A</v>
      </c>
      <c r="W389" s="375">
        <f>C380</f>
        <v>0</v>
      </c>
    </row>
    <row r="390" spans="1:23" x14ac:dyDescent="0.25">
      <c r="A390" s="330"/>
      <c r="B390" s="329"/>
      <c r="C390" s="309"/>
      <c r="D390" s="309"/>
      <c r="E390" s="310"/>
      <c r="F390" s="329"/>
      <c r="G390" s="309"/>
      <c r="H390" s="309"/>
      <c r="I390" s="310"/>
      <c r="J390" s="329"/>
      <c r="K390" s="309"/>
      <c r="L390" s="309"/>
      <c r="M390" s="309"/>
      <c r="N390" s="329"/>
      <c r="O390" s="309"/>
      <c r="P390" s="309"/>
      <c r="Q390" s="310"/>
      <c r="R390" s="309"/>
      <c r="V390" s="374" t="e">
        <f>G375</f>
        <v>#N/A</v>
      </c>
      <c r="W390" s="375">
        <f>G380</f>
        <v>0</v>
      </c>
    </row>
    <row r="391" spans="1:23" ht="12.75" customHeight="1" x14ac:dyDescent="0.25">
      <c r="A391" s="330"/>
      <c r="B391" s="319" t="s">
        <v>242</v>
      </c>
      <c r="C391" s="1384" t="e">
        <f>$C$46</f>
        <v>#N/A</v>
      </c>
      <c r="D391" s="1385"/>
      <c r="E391" s="318"/>
      <c r="F391" s="319" t="s">
        <v>242</v>
      </c>
      <c r="G391" s="1384" t="e">
        <f>$G$46</f>
        <v>#N/A</v>
      </c>
      <c r="H391" s="1385"/>
      <c r="I391" s="318"/>
      <c r="J391" s="319" t="s">
        <v>242</v>
      </c>
      <c r="K391" s="1384" t="e">
        <f>$K$46</f>
        <v>#N/A</v>
      </c>
      <c r="L391" s="1385"/>
      <c r="M391" s="320"/>
      <c r="N391" s="319" t="s">
        <v>242</v>
      </c>
      <c r="O391" s="1384" t="e">
        <f>$O$46</f>
        <v>#N/A</v>
      </c>
      <c r="P391" s="1385"/>
      <c r="Q391" s="310"/>
      <c r="R391" s="309"/>
      <c r="U391" s="331"/>
      <c r="V391" s="374" t="e">
        <f>K375</f>
        <v>#N/A</v>
      </c>
      <c r="W391" s="375">
        <f>K380</f>
        <v>0</v>
      </c>
    </row>
    <row r="392" spans="1:23" x14ac:dyDescent="0.25">
      <c r="A392" s="330"/>
      <c r="B392" s="311"/>
      <c r="C392" s="321" t="s">
        <v>238</v>
      </c>
      <c r="D392" s="321"/>
      <c r="E392" s="322"/>
      <c r="F392" s="327"/>
      <c r="G392" s="321" t="s">
        <v>238</v>
      </c>
      <c r="H392" s="321"/>
      <c r="I392" s="322"/>
      <c r="J392" s="327"/>
      <c r="K392" s="321" t="s">
        <v>238</v>
      </c>
      <c r="L392" s="321"/>
      <c r="M392" s="321"/>
      <c r="N392" s="327"/>
      <c r="O392" s="321" t="s">
        <v>238</v>
      </c>
      <c r="P392" s="321"/>
      <c r="Q392" s="310"/>
      <c r="R392" s="309"/>
      <c r="V392" s="374" t="e">
        <f>O375</f>
        <v>#N/A</v>
      </c>
      <c r="W392" s="375">
        <f>O380</f>
        <v>0</v>
      </c>
    </row>
    <row r="393" spans="1:23" x14ac:dyDescent="0.25">
      <c r="A393" s="330"/>
      <c r="B393" s="311">
        <f>$C$9</f>
        <v>0</v>
      </c>
      <c r="C393" s="313">
        <f>'13 Score Fill'!G387</f>
        <v>0</v>
      </c>
      <c r="D393" s="309"/>
      <c r="E393" s="310"/>
      <c r="F393" s="311">
        <f>$C$9</f>
        <v>0</v>
      </c>
      <c r="G393" s="313">
        <f>'13 Score Fill'!G395</f>
        <v>0</v>
      </c>
      <c r="H393" s="309"/>
      <c r="I393" s="310"/>
      <c r="J393" s="311">
        <f>$C$9</f>
        <v>0</v>
      </c>
      <c r="K393" s="313">
        <f>'13 Score Fill'!G403</f>
        <v>0</v>
      </c>
      <c r="L393" s="309"/>
      <c r="M393" s="309"/>
      <c r="N393" s="311">
        <f>$C$9</f>
        <v>0</v>
      </c>
      <c r="O393" s="313">
        <f>'13 Score Fill'!G411</f>
        <v>0</v>
      </c>
      <c r="P393" s="309"/>
      <c r="Q393" s="310"/>
      <c r="R393" s="309"/>
      <c r="V393" s="374" t="e">
        <f>C383</f>
        <v>#N/A</v>
      </c>
      <c r="W393" s="375">
        <f>C388</f>
        <v>0</v>
      </c>
    </row>
    <row r="394" spans="1:23" x14ac:dyDescent="0.25">
      <c r="A394" s="330"/>
      <c r="B394" s="311">
        <f>$C$10</f>
        <v>0</v>
      </c>
      <c r="C394" s="314">
        <f>'13 Score Fill'!G388</f>
        <v>0</v>
      </c>
      <c r="D394" s="309"/>
      <c r="E394" s="310"/>
      <c r="F394" s="311">
        <f>$C$10</f>
        <v>0</v>
      </c>
      <c r="G394" s="315">
        <f>'13 Score Fill'!G396</f>
        <v>0</v>
      </c>
      <c r="H394" s="309"/>
      <c r="I394" s="310"/>
      <c r="J394" s="311">
        <f>$C$10</f>
        <v>0</v>
      </c>
      <c r="K394" s="315">
        <f>'13 Score Fill'!G404</f>
        <v>0</v>
      </c>
      <c r="L394" s="309"/>
      <c r="M394" s="309"/>
      <c r="N394" s="311">
        <f>$C$10</f>
        <v>0</v>
      </c>
      <c r="O394" s="314">
        <f>'13 Score Fill'!G412</f>
        <v>0</v>
      </c>
      <c r="P394" s="309"/>
      <c r="Q394" s="310"/>
      <c r="R394" s="309"/>
      <c r="V394" s="374" t="e">
        <f>G383</f>
        <v>#N/A</v>
      </c>
      <c r="W394" s="375">
        <f>G388</f>
        <v>0</v>
      </c>
    </row>
    <row r="395" spans="1:23" x14ac:dyDescent="0.25">
      <c r="A395" s="330"/>
      <c r="B395" s="311">
        <f>$C$11</f>
        <v>0</v>
      </c>
      <c r="C395" s="314">
        <f>'13 Score Fill'!G389</f>
        <v>0</v>
      </c>
      <c r="D395" s="309"/>
      <c r="E395" s="310"/>
      <c r="F395" s="311">
        <f>$C$11</f>
        <v>0</v>
      </c>
      <c r="G395" s="315">
        <f>'13 Score Fill'!G397</f>
        <v>0</v>
      </c>
      <c r="H395" s="309"/>
      <c r="I395" s="310"/>
      <c r="J395" s="311">
        <f>$C$11</f>
        <v>0</v>
      </c>
      <c r="K395" s="313">
        <f>'13 Score Fill'!G405</f>
        <v>0</v>
      </c>
      <c r="L395" s="309"/>
      <c r="M395" s="309"/>
      <c r="N395" s="311">
        <f>$C$11</f>
        <v>0</v>
      </c>
      <c r="O395" s="314">
        <f>'13 Score Fill'!G413</f>
        <v>0</v>
      </c>
      <c r="P395" s="309"/>
      <c r="Q395" s="310"/>
      <c r="R395" s="309"/>
      <c r="V395" s="375" t="e">
        <f>K383</f>
        <v>#N/A</v>
      </c>
      <c r="W395" s="375">
        <f>K388</f>
        <v>0</v>
      </c>
    </row>
    <row r="396" spans="1:23" x14ac:dyDescent="0.25">
      <c r="A396" s="330"/>
      <c r="B396" s="327" t="s">
        <v>248</v>
      </c>
      <c r="C396" s="324">
        <f>SUM(C393:C395)</f>
        <v>0</v>
      </c>
      <c r="D396" s="325"/>
      <c r="E396" s="326"/>
      <c r="F396" s="327" t="s">
        <v>248</v>
      </c>
      <c r="G396" s="324">
        <f>SUM(G393:G395)</f>
        <v>0</v>
      </c>
      <c r="H396" s="325"/>
      <c r="I396" s="326"/>
      <c r="J396" s="327" t="s">
        <v>248</v>
      </c>
      <c r="K396" s="324">
        <f>SUM(K393:K395)</f>
        <v>0</v>
      </c>
      <c r="L396" s="325"/>
      <c r="M396" s="325"/>
      <c r="N396" s="327" t="s">
        <v>248</v>
      </c>
      <c r="O396" s="324">
        <f>SUM(O393:O395)</f>
        <v>0</v>
      </c>
      <c r="P396" s="309"/>
      <c r="Q396" s="310"/>
      <c r="R396" s="309"/>
      <c r="V396" s="374" t="e">
        <f>O383</f>
        <v>#N/A</v>
      </c>
      <c r="W396" s="375">
        <f>O388</f>
        <v>0</v>
      </c>
    </row>
    <row r="397" spans="1:23" x14ac:dyDescent="0.25">
      <c r="A397" s="330"/>
      <c r="B397" s="327" t="s">
        <v>240</v>
      </c>
      <c r="C397" s="328">
        <f>C396/3</f>
        <v>0</v>
      </c>
      <c r="D397" s="325"/>
      <c r="E397" s="326"/>
      <c r="F397" s="327" t="s">
        <v>240</v>
      </c>
      <c r="G397" s="328">
        <f>G396/3</f>
        <v>0</v>
      </c>
      <c r="H397" s="325"/>
      <c r="I397" s="326"/>
      <c r="J397" s="327" t="s">
        <v>240</v>
      </c>
      <c r="K397" s="328">
        <f>K396/3</f>
        <v>0</v>
      </c>
      <c r="L397" s="325"/>
      <c r="M397" s="325"/>
      <c r="N397" s="327" t="s">
        <v>240</v>
      </c>
      <c r="O397" s="328">
        <f>O396/3</f>
        <v>0</v>
      </c>
      <c r="P397" s="309"/>
      <c r="Q397" s="310"/>
      <c r="R397" s="309"/>
      <c r="V397" s="374" t="e">
        <f>C391</f>
        <v>#N/A</v>
      </c>
      <c r="W397" s="375">
        <f>C396</f>
        <v>0</v>
      </c>
    </row>
    <row r="398" spans="1:23" x14ac:dyDescent="0.25">
      <c r="A398" s="330"/>
      <c r="B398" s="311"/>
      <c r="C398" s="309"/>
      <c r="D398" s="309"/>
      <c r="E398" s="310"/>
      <c r="F398" s="311"/>
      <c r="G398" s="309"/>
      <c r="H398" s="309"/>
      <c r="I398" s="310"/>
      <c r="J398" s="311"/>
      <c r="K398" s="309"/>
      <c r="L398" s="309"/>
      <c r="M398" s="309"/>
      <c r="N398" s="311"/>
      <c r="O398" s="309"/>
      <c r="P398" s="309"/>
      <c r="Q398" s="310"/>
      <c r="R398" s="309"/>
      <c r="V398" s="374" t="e">
        <f>G391</f>
        <v>#N/A</v>
      </c>
      <c r="W398" s="375">
        <f>G396</f>
        <v>0</v>
      </c>
    </row>
    <row r="399" spans="1:23" ht="12.75" customHeight="1" x14ac:dyDescent="0.25">
      <c r="A399" s="330"/>
      <c r="B399" s="319" t="s">
        <v>243</v>
      </c>
      <c r="C399" s="1384" t="e">
        <f>$C$54</f>
        <v>#N/A</v>
      </c>
      <c r="D399" s="1385"/>
      <c r="E399" s="318"/>
      <c r="F399" s="319" t="s">
        <v>243</v>
      </c>
      <c r="G399" s="1384" t="e">
        <f>$G$54</f>
        <v>#N/A</v>
      </c>
      <c r="H399" s="1385"/>
      <c r="I399" s="318"/>
      <c r="J399" s="319" t="s">
        <v>243</v>
      </c>
      <c r="K399" s="1384" t="e">
        <f>$K$54</f>
        <v>#N/A</v>
      </c>
      <c r="L399" s="1385"/>
      <c r="M399" s="320"/>
      <c r="N399" s="319" t="s">
        <v>243</v>
      </c>
      <c r="O399" s="1384" t="e">
        <f>$O$54</f>
        <v>#N/A</v>
      </c>
      <c r="P399" s="1385"/>
      <c r="Q399" s="310"/>
      <c r="R399" s="309"/>
      <c r="U399" s="331"/>
      <c r="V399" s="374" t="e">
        <f>K391</f>
        <v>#N/A</v>
      </c>
      <c r="W399" s="375">
        <f>K396</f>
        <v>0</v>
      </c>
    </row>
    <row r="400" spans="1:23" x14ac:dyDescent="0.25">
      <c r="A400" s="330"/>
      <c r="B400" s="311"/>
      <c r="C400" s="321" t="s">
        <v>238</v>
      </c>
      <c r="D400" s="321"/>
      <c r="E400" s="322"/>
      <c r="F400" s="327"/>
      <c r="G400" s="321" t="s">
        <v>238</v>
      </c>
      <c r="H400" s="321"/>
      <c r="I400" s="322"/>
      <c r="J400" s="327"/>
      <c r="K400" s="321" t="s">
        <v>238</v>
      </c>
      <c r="L400" s="321"/>
      <c r="M400" s="321"/>
      <c r="N400" s="327"/>
      <c r="O400" s="321" t="s">
        <v>238</v>
      </c>
      <c r="P400" s="321"/>
      <c r="Q400" s="310"/>
      <c r="R400" s="309"/>
      <c r="V400" s="374" t="e">
        <f>O391</f>
        <v>#N/A</v>
      </c>
      <c r="W400" s="375">
        <f>O396</f>
        <v>0</v>
      </c>
    </row>
    <row r="401" spans="1:23" x14ac:dyDescent="0.25">
      <c r="A401" s="330"/>
      <c r="B401" s="311">
        <f>$C$9</f>
        <v>0</v>
      </c>
      <c r="C401" s="312">
        <f>'13 Score Fill'!H387</f>
        <v>0</v>
      </c>
      <c r="D401" s="309"/>
      <c r="E401" s="310"/>
      <c r="F401" s="311">
        <f>$C$9</f>
        <v>0</v>
      </c>
      <c r="G401" s="312">
        <f>'13 Score Fill'!H395</f>
        <v>0</v>
      </c>
      <c r="H401" s="309"/>
      <c r="I401" s="310"/>
      <c r="J401" s="311">
        <f>$C$9</f>
        <v>0</v>
      </c>
      <c r="K401" s="312">
        <f>'13 Score Fill'!H403</f>
        <v>0</v>
      </c>
      <c r="L401" s="309"/>
      <c r="M401" s="309"/>
      <c r="N401" s="311">
        <f>$C$9</f>
        <v>0</v>
      </c>
      <c r="O401" s="313">
        <f>'13 Score Fill'!H411</f>
        <v>0</v>
      </c>
      <c r="P401" s="309"/>
      <c r="Q401" s="310"/>
      <c r="R401" s="309"/>
      <c r="V401" s="374" t="e">
        <f>C399</f>
        <v>#N/A</v>
      </c>
      <c r="W401" s="375">
        <f>C404</f>
        <v>0</v>
      </c>
    </row>
    <row r="402" spans="1:23" x14ac:dyDescent="0.25">
      <c r="A402" s="330"/>
      <c r="B402" s="311">
        <f>$C$10</f>
        <v>0</v>
      </c>
      <c r="C402" s="313">
        <f>'13 Score Fill'!H388</f>
        <v>0</v>
      </c>
      <c r="D402" s="309"/>
      <c r="E402" s="310"/>
      <c r="F402" s="311">
        <f>$C$10</f>
        <v>0</v>
      </c>
      <c r="G402" s="313">
        <f>'13 Score Fill'!H396</f>
        <v>0</v>
      </c>
      <c r="H402" s="309"/>
      <c r="I402" s="310"/>
      <c r="J402" s="311">
        <f>$C$10</f>
        <v>0</v>
      </c>
      <c r="K402" s="312">
        <f>'13 Score Fill'!H404</f>
        <v>0</v>
      </c>
      <c r="L402" s="309"/>
      <c r="M402" s="309"/>
      <c r="N402" s="311">
        <f>$C$10</f>
        <v>0</v>
      </c>
      <c r="O402" s="314">
        <f>'13 Score Fill'!H412</f>
        <v>0</v>
      </c>
      <c r="P402" s="309"/>
      <c r="Q402" s="310"/>
      <c r="R402" s="309"/>
      <c r="V402" s="374" t="e">
        <f>G399</f>
        <v>#N/A</v>
      </c>
      <c r="W402" s="375">
        <f>G404</f>
        <v>0</v>
      </c>
    </row>
    <row r="403" spans="1:23" x14ac:dyDescent="0.25">
      <c r="A403" s="330"/>
      <c r="B403" s="311">
        <f>$C$11</f>
        <v>0</v>
      </c>
      <c r="C403" s="314">
        <f>'13 Score Fill'!H389</f>
        <v>0</v>
      </c>
      <c r="D403" s="309"/>
      <c r="E403" s="310"/>
      <c r="F403" s="311">
        <f>$C$11</f>
        <v>0</v>
      </c>
      <c r="G403" s="315">
        <f>'13 Score Fill'!H397</f>
        <v>0</v>
      </c>
      <c r="H403" s="309"/>
      <c r="I403" s="310"/>
      <c r="J403" s="311">
        <f>$C$11</f>
        <v>0</v>
      </c>
      <c r="K403" s="313">
        <f>'13 Score Fill'!H405</f>
        <v>0</v>
      </c>
      <c r="L403" s="309"/>
      <c r="M403" s="309"/>
      <c r="N403" s="311">
        <f>$C$11</f>
        <v>0</v>
      </c>
      <c r="O403" s="314">
        <f>'13 Score Fill'!H413</f>
        <v>0</v>
      </c>
      <c r="P403" s="309"/>
      <c r="Q403" s="310"/>
      <c r="R403" s="309"/>
      <c r="V403" s="375" t="e">
        <f>K399</f>
        <v>#N/A</v>
      </c>
      <c r="W403" s="375">
        <f>K404</f>
        <v>0</v>
      </c>
    </row>
    <row r="404" spans="1:23" x14ac:dyDescent="0.25">
      <c r="A404" s="330"/>
      <c r="B404" s="327" t="s">
        <v>248</v>
      </c>
      <c r="C404" s="324">
        <f>SUM(C401:C403)</f>
        <v>0</v>
      </c>
      <c r="D404" s="325"/>
      <c r="E404" s="326"/>
      <c r="F404" s="327" t="s">
        <v>248</v>
      </c>
      <c r="G404" s="322">
        <f>SUM(G401:G403)</f>
        <v>0</v>
      </c>
      <c r="H404" s="325"/>
      <c r="I404" s="326"/>
      <c r="J404" s="327" t="s">
        <v>248</v>
      </c>
      <c r="K404" s="324">
        <f>SUM(K401:K403)</f>
        <v>0</v>
      </c>
      <c r="L404" s="325"/>
      <c r="M404" s="325"/>
      <c r="N404" s="327" t="s">
        <v>248</v>
      </c>
      <c r="O404" s="324">
        <f>SUM(O401:O403)</f>
        <v>0</v>
      </c>
      <c r="P404" s="309"/>
      <c r="Q404" s="310"/>
      <c r="R404" s="309"/>
      <c r="V404" s="374" t="e">
        <f>O399</f>
        <v>#N/A</v>
      </c>
      <c r="W404" s="375">
        <f>O404</f>
        <v>0</v>
      </c>
    </row>
    <row r="405" spans="1:23" x14ac:dyDescent="0.25">
      <c r="A405" s="330"/>
      <c r="B405" s="327" t="s">
        <v>240</v>
      </c>
      <c r="C405" s="328">
        <f>C404/3</f>
        <v>0</v>
      </c>
      <c r="D405" s="325"/>
      <c r="E405" s="326"/>
      <c r="F405" s="327" t="s">
        <v>240</v>
      </c>
      <c r="G405" s="328">
        <f>G404/3</f>
        <v>0</v>
      </c>
      <c r="H405" s="325"/>
      <c r="I405" s="326"/>
      <c r="J405" s="327" t="s">
        <v>240</v>
      </c>
      <c r="K405" s="328">
        <f>K404/3</f>
        <v>0</v>
      </c>
      <c r="L405" s="325"/>
      <c r="M405" s="325"/>
      <c r="N405" s="327" t="s">
        <v>240</v>
      </c>
      <c r="O405" s="328">
        <f>O404/3</f>
        <v>0</v>
      </c>
      <c r="P405" s="309"/>
      <c r="Q405" s="310"/>
      <c r="R405" s="309"/>
      <c r="V405" s="374" t="e">
        <f>C407</f>
        <v>#N/A</v>
      </c>
      <c r="W405" s="375">
        <f>C412</f>
        <v>0</v>
      </c>
    </row>
    <row r="406" spans="1:23" x14ac:dyDescent="0.25">
      <c r="A406" s="330"/>
      <c r="B406" s="311"/>
      <c r="C406" s="309"/>
      <c r="D406" s="309"/>
      <c r="E406" s="310"/>
      <c r="F406" s="311"/>
      <c r="G406" s="309"/>
      <c r="H406" s="309"/>
      <c r="I406" s="310"/>
      <c r="J406" s="311"/>
      <c r="K406" s="309"/>
      <c r="L406" s="309"/>
      <c r="M406" s="309"/>
      <c r="N406" s="311"/>
      <c r="O406" s="309"/>
      <c r="P406" s="309"/>
      <c r="Q406" s="310"/>
      <c r="R406" s="309"/>
      <c r="S406" s="429"/>
      <c r="T406" s="428"/>
      <c r="U406" s="430"/>
      <c r="V406" s="374" t="e">
        <f>G407</f>
        <v>#N/A</v>
      </c>
      <c r="W406" s="375">
        <f>G412</f>
        <v>0</v>
      </c>
    </row>
    <row r="407" spans="1:23" ht="12.75" customHeight="1" x14ac:dyDescent="0.25">
      <c r="A407" s="330"/>
      <c r="B407" s="319" t="s">
        <v>244</v>
      </c>
      <c r="C407" s="1384" t="e">
        <f>$C$62</f>
        <v>#N/A</v>
      </c>
      <c r="D407" s="1385"/>
      <c r="E407" s="318"/>
      <c r="F407" s="319" t="s">
        <v>244</v>
      </c>
      <c r="G407" s="1384" t="e">
        <f>$G$62</f>
        <v>#N/A</v>
      </c>
      <c r="H407" s="1385"/>
      <c r="I407" s="318"/>
      <c r="J407" s="319" t="s">
        <v>244</v>
      </c>
      <c r="K407" s="1384" t="e">
        <f>$K$62</f>
        <v>#N/A</v>
      </c>
      <c r="L407" s="1385"/>
      <c r="M407" s="320"/>
      <c r="N407" s="319" t="s">
        <v>244</v>
      </c>
      <c r="O407" s="1384" t="e">
        <f>$O$62</f>
        <v>#N/A</v>
      </c>
      <c r="P407" s="1385"/>
      <c r="Q407" s="310"/>
      <c r="R407" s="309"/>
      <c r="U407" s="331"/>
      <c r="V407" s="374" t="e">
        <f>K407</f>
        <v>#N/A</v>
      </c>
      <c r="W407" s="375">
        <f>K412</f>
        <v>0</v>
      </c>
    </row>
    <row r="408" spans="1:23" x14ac:dyDescent="0.25">
      <c r="A408" s="330"/>
      <c r="B408" s="311"/>
      <c r="C408" s="321" t="s">
        <v>238</v>
      </c>
      <c r="D408" s="321"/>
      <c r="E408" s="322"/>
      <c r="F408" s="327"/>
      <c r="G408" s="321" t="s">
        <v>238</v>
      </c>
      <c r="H408" s="321"/>
      <c r="I408" s="322"/>
      <c r="J408" s="327"/>
      <c r="K408" s="321" t="s">
        <v>238</v>
      </c>
      <c r="L408" s="321"/>
      <c r="M408" s="321"/>
      <c r="N408" s="327"/>
      <c r="O408" s="321" t="s">
        <v>238</v>
      </c>
      <c r="P408" s="321"/>
      <c r="Q408" s="310"/>
      <c r="R408" s="309"/>
      <c r="V408" s="374" t="e">
        <f>O407</f>
        <v>#N/A</v>
      </c>
      <c r="W408" s="375">
        <f>O412</f>
        <v>0</v>
      </c>
    </row>
    <row r="409" spans="1:23" x14ac:dyDescent="0.25">
      <c r="A409" s="330"/>
      <c r="B409" s="311">
        <f>$C$9</f>
        <v>0</v>
      </c>
      <c r="C409" s="313">
        <f>'13 Score Fill'!I387</f>
        <v>0</v>
      </c>
      <c r="D409" s="309"/>
      <c r="E409" s="310"/>
      <c r="F409" s="311">
        <f>$C$9</f>
        <v>0</v>
      </c>
      <c r="G409" s="313">
        <f>'13 Score Fill'!I395</f>
        <v>0</v>
      </c>
      <c r="H409" s="309"/>
      <c r="I409" s="310"/>
      <c r="J409" s="311">
        <f>$C$9</f>
        <v>0</v>
      </c>
      <c r="K409" s="313">
        <f>'13 Score Fill'!I403</f>
        <v>0</v>
      </c>
      <c r="L409" s="309"/>
      <c r="M409" s="309"/>
      <c r="N409" s="311">
        <f>$C$9</f>
        <v>0</v>
      </c>
      <c r="O409" s="313">
        <f>'13 Score Fill'!I411</f>
        <v>0</v>
      </c>
      <c r="P409" s="309"/>
      <c r="Q409" s="310"/>
      <c r="R409" s="309"/>
      <c r="V409" s="374" t="e">
        <f>C415</f>
        <v>#N/A</v>
      </c>
      <c r="W409" s="375">
        <f>C420</f>
        <v>0</v>
      </c>
    </row>
    <row r="410" spans="1:23" x14ac:dyDescent="0.25">
      <c r="A410" s="330"/>
      <c r="B410" s="311">
        <f>$C$10</f>
        <v>0</v>
      </c>
      <c r="C410" s="315">
        <f>'13 Score Fill'!I388</f>
        <v>0</v>
      </c>
      <c r="D410" s="309"/>
      <c r="E410" s="310"/>
      <c r="F410" s="311">
        <f>$C$10</f>
        <v>0</v>
      </c>
      <c r="G410" s="315">
        <f>'13 Score Fill'!I396</f>
        <v>0</v>
      </c>
      <c r="H410" s="309"/>
      <c r="I410" s="310"/>
      <c r="J410" s="311">
        <f>$C$10</f>
        <v>0</v>
      </c>
      <c r="K410" s="315">
        <f>'13 Score Fill'!I404</f>
        <v>0</v>
      </c>
      <c r="L410" s="309"/>
      <c r="M410" s="309"/>
      <c r="N410" s="311">
        <f>$C$10</f>
        <v>0</v>
      </c>
      <c r="O410" s="314">
        <f>'13 Score Fill'!I412</f>
        <v>0</v>
      </c>
      <c r="P410" s="309"/>
      <c r="Q410" s="310"/>
      <c r="R410" s="309"/>
      <c r="V410" s="374" t="e">
        <f>G415</f>
        <v>#N/A</v>
      </c>
      <c r="W410" s="375">
        <f>G420</f>
        <v>0</v>
      </c>
    </row>
    <row r="411" spans="1:23" x14ac:dyDescent="0.25">
      <c r="A411" s="330"/>
      <c r="B411" s="311">
        <f>$C$11</f>
        <v>0</v>
      </c>
      <c r="C411" s="313">
        <f>'13 Score Fill'!I389</f>
        <v>0</v>
      </c>
      <c r="D411" s="309"/>
      <c r="E411" s="310"/>
      <c r="F411" s="311">
        <f>$C$11</f>
        <v>0</v>
      </c>
      <c r="G411" s="313">
        <f>'13 Score Fill'!I397</f>
        <v>0</v>
      </c>
      <c r="H411" s="309"/>
      <c r="I411" s="310"/>
      <c r="J411" s="311">
        <f>$C$11</f>
        <v>0</v>
      </c>
      <c r="K411" s="315">
        <f>'13 Score Fill'!I405</f>
        <v>0</v>
      </c>
      <c r="L411" s="309"/>
      <c r="M411" s="309"/>
      <c r="N411" s="311">
        <f>$C$11</f>
        <v>0</v>
      </c>
      <c r="O411" s="315">
        <f>'13 Score Fill'!I413</f>
        <v>0</v>
      </c>
      <c r="P411" s="309"/>
      <c r="Q411" s="310"/>
      <c r="R411" s="309"/>
      <c r="V411" s="375" t="e">
        <f>K415</f>
        <v>#N/A</v>
      </c>
      <c r="W411" s="375">
        <f>K420</f>
        <v>0</v>
      </c>
    </row>
    <row r="412" spans="1:23" x14ac:dyDescent="0.25">
      <c r="A412" s="330"/>
      <c r="B412" s="327" t="s">
        <v>248</v>
      </c>
      <c r="C412" s="324">
        <f>SUM(C409:C411)</f>
        <v>0</v>
      </c>
      <c r="D412" s="325"/>
      <c r="E412" s="326"/>
      <c r="F412" s="327" t="s">
        <v>248</v>
      </c>
      <c r="G412" s="324">
        <f>SUM(G409:G411)</f>
        <v>0</v>
      </c>
      <c r="H412" s="325"/>
      <c r="I412" s="326"/>
      <c r="J412" s="327" t="s">
        <v>248</v>
      </c>
      <c r="K412" s="324">
        <f>SUM(K409:K411)</f>
        <v>0</v>
      </c>
      <c r="L412" s="325"/>
      <c r="M412" s="325"/>
      <c r="N412" s="327" t="s">
        <v>248</v>
      </c>
      <c r="O412" s="321">
        <f>SUM(O409:O411)</f>
        <v>0</v>
      </c>
      <c r="P412" s="309"/>
      <c r="Q412" s="310"/>
      <c r="R412" s="309"/>
      <c r="V412" s="374" t="e">
        <f>O415</f>
        <v>#N/A</v>
      </c>
      <c r="W412" s="375">
        <f>O420</f>
        <v>0</v>
      </c>
    </row>
    <row r="413" spans="1:23" x14ac:dyDescent="0.25">
      <c r="A413" s="330"/>
      <c r="B413" s="327" t="s">
        <v>240</v>
      </c>
      <c r="C413" s="328">
        <f>C412/3</f>
        <v>0</v>
      </c>
      <c r="D413" s="325"/>
      <c r="E413" s="326"/>
      <c r="F413" s="327" t="s">
        <v>240</v>
      </c>
      <c r="G413" s="328">
        <f>G412/3</f>
        <v>0</v>
      </c>
      <c r="H413" s="325"/>
      <c r="I413" s="326"/>
      <c r="J413" s="327" t="s">
        <v>240</v>
      </c>
      <c r="K413" s="328">
        <f>K412/3</f>
        <v>0</v>
      </c>
      <c r="L413" s="325"/>
      <c r="M413" s="325"/>
      <c r="N413" s="327" t="s">
        <v>240</v>
      </c>
      <c r="O413" s="328">
        <f>O412/3</f>
        <v>0</v>
      </c>
      <c r="P413" s="309"/>
      <c r="Q413" s="310"/>
      <c r="R413" s="309"/>
      <c r="W413" s="184">
        <f>SUM(W389:W412)</f>
        <v>0</v>
      </c>
    </row>
    <row r="414" spans="1:23" x14ac:dyDescent="0.25">
      <c r="A414" s="330"/>
      <c r="B414" s="311"/>
      <c r="C414" s="309"/>
      <c r="D414" s="309"/>
      <c r="E414" s="310"/>
      <c r="F414" s="311"/>
      <c r="G414" s="309"/>
      <c r="H414" s="309"/>
      <c r="I414" s="310"/>
      <c r="J414" s="311"/>
      <c r="K414" s="309"/>
      <c r="L414" s="309"/>
      <c r="M414" s="309"/>
      <c r="N414" s="311"/>
      <c r="O414" s="309"/>
      <c r="P414" s="309"/>
      <c r="Q414" s="310"/>
      <c r="R414" s="309"/>
    </row>
    <row r="415" spans="1:23" ht="12.75" customHeight="1" x14ac:dyDescent="0.25">
      <c r="A415" s="330"/>
      <c r="B415" s="319" t="s">
        <v>245</v>
      </c>
      <c r="C415" s="1384" t="e">
        <f>$C$70</f>
        <v>#N/A</v>
      </c>
      <c r="D415" s="1385"/>
      <c r="E415" s="318"/>
      <c r="F415" s="319" t="s">
        <v>245</v>
      </c>
      <c r="G415" s="1384" t="e">
        <f>$G$70</f>
        <v>#N/A</v>
      </c>
      <c r="H415" s="1385"/>
      <c r="I415" s="318"/>
      <c r="J415" s="319" t="s">
        <v>245</v>
      </c>
      <c r="K415" s="1384" t="e">
        <f>$K$70</f>
        <v>#N/A</v>
      </c>
      <c r="L415" s="1385"/>
      <c r="M415" s="320"/>
      <c r="N415" s="319" t="s">
        <v>245</v>
      </c>
      <c r="O415" s="1384" t="e">
        <f>$O$70</f>
        <v>#N/A</v>
      </c>
      <c r="P415" s="1385"/>
      <c r="Q415" s="310"/>
      <c r="R415" s="309"/>
      <c r="U415" s="331"/>
    </row>
    <row r="416" spans="1:23" x14ac:dyDescent="0.25">
      <c r="A416" s="330"/>
      <c r="B416" s="311"/>
      <c r="C416" s="321" t="s">
        <v>238</v>
      </c>
      <c r="D416" s="321"/>
      <c r="E416" s="322"/>
      <c r="F416" s="327"/>
      <c r="G416" s="321" t="s">
        <v>238</v>
      </c>
      <c r="H416" s="321"/>
      <c r="I416" s="322"/>
      <c r="J416" s="327"/>
      <c r="K416" s="321" t="s">
        <v>238</v>
      </c>
      <c r="L416" s="321"/>
      <c r="M416" s="321"/>
      <c r="N416" s="327"/>
      <c r="O416" s="321" t="s">
        <v>238</v>
      </c>
      <c r="P416" s="309"/>
      <c r="Q416" s="310"/>
      <c r="R416" s="309"/>
    </row>
    <row r="417" spans="1:22" x14ac:dyDescent="0.25">
      <c r="A417" s="330"/>
      <c r="B417" s="311">
        <f>$C$9</f>
        <v>0</v>
      </c>
      <c r="C417" s="313">
        <f>'13 Score Fill'!J387</f>
        <v>0</v>
      </c>
      <c r="D417" s="309"/>
      <c r="E417" s="310"/>
      <c r="F417" s="311">
        <f>$C$9</f>
        <v>0</v>
      </c>
      <c r="G417" s="313">
        <f>'13 Score Fill'!J395</f>
        <v>0</v>
      </c>
      <c r="H417" s="309"/>
      <c r="I417" s="310"/>
      <c r="J417" s="311">
        <f>$C$9</f>
        <v>0</v>
      </c>
      <c r="K417" s="313">
        <f>'13 Score Fill'!J403</f>
        <v>0</v>
      </c>
      <c r="L417" s="309"/>
      <c r="M417" s="309"/>
      <c r="N417" s="311">
        <f>$C$9</f>
        <v>0</v>
      </c>
      <c r="O417" s="313">
        <f>'13 Score Fill'!J411</f>
        <v>0</v>
      </c>
      <c r="P417" s="309"/>
      <c r="Q417" s="310"/>
      <c r="R417" s="309"/>
      <c r="V417" s="374">
        <f>COUNTIF(V389:V412,D429)</f>
        <v>0</v>
      </c>
    </row>
    <row r="418" spans="1:22" x14ac:dyDescent="0.25">
      <c r="A418" s="330"/>
      <c r="B418" s="311">
        <f>$C$10</f>
        <v>0</v>
      </c>
      <c r="C418" s="314">
        <f>'13 Score Fill'!J388</f>
        <v>0</v>
      </c>
      <c r="D418" s="309"/>
      <c r="E418" s="310"/>
      <c r="F418" s="311">
        <f>$C$10</f>
        <v>0</v>
      </c>
      <c r="G418" s="315">
        <f>'13 Score Fill'!J396</f>
        <v>0</v>
      </c>
      <c r="H418" s="309"/>
      <c r="I418" s="310"/>
      <c r="J418" s="311">
        <f>$C$10</f>
        <v>0</v>
      </c>
      <c r="K418" s="315">
        <f>'13 Score Fill'!J404</f>
        <v>0</v>
      </c>
      <c r="L418" s="309"/>
      <c r="M418" s="309"/>
      <c r="N418" s="311">
        <f>$C$10</f>
        <v>0</v>
      </c>
      <c r="O418" s="314">
        <f>'13 Score Fill'!J412</f>
        <v>0</v>
      </c>
      <c r="P418" s="309"/>
      <c r="Q418" s="310"/>
      <c r="R418" s="309"/>
      <c r="V418" s="374">
        <f>COUNTIF(V389:V412,D430)</f>
        <v>0</v>
      </c>
    </row>
    <row r="419" spans="1:22" x14ac:dyDescent="0.25">
      <c r="A419" s="330"/>
      <c r="B419" s="311">
        <f>$C$11</f>
        <v>0</v>
      </c>
      <c r="C419" s="314">
        <f>'13 Score Fill'!J389</f>
        <v>0</v>
      </c>
      <c r="D419" s="309"/>
      <c r="E419" s="310"/>
      <c r="F419" s="311">
        <f>$C$11</f>
        <v>0</v>
      </c>
      <c r="G419" s="315">
        <f>'13 Score Fill'!J397</f>
        <v>0</v>
      </c>
      <c r="H419" s="309"/>
      <c r="I419" s="310"/>
      <c r="J419" s="311">
        <f>$C$11</f>
        <v>0</v>
      </c>
      <c r="K419" s="315">
        <f>'13 Score Fill'!J405</f>
        <v>0</v>
      </c>
      <c r="L419" s="309"/>
      <c r="M419" s="309"/>
      <c r="N419" s="311">
        <f>$C$11</f>
        <v>0</v>
      </c>
      <c r="O419" s="314">
        <f>'13 Score Fill'!J413</f>
        <v>0</v>
      </c>
      <c r="P419" s="309"/>
      <c r="Q419" s="310"/>
      <c r="R419" s="309"/>
      <c r="V419" s="374">
        <f>COUNTIF(V389:V412,D431)</f>
        <v>0</v>
      </c>
    </row>
    <row r="420" spans="1:22" x14ac:dyDescent="0.25">
      <c r="A420" s="330"/>
      <c r="B420" s="327" t="s">
        <v>248</v>
      </c>
      <c r="C420" s="324">
        <f>SUM(C417:C419)</f>
        <v>0</v>
      </c>
      <c r="D420" s="325"/>
      <c r="E420" s="326"/>
      <c r="F420" s="327" t="s">
        <v>248</v>
      </c>
      <c r="G420" s="321">
        <f>SUM(G417:G419)</f>
        <v>0</v>
      </c>
      <c r="H420" s="325"/>
      <c r="I420" s="326"/>
      <c r="J420" s="327" t="s">
        <v>248</v>
      </c>
      <c r="K420" s="324">
        <f>SUM(K417:K419)</f>
        <v>0</v>
      </c>
      <c r="L420" s="325"/>
      <c r="M420" s="325"/>
      <c r="N420" s="327" t="s">
        <v>248</v>
      </c>
      <c r="O420" s="324">
        <f>SUM(O417:O419)</f>
        <v>0</v>
      </c>
      <c r="P420" s="309"/>
      <c r="Q420" s="310"/>
      <c r="R420" s="309"/>
      <c r="V420" s="374">
        <f>COUNTIF(V389:V412,D432)</f>
        <v>0</v>
      </c>
    </row>
    <row r="421" spans="1:22" x14ac:dyDescent="0.25">
      <c r="A421" s="330"/>
      <c r="B421" s="327" t="s">
        <v>240</v>
      </c>
      <c r="C421" s="328">
        <f>C420/3</f>
        <v>0</v>
      </c>
      <c r="D421" s="378"/>
      <c r="E421" s="379"/>
      <c r="F421" s="380" t="s">
        <v>240</v>
      </c>
      <c r="G421" s="328">
        <f>G420/3</f>
        <v>0</v>
      </c>
      <c r="H421" s="378"/>
      <c r="I421" s="379"/>
      <c r="J421" s="380" t="s">
        <v>240</v>
      </c>
      <c r="K421" s="328">
        <f>K420/3</f>
        <v>0</v>
      </c>
      <c r="L421" s="378"/>
      <c r="M421" s="378"/>
      <c r="N421" s="380" t="s">
        <v>240</v>
      </c>
      <c r="O421" s="328">
        <f>O420/3</f>
        <v>0</v>
      </c>
      <c r="P421" s="309"/>
      <c r="Q421" s="310"/>
      <c r="R421" s="309"/>
      <c r="V421" s="374">
        <f>COUNTIF(V389:V412,C433)</f>
        <v>0</v>
      </c>
    </row>
    <row r="422" spans="1:22" ht="13.8" thickBot="1" x14ac:dyDescent="0.3">
      <c r="A422" s="330"/>
      <c r="B422" s="311"/>
      <c r="C422" s="309"/>
      <c r="D422" s="309"/>
      <c r="E422" s="310"/>
      <c r="F422" s="311"/>
      <c r="G422" s="309"/>
      <c r="H422" s="309"/>
      <c r="I422" s="310"/>
      <c r="J422" s="311"/>
      <c r="K422" s="309"/>
      <c r="L422" s="309"/>
      <c r="M422" s="309"/>
      <c r="N422" s="311"/>
      <c r="O422" s="309"/>
      <c r="P422" s="309"/>
      <c r="Q422" s="310"/>
      <c r="R422" s="309"/>
      <c r="V422" s="374">
        <f>COUNTIF(V389:V412,D434)</f>
        <v>0</v>
      </c>
    </row>
    <row r="423" spans="1:22" ht="25.5" customHeight="1" x14ac:dyDescent="0.25">
      <c r="A423" s="330"/>
      <c r="B423" s="381" t="s">
        <v>249</v>
      </c>
      <c r="C423" s="382">
        <f>C420+C412+C404+C396+C388+C380</f>
        <v>0</v>
      </c>
      <c r="D423" s="1394" t="e">
        <f>$C$28</f>
        <v>#N/A</v>
      </c>
      <c r="E423" s="1395"/>
      <c r="F423" s="381" t="s">
        <v>272</v>
      </c>
      <c r="G423" s="382">
        <f>G420+G412+G404+G396+G388+G380</f>
        <v>0</v>
      </c>
      <c r="H423" s="1394" t="e">
        <f>$G$28</f>
        <v>#N/A</v>
      </c>
      <c r="I423" s="1395"/>
      <c r="J423" s="381" t="s">
        <v>301</v>
      </c>
      <c r="K423" s="382">
        <f>K420+K412+K404+K396+K388+K380</f>
        <v>0</v>
      </c>
      <c r="L423" s="1394" t="e">
        <f>$K$28</f>
        <v>#N/A</v>
      </c>
      <c r="M423" s="1400"/>
      <c r="N423" s="381" t="s">
        <v>303</v>
      </c>
      <c r="O423" s="383">
        <f>O420+O412+O404+O396+O388+O380</f>
        <v>0</v>
      </c>
      <c r="P423" s="1394" t="str">
        <f>$O$28</f>
        <v>Not Used</v>
      </c>
      <c r="Q423" s="1395"/>
      <c r="R423" s="510"/>
      <c r="V423" s="374">
        <f>COUNTIF(V389:V412,D435)</f>
        <v>0</v>
      </c>
    </row>
    <row r="424" spans="1:22" x14ac:dyDescent="0.25">
      <c r="A424" s="330"/>
      <c r="B424" s="384"/>
      <c r="C424" s="321"/>
      <c r="D424" s="1396"/>
      <c r="E424" s="1397"/>
      <c r="F424" s="384"/>
      <c r="G424" s="321"/>
      <c r="H424" s="1396"/>
      <c r="I424" s="1397"/>
      <c r="J424" s="384"/>
      <c r="K424" s="321"/>
      <c r="L424" s="1396"/>
      <c r="M424" s="1401"/>
      <c r="N424" s="384"/>
      <c r="O424" s="385"/>
      <c r="P424" s="1396"/>
      <c r="Q424" s="1397"/>
      <c r="R424" s="510"/>
      <c r="V424" s="374">
        <f>COUNTIF(V389:V412,C436)</f>
        <v>0</v>
      </c>
    </row>
    <row r="425" spans="1:22" ht="27" thickBot="1" x14ac:dyDescent="0.3">
      <c r="A425" s="330"/>
      <c r="B425" s="386" t="s">
        <v>250</v>
      </c>
      <c r="C425" s="388" t="str">
        <f>K430</f>
        <v>Exercise 1</v>
      </c>
      <c r="D425" s="1398"/>
      <c r="E425" s="1399"/>
      <c r="F425" s="386" t="s">
        <v>273</v>
      </c>
      <c r="G425" s="388" t="str">
        <f>K431</f>
        <v>Exercise 2</v>
      </c>
      <c r="H425" s="1398"/>
      <c r="I425" s="1399"/>
      <c r="J425" s="386" t="s">
        <v>302</v>
      </c>
      <c r="K425" s="388" t="str">
        <f>K432</f>
        <v>Exercise 3</v>
      </c>
      <c r="L425" s="1398"/>
      <c r="M425" s="1402"/>
      <c r="N425" s="386" t="s">
        <v>304</v>
      </c>
      <c r="O425" s="389" t="str">
        <f>K432</f>
        <v>Exercise 3</v>
      </c>
      <c r="P425" s="1398"/>
      <c r="Q425" s="1399"/>
      <c r="R425" s="510"/>
      <c r="V425" s="331">
        <f>$K$9+$K$10+$K$11+$K$12</f>
        <v>0</v>
      </c>
    </row>
    <row r="426" spans="1:22" ht="13.8" thickBot="1" x14ac:dyDescent="0.3">
      <c r="A426" s="330"/>
      <c r="B426" s="329"/>
      <c r="C426" s="309"/>
      <c r="D426" s="309"/>
      <c r="E426" s="309"/>
      <c r="F426" s="309"/>
      <c r="G426" s="309"/>
      <c r="H426" s="309"/>
      <c r="I426" s="309"/>
      <c r="J426" s="309"/>
      <c r="K426" s="309"/>
      <c r="L426" s="309"/>
      <c r="M426" s="309"/>
      <c r="N426" s="309"/>
      <c r="O426" s="309"/>
      <c r="P426" s="309"/>
      <c r="Q426" s="310"/>
      <c r="R426" s="309"/>
    </row>
    <row r="427" spans="1:22" ht="41.4" thickTop="1" thickBot="1" x14ac:dyDescent="0.35">
      <c r="A427" s="330"/>
      <c r="B427" s="390"/>
      <c r="C427" s="325"/>
      <c r="D427" s="325"/>
      <c r="E427" s="391" t="s">
        <v>248</v>
      </c>
      <c r="F427" s="392" t="s">
        <v>348</v>
      </c>
      <c r="G427" s="1387" t="s">
        <v>347</v>
      </c>
      <c r="H427" s="1387"/>
      <c r="I427" s="452" t="s">
        <v>404</v>
      </c>
      <c r="J427" s="394"/>
      <c r="K427" s="309"/>
      <c r="L427" s="309"/>
      <c r="M427" s="1382" t="s">
        <v>7</v>
      </c>
      <c r="N427" s="1383"/>
      <c r="O427" s="395" t="str">
        <f>J371</f>
        <v>F</v>
      </c>
      <c r="P427" s="396"/>
      <c r="Q427" s="397"/>
      <c r="R427" s="396"/>
    </row>
    <row r="428" spans="1:22" ht="13.8" thickTop="1" x14ac:dyDescent="0.25">
      <c r="A428" s="330"/>
      <c r="B428" s="398"/>
      <c r="C428" s="399"/>
      <c r="D428" s="400" t="s">
        <v>259</v>
      </c>
      <c r="E428" s="321">
        <f>SUMIFS(W389:W412,V389:V412,D428)</f>
        <v>0</v>
      </c>
      <c r="F428" s="401">
        <f>$V$72*30</f>
        <v>0</v>
      </c>
      <c r="G428" s="1374" t="e">
        <f>E428/$V$72/3</f>
        <v>#DIV/0!</v>
      </c>
      <c r="H428" s="1374"/>
      <c r="I428" s="378" t="e">
        <f>G428*10</f>
        <v>#DIV/0!</v>
      </c>
      <c r="J428" s="309"/>
      <c r="K428" s="309"/>
      <c r="L428" s="309"/>
      <c r="M428" s="402"/>
      <c r="N428" s="1392"/>
      <c r="O428" s="1392"/>
      <c r="P428" s="1392"/>
      <c r="Q428" s="1393"/>
      <c r="R428" s="509"/>
    </row>
    <row r="429" spans="1:22" x14ac:dyDescent="0.25">
      <c r="A429" s="330"/>
      <c r="B429" s="403"/>
      <c r="C429" s="399"/>
      <c r="D429" s="400" t="s">
        <v>266</v>
      </c>
      <c r="E429" s="321">
        <f>SUMIFS(W389:W412,V389:V412,D429)</f>
        <v>0</v>
      </c>
      <c r="F429" s="401">
        <f>$V$73*30</f>
        <v>0</v>
      </c>
      <c r="G429" s="1374" t="e">
        <f>E429/$V$73/3</f>
        <v>#DIV/0!</v>
      </c>
      <c r="H429" s="1374"/>
      <c r="I429" s="378" t="e">
        <f t="shared" ref="I429:I435" si="9">G429*10</f>
        <v>#DIV/0!</v>
      </c>
      <c r="K429" s="1390"/>
      <c r="L429" s="1390"/>
      <c r="M429" s="404" t="s">
        <v>248</v>
      </c>
      <c r="N429" s="404" t="s">
        <v>240</v>
      </c>
      <c r="O429" s="405"/>
      <c r="P429" s="405"/>
      <c r="Q429" s="406"/>
      <c r="R429" s="405"/>
    </row>
    <row r="430" spans="1:22" ht="13.8" x14ac:dyDescent="0.3">
      <c r="A430" s="330"/>
      <c r="B430" s="403"/>
      <c r="C430" s="399"/>
      <c r="D430" s="400" t="s">
        <v>260</v>
      </c>
      <c r="E430" s="321">
        <f>SUMIFS(W389:W412,V389:V412,D430)</f>
        <v>0</v>
      </c>
      <c r="F430" s="401">
        <f>$V$74*30</f>
        <v>0</v>
      </c>
      <c r="G430" s="1374" t="e">
        <f>E430/$V$74/3</f>
        <v>#DIV/0!</v>
      </c>
      <c r="H430" s="1374"/>
      <c r="I430" s="378" t="e">
        <f t="shared" si="9"/>
        <v>#DIV/0!</v>
      </c>
      <c r="K430" s="1375" t="s">
        <v>236</v>
      </c>
      <c r="L430" s="1375"/>
      <c r="M430" s="404">
        <f>C423</f>
        <v>0</v>
      </c>
      <c r="N430" s="407" t="e">
        <f>(M430/($K$9*30))*100</f>
        <v>#DIV/0!</v>
      </c>
      <c r="O430" s="330"/>
      <c r="P430" s="330"/>
      <c r="Q430" s="310"/>
      <c r="R430" s="309"/>
    </row>
    <row r="431" spans="1:22" ht="13.8" x14ac:dyDescent="0.3">
      <c r="A431" s="330"/>
      <c r="B431" s="403"/>
      <c r="C431" s="399"/>
      <c r="D431" s="400" t="s">
        <v>261</v>
      </c>
      <c r="E431" s="321">
        <f>SUMIFS(W389:W412,V389:V412,D431)</f>
        <v>0</v>
      </c>
      <c r="F431" s="401">
        <f>$V$75*30</f>
        <v>0</v>
      </c>
      <c r="G431" s="1374" t="e">
        <f>E431/$V$75/3</f>
        <v>#DIV/0!</v>
      </c>
      <c r="H431" s="1374"/>
      <c r="I431" s="378" t="e">
        <f t="shared" si="9"/>
        <v>#DIV/0!</v>
      </c>
      <c r="K431" s="1375" t="s">
        <v>237</v>
      </c>
      <c r="L431" s="1375"/>
      <c r="M431" s="404">
        <f>G423</f>
        <v>0</v>
      </c>
      <c r="N431" s="407" t="e">
        <f>(M431/($K$10*30))*100</f>
        <v>#DIV/0!</v>
      </c>
      <c r="O431" s="408"/>
      <c r="P431" s="330"/>
      <c r="Q431" s="310"/>
      <c r="R431" s="309"/>
    </row>
    <row r="432" spans="1:22" ht="13.8" x14ac:dyDescent="0.3">
      <c r="A432" s="330"/>
      <c r="B432" s="403"/>
      <c r="C432" s="330"/>
      <c r="D432" s="409" t="s">
        <v>262</v>
      </c>
      <c r="E432" s="321">
        <f>SUMIFS(W389:W412,V389:V412,D432)</f>
        <v>0</v>
      </c>
      <c r="F432" s="401">
        <f>$V$76*30</f>
        <v>0</v>
      </c>
      <c r="G432" s="1374" t="e">
        <f>E432/$V$76/3</f>
        <v>#DIV/0!</v>
      </c>
      <c r="H432" s="1374"/>
      <c r="I432" s="378" t="e">
        <f t="shared" si="9"/>
        <v>#DIV/0!</v>
      </c>
      <c r="K432" s="1375" t="s">
        <v>247</v>
      </c>
      <c r="L432" s="1375"/>
      <c r="M432" s="404">
        <f>K423</f>
        <v>0</v>
      </c>
      <c r="N432" s="407" t="e">
        <f>(M432/($K$11*30))*100</f>
        <v>#DIV/0!</v>
      </c>
      <c r="O432" s="309"/>
      <c r="P432" s="309"/>
      <c r="Q432" s="310"/>
      <c r="R432" s="309"/>
    </row>
    <row r="433" spans="1:23" ht="13.8" x14ac:dyDescent="0.3">
      <c r="A433" s="330"/>
      <c r="B433" s="403"/>
      <c r="C433" s="399"/>
      <c r="D433" s="400" t="s">
        <v>263</v>
      </c>
      <c r="E433" s="321">
        <f>SUMIFS(W389:W412,V389:V412,D433)</f>
        <v>0</v>
      </c>
      <c r="F433" s="401">
        <f>$V$77*30</f>
        <v>0</v>
      </c>
      <c r="G433" s="1374" t="e">
        <f>E433/$V$77/3</f>
        <v>#DIV/0!</v>
      </c>
      <c r="H433" s="1374"/>
      <c r="I433" s="378" t="e">
        <f t="shared" si="9"/>
        <v>#DIV/0!</v>
      </c>
      <c r="K433" s="1375" t="s">
        <v>246</v>
      </c>
      <c r="L433" s="1375"/>
      <c r="M433" s="404">
        <f>O423</f>
        <v>0</v>
      </c>
      <c r="N433" s="407" t="e">
        <f>(M433/($K$12*30))*100</f>
        <v>#DIV/0!</v>
      </c>
      <c r="O433" s="309"/>
      <c r="P433" s="309"/>
      <c r="Q433" s="310"/>
      <c r="R433" s="309"/>
    </row>
    <row r="434" spans="1:23" ht="13.8" x14ac:dyDescent="0.25">
      <c r="A434" s="330"/>
      <c r="B434" s="403"/>
      <c r="C434" s="399"/>
      <c r="D434" s="400" t="s">
        <v>265</v>
      </c>
      <c r="E434" s="321">
        <f>SUMIFS(W389:W412,V389:V412,D434)</f>
        <v>0</v>
      </c>
      <c r="F434" s="401">
        <f>$V$78*30</f>
        <v>0</v>
      </c>
      <c r="G434" s="1374" t="e">
        <f>E434/$V$78/3</f>
        <v>#DIV/0!</v>
      </c>
      <c r="H434" s="1374"/>
      <c r="I434" s="378" t="e">
        <f t="shared" si="9"/>
        <v>#DIV/0!</v>
      </c>
      <c r="K434" s="1376" t="s">
        <v>248</v>
      </c>
      <c r="L434" s="1376"/>
      <c r="M434" s="321">
        <f>SUM(M430:M433)</f>
        <v>0</v>
      </c>
      <c r="N434" s="410" t="e">
        <f>(M434/$O$86)*100</f>
        <v>#DIV/0!</v>
      </c>
      <c r="O434" s="309"/>
      <c r="P434" s="309"/>
      <c r="Q434" s="310"/>
      <c r="R434" s="309"/>
    </row>
    <row r="435" spans="1:23" x14ac:dyDescent="0.25">
      <c r="A435" s="330"/>
      <c r="B435" s="403"/>
      <c r="C435" s="1377" t="s">
        <v>264</v>
      </c>
      <c r="D435" s="1377"/>
      <c r="E435" s="321">
        <f>SUMIFS(W389:W412,V389:V412,C435)</f>
        <v>0</v>
      </c>
      <c r="F435" s="401">
        <f>$V$79*30</f>
        <v>0</v>
      </c>
      <c r="G435" s="1374" t="e">
        <f>E435/$V$79/3</f>
        <v>#DIV/0!</v>
      </c>
      <c r="H435" s="1374"/>
      <c r="I435" s="378" t="e">
        <f t="shared" si="9"/>
        <v>#DIV/0!</v>
      </c>
      <c r="L435" s="412" t="s">
        <v>349</v>
      </c>
      <c r="M435" s="413">
        <f>($K$9+$K$10+$K$11+$K$12)*30</f>
        <v>0</v>
      </c>
      <c r="N435" s="414"/>
      <c r="O435" s="414"/>
      <c r="P435" s="309"/>
      <c r="Q435" s="310"/>
      <c r="R435" s="309"/>
    </row>
    <row r="436" spans="1:23" x14ac:dyDescent="0.25">
      <c r="A436" s="330"/>
      <c r="B436" s="415"/>
      <c r="C436" s="1386" t="s">
        <v>307</v>
      </c>
      <c r="D436" s="1386"/>
      <c r="E436" s="401">
        <f>SUM(E428:E435)</f>
        <v>0</v>
      </c>
      <c r="F436" s="416">
        <f>SUM(F428:F435)</f>
        <v>0</v>
      </c>
      <c r="G436" s="417"/>
      <c r="H436" s="1388"/>
      <c r="I436" s="1388"/>
      <c r="J436" s="418"/>
      <c r="K436" s="418"/>
      <c r="L436" s="417"/>
      <c r="M436" s="417"/>
      <c r="N436" s="417"/>
      <c r="O436" s="417"/>
      <c r="P436" s="417"/>
      <c r="Q436" s="419"/>
      <c r="R436" s="309"/>
    </row>
    <row r="437" spans="1:23" x14ac:dyDescent="0.25">
      <c r="A437" s="330"/>
      <c r="B437" s="420"/>
      <c r="C437" s="421"/>
      <c r="D437" s="421"/>
      <c r="E437" s="422"/>
      <c r="F437" s="423"/>
      <c r="G437" s="424"/>
      <c r="H437" s="422"/>
      <c r="I437" s="422"/>
      <c r="J437" s="425"/>
      <c r="K437" s="424"/>
      <c r="L437" s="424"/>
      <c r="M437" s="424"/>
      <c r="N437" s="424"/>
      <c r="O437" s="424"/>
      <c r="P437" s="424"/>
      <c r="Q437" s="424"/>
      <c r="R437" s="309"/>
    </row>
    <row r="438" spans="1:23" ht="13.8" x14ac:dyDescent="0.25">
      <c r="A438" s="330"/>
      <c r="B438" s="349"/>
      <c r="C438" s="350"/>
      <c r="D438" s="350"/>
      <c r="E438" s="350"/>
      <c r="F438" s="350"/>
      <c r="G438" s="351"/>
      <c r="H438" s="350"/>
      <c r="I438" s="350"/>
      <c r="J438" s="350"/>
      <c r="K438" s="350"/>
      <c r="L438" s="352"/>
      <c r="M438" s="350"/>
      <c r="N438" s="350"/>
      <c r="O438" s="353"/>
      <c r="P438" s="353"/>
      <c r="Q438" s="354"/>
      <c r="R438" s="309"/>
    </row>
    <row r="439" spans="1:23" ht="15.75" customHeight="1" thickBot="1" x14ac:dyDescent="0.3">
      <c r="A439" s="330"/>
      <c r="B439" s="426"/>
      <c r="C439" s="355" t="s">
        <v>13</v>
      </c>
      <c r="D439" s="1403">
        <f>'1 FILL FORM'!$G$6</f>
        <v>0</v>
      </c>
      <c r="E439" s="1403"/>
      <c r="F439" s="1403"/>
      <c r="G439" s="1403"/>
      <c r="H439" s="309"/>
      <c r="I439" s="309"/>
      <c r="J439" s="309"/>
      <c r="K439" s="309"/>
      <c r="L439" s="309"/>
      <c r="M439" s="355" t="s">
        <v>4</v>
      </c>
      <c r="N439" s="1391">
        <f>'1 FILL FORM'!$G$7</f>
        <v>0</v>
      </c>
      <c r="O439" s="1391"/>
      <c r="P439" s="1391"/>
      <c r="Q439" s="310"/>
      <c r="R439" s="309"/>
      <c r="S439" s="365"/>
      <c r="T439" s="365"/>
      <c r="U439" s="365"/>
    </row>
    <row r="440" spans="1:23" ht="16.8" thickTop="1" thickBot="1" x14ac:dyDescent="0.35">
      <c r="A440" s="330"/>
      <c r="B440" s="358" t="s">
        <v>5</v>
      </c>
      <c r="C440" s="1389">
        <f>'1 FILL FORM'!$G$9</f>
        <v>0</v>
      </c>
      <c r="D440" s="1389"/>
      <c r="E440" s="1389"/>
      <c r="F440" s="1389"/>
      <c r="G440" s="359"/>
      <c r="H440" s="360"/>
      <c r="I440" s="361" t="s">
        <v>7</v>
      </c>
      <c r="J440" s="307" t="s">
        <v>280</v>
      </c>
      <c r="K440" s="362"/>
      <c r="L440" s="362"/>
      <c r="M440" s="362"/>
      <c r="N440" s="362"/>
      <c r="O440" s="362"/>
      <c r="P440" s="362"/>
      <c r="Q440" s="363"/>
      <c r="R440" s="359"/>
      <c r="V440" s="365"/>
      <c r="W440" s="365"/>
    </row>
    <row r="441" spans="1:23" ht="14.4" thickTop="1" thickBot="1" x14ac:dyDescent="0.3">
      <c r="A441" s="330"/>
      <c r="B441" s="366"/>
      <c r="C441" s="367"/>
      <c r="D441" s="367"/>
      <c r="E441" s="367"/>
      <c r="F441" s="367"/>
      <c r="G441" s="367"/>
      <c r="H441" s="367"/>
      <c r="I441" s="367"/>
      <c r="J441" s="367"/>
      <c r="K441" s="367"/>
      <c r="L441" s="367"/>
      <c r="M441" s="367"/>
      <c r="N441" s="367"/>
      <c r="O441" s="367"/>
      <c r="P441" s="367"/>
      <c r="Q441" s="368"/>
      <c r="R441" s="309"/>
    </row>
    <row r="442" spans="1:23" ht="14.4" thickTop="1" thickBot="1" x14ac:dyDescent="0.3">
      <c r="A442" s="330"/>
      <c r="B442" s="370" t="s">
        <v>253</v>
      </c>
      <c r="C442" s="1378" t="e">
        <f>$G$9</f>
        <v>#N/A</v>
      </c>
      <c r="D442" s="1378"/>
      <c r="E442" s="1379"/>
      <c r="F442" s="370" t="s">
        <v>254</v>
      </c>
      <c r="G442" s="1378" t="e">
        <f>$G$10</f>
        <v>#N/A</v>
      </c>
      <c r="H442" s="1378"/>
      <c r="I442" s="1379"/>
      <c r="J442" s="371" t="s">
        <v>255</v>
      </c>
      <c r="K442" s="1380" t="e">
        <f>$G$11</f>
        <v>#N/A</v>
      </c>
      <c r="L442" s="1380"/>
      <c r="M442" s="1381"/>
      <c r="N442" s="371" t="s">
        <v>256</v>
      </c>
      <c r="O442" s="1380" t="str">
        <f>$G$12</f>
        <v>Not Used</v>
      </c>
      <c r="P442" s="1380"/>
      <c r="Q442" s="1381"/>
      <c r="R442" s="508"/>
    </row>
    <row r="443" spans="1:23" ht="13.8" thickTop="1" x14ac:dyDescent="0.25">
      <c r="A443" s="330"/>
      <c r="B443" s="329"/>
      <c r="C443" s="309"/>
      <c r="D443" s="427"/>
      <c r="E443" s="310"/>
      <c r="F443" s="329"/>
      <c r="G443" s="309"/>
      <c r="H443" s="309"/>
      <c r="I443" s="310"/>
      <c r="J443" s="329"/>
      <c r="K443" s="309"/>
      <c r="L443" s="309"/>
      <c r="M443" s="309"/>
      <c r="N443" s="329"/>
      <c r="O443" s="309"/>
      <c r="P443" s="309"/>
      <c r="Q443" s="310"/>
      <c r="R443" s="309"/>
    </row>
    <row r="444" spans="1:23" ht="12.75" customHeight="1" x14ac:dyDescent="0.25">
      <c r="A444" s="330"/>
      <c r="B444" s="319" t="s">
        <v>239</v>
      </c>
      <c r="C444" s="1384" t="e">
        <f>$C$30</f>
        <v>#N/A</v>
      </c>
      <c r="D444" s="1385"/>
      <c r="E444" s="316"/>
      <c r="F444" s="317" t="s">
        <v>239</v>
      </c>
      <c r="G444" s="1384" t="e">
        <f>$G$30</f>
        <v>#N/A</v>
      </c>
      <c r="H444" s="1385"/>
      <c r="I444" s="318"/>
      <c r="J444" s="319" t="s">
        <v>239</v>
      </c>
      <c r="K444" s="1384" t="e">
        <f>$K$30</f>
        <v>#N/A</v>
      </c>
      <c r="L444" s="1385"/>
      <c r="M444" s="320"/>
      <c r="N444" s="319" t="s">
        <v>239</v>
      </c>
      <c r="O444" s="1384" t="e">
        <f>$O$30</f>
        <v>#N/A</v>
      </c>
      <c r="P444" s="1385"/>
      <c r="Q444" s="310"/>
      <c r="R444" s="309"/>
      <c r="S444" s="1404"/>
      <c r="T444" s="1404"/>
      <c r="U444" s="331"/>
    </row>
    <row r="445" spans="1:23" x14ac:dyDescent="0.25">
      <c r="A445" s="330"/>
      <c r="B445" s="329"/>
      <c r="C445" s="321" t="s">
        <v>238</v>
      </c>
      <c r="D445" s="321"/>
      <c r="E445" s="322"/>
      <c r="F445" s="323"/>
      <c r="G445" s="321" t="s">
        <v>238</v>
      </c>
      <c r="H445" s="321"/>
      <c r="I445" s="322"/>
      <c r="J445" s="323"/>
      <c r="K445" s="321" t="s">
        <v>238</v>
      </c>
      <c r="L445" s="321"/>
      <c r="M445" s="321"/>
      <c r="N445" s="323"/>
      <c r="O445" s="321" t="s">
        <v>238</v>
      </c>
      <c r="P445" s="309"/>
      <c r="Q445" s="310"/>
      <c r="R445" s="309"/>
      <c r="W445" s="331"/>
    </row>
    <row r="446" spans="1:23" x14ac:dyDescent="0.25">
      <c r="A446" s="330"/>
      <c r="B446" s="311">
        <f>$C$9</f>
        <v>0</v>
      </c>
      <c r="C446" s="308">
        <f>'13 Score Fill'!E456</f>
        <v>0</v>
      </c>
      <c r="D446" s="309"/>
      <c r="E446" s="310"/>
      <c r="F446" s="311">
        <f>$C$9</f>
        <v>0</v>
      </c>
      <c r="G446" s="312">
        <f>'13 Score Fill'!E464</f>
        <v>0</v>
      </c>
      <c r="H446" s="309"/>
      <c r="I446" s="310"/>
      <c r="J446" s="311">
        <f>$C$9</f>
        <v>0</v>
      </c>
      <c r="K446" s="312">
        <f>'13 Score Fill'!E472</f>
        <v>0</v>
      </c>
      <c r="L446" s="309"/>
      <c r="M446" s="309"/>
      <c r="N446" s="311">
        <f>$C$9</f>
        <v>0</v>
      </c>
      <c r="O446" s="313">
        <f>'13 Score Fill'!E480</f>
        <v>0</v>
      </c>
      <c r="P446" s="309"/>
      <c r="Q446" s="310"/>
      <c r="R446" s="309"/>
    </row>
    <row r="447" spans="1:23" x14ac:dyDescent="0.25">
      <c r="A447" s="330"/>
      <c r="B447" s="311">
        <f>$C$10</f>
        <v>0</v>
      </c>
      <c r="C447" s="313">
        <f>'13 Score Fill'!E457</f>
        <v>0</v>
      </c>
      <c r="D447" s="309"/>
      <c r="E447" s="310"/>
      <c r="F447" s="311">
        <f>$C$10</f>
        <v>0</v>
      </c>
      <c r="G447" s="313">
        <f>'13 Score Fill'!E465</f>
        <v>0</v>
      </c>
      <c r="H447" s="309"/>
      <c r="I447" s="310"/>
      <c r="J447" s="311">
        <f>$C$10</f>
        <v>0</v>
      </c>
      <c r="K447" s="313">
        <f>'13 Score Fill'!E473</f>
        <v>0</v>
      </c>
      <c r="L447" s="309"/>
      <c r="M447" s="309"/>
      <c r="N447" s="311">
        <f>$C$10</f>
        <v>0</v>
      </c>
      <c r="O447" s="315">
        <f>'13 Score Fill'!E481</f>
        <v>0</v>
      </c>
      <c r="P447" s="309"/>
      <c r="Q447" s="310"/>
      <c r="R447" s="309"/>
    </row>
    <row r="448" spans="1:23" x14ac:dyDescent="0.25">
      <c r="A448" s="330"/>
      <c r="B448" s="311">
        <f>$C$11</f>
        <v>0</v>
      </c>
      <c r="C448" s="314">
        <f>'13 Score Fill'!E458</f>
        <v>0</v>
      </c>
      <c r="D448" s="309"/>
      <c r="E448" s="310"/>
      <c r="F448" s="311">
        <f>$C$11</f>
        <v>0</v>
      </c>
      <c r="G448" s="315">
        <f>'13 Score Fill'!E466</f>
        <v>0</v>
      </c>
      <c r="H448" s="309"/>
      <c r="I448" s="310"/>
      <c r="J448" s="311">
        <f>$C$11</f>
        <v>0</v>
      </c>
      <c r="K448" s="315">
        <f>'13 Score Fill'!E474</f>
        <v>0</v>
      </c>
      <c r="L448" s="309"/>
      <c r="M448" s="309"/>
      <c r="N448" s="311">
        <f>$C$11</f>
        <v>0</v>
      </c>
      <c r="O448" s="315">
        <f>'13 Score Fill'!E482</f>
        <v>0</v>
      </c>
      <c r="P448" s="309"/>
      <c r="Q448" s="310"/>
      <c r="R448" s="309"/>
    </row>
    <row r="449" spans="1:23" x14ac:dyDescent="0.25">
      <c r="A449" s="330"/>
      <c r="B449" s="327" t="s">
        <v>248</v>
      </c>
      <c r="C449" s="324">
        <f>SUM(C446:C448)</f>
        <v>0</v>
      </c>
      <c r="D449" s="325"/>
      <c r="E449" s="326"/>
      <c r="F449" s="327" t="s">
        <v>248</v>
      </c>
      <c r="G449" s="321">
        <f>SUM(G446:G448)</f>
        <v>0</v>
      </c>
      <c r="H449" s="325"/>
      <c r="I449" s="326"/>
      <c r="J449" s="327" t="s">
        <v>248</v>
      </c>
      <c r="K449" s="321">
        <f>SUM(K446:K448)</f>
        <v>0</v>
      </c>
      <c r="L449" s="325"/>
      <c r="M449" s="325"/>
      <c r="N449" s="327" t="s">
        <v>248</v>
      </c>
      <c r="O449" s="324">
        <f>SUM(O446:O448)</f>
        <v>0</v>
      </c>
      <c r="P449" s="309"/>
      <c r="Q449" s="310"/>
      <c r="R449" s="309"/>
    </row>
    <row r="450" spans="1:23" x14ac:dyDescent="0.25">
      <c r="A450" s="330"/>
      <c r="B450" s="327" t="s">
        <v>240</v>
      </c>
      <c r="C450" s="328">
        <f>C449/3</f>
        <v>0</v>
      </c>
      <c r="D450" s="325"/>
      <c r="E450" s="326"/>
      <c r="F450" s="327" t="s">
        <v>240</v>
      </c>
      <c r="G450" s="328">
        <f>G449/3</f>
        <v>0</v>
      </c>
      <c r="H450" s="325"/>
      <c r="I450" s="326"/>
      <c r="J450" s="327" t="s">
        <v>240</v>
      </c>
      <c r="K450" s="328">
        <f>K449/3</f>
        <v>0</v>
      </c>
      <c r="L450" s="325"/>
      <c r="M450" s="325"/>
      <c r="N450" s="327" t="s">
        <v>240</v>
      </c>
      <c r="O450" s="328">
        <f>O449/3</f>
        <v>0</v>
      </c>
      <c r="P450" s="309"/>
      <c r="Q450" s="310"/>
      <c r="R450" s="309"/>
    </row>
    <row r="451" spans="1:23" x14ac:dyDescent="0.25">
      <c r="A451" s="330"/>
      <c r="B451" s="329"/>
      <c r="C451" s="309"/>
      <c r="D451" s="309"/>
      <c r="E451" s="310"/>
      <c r="F451" s="329"/>
      <c r="G451" s="309"/>
      <c r="H451" s="309"/>
      <c r="I451" s="310"/>
      <c r="J451" s="329"/>
      <c r="K451" s="309"/>
      <c r="L451" s="309"/>
      <c r="M451" s="309"/>
      <c r="N451" s="329"/>
      <c r="O451" s="309"/>
      <c r="P451" s="309"/>
      <c r="Q451" s="310"/>
      <c r="R451" s="309"/>
    </row>
    <row r="452" spans="1:23" ht="12.75" customHeight="1" x14ac:dyDescent="0.25">
      <c r="A452" s="330"/>
      <c r="B452" s="319" t="s">
        <v>241</v>
      </c>
      <c r="C452" s="1384" t="e">
        <f>$C$38</f>
        <v>#N/A</v>
      </c>
      <c r="D452" s="1385"/>
      <c r="E452" s="318"/>
      <c r="F452" s="319" t="s">
        <v>241</v>
      </c>
      <c r="G452" s="1384" t="e">
        <f>$G$38</f>
        <v>#N/A</v>
      </c>
      <c r="H452" s="1385"/>
      <c r="I452" s="318"/>
      <c r="J452" s="319" t="s">
        <v>241</v>
      </c>
      <c r="K452" s="1384" t="e">
        <f>$K$38</f>
        <v>#N/A</v>
      </c>
      <c r="L452" s="1385"/>
      <c r="M452" s="320"/>
      <c r="N452" s="319" t="s">
        <v>241</v>
      </c>
      <c r="O452" s="1384" t="e">
        <f>$O$38</f>
        <v>#N/A</v>
      </c>
      <c r="P452" s="1385"/>
      <c r="Q452" s="310"/>
      <c r="R452" s="309"/>
      <c r="U452" s="331"/>
    </row>
    <row r="453" spans="1:23" x14ac:dyDescent="0.25">
      <c r="A453" s="330"/>
      <c r="B453" s="329"/>
      <c r="C453" s="321" t="s">
        <v>238</v>
      </c>
      <c r="D453" s="321"/>
      <c r="E453" s="322"/>
      <c r="F453" s="323"/>
      <c r="G453" s="321" t="s">
        <v>238</v>
      </c>
      <c r="H453" s="321"/>
      <c r="I453" s="322"/>
      <c r="J453" s="323"/>
      <c r="K453" s="321" t="s">
        <v>238</v>
      </c>
      <c r="L453" s="321"/>
      <c r="M453" s="321"/>
      <c r="N453" s="323"/>
      <c r="O453" s="321" t="s">
        <v>238</v>
      </c>
      <c r="P453" s="321"/>
      <c r="Q453" s="310"/>
      <c r="R453" s="309"/>
    </row>
    <row r="454" spans="1:23" x14ac:dyDescent="0.25">
      <c r="A454" s="330"/>
      <c r="B454" s="311">
        <f>$C$9</f>
        <v>0</v>
      </c>
      <c r="C454" s="313">
        <f>'13 Score Fill'!F456</f>
        <v>0</v>
      </c>
      <c r="D454" s="309"/>
      <c r="E454" s="310"/>
      <c r="F454" s="311">
        <f>$C$9</f>
        <v>0</v>
      </c>
      <c r="G454" s="313">
        <f>'13 Score Fill'!F464</f>
        <v>0</v>
      </c>
      <c r="H454" s="309"/>
      <c r="I454" s="310"/>
      <c r="J454" s="311">
        <f>$C$9</f>
        <v>0</v>
      </c>
      <c r="K454" s="313">
        <f>'13 Score Fill'!F472</f>
        <v>0</v>
      </c>
      <c r="L454" s="309"/>
      <c r="M454" s="309"/>
      <c r="N454" s="311">
        <f>$C$9</f>
        <v>0</v>
      </c>
      <c r="O454" s="313">
        <f>'13 Score Fill'!F480</f>
        <v>0</v>
      </c>
      <c r="P454" s="309"/>
      <c r="Q454" s="310"/>
      <c r="R454" s="309"/>
      <c r="V454" s="184"/>
    </row>
    <row r="455" spans="1:23" x14ac:dyDescent="0.25">
      <c r="A455" s="330"/>
      <c r="B455" s="311">
        <f>$C$10</f>
        <v>0</v>
      </c>
      <c r="C455" s="315">
        <f>'13 Score Fill'!F457</f>
        <v>0</v>
      </c>
      <c r="D455" s="309"/>
      <c r="E455" s="310"/>
      <c r="F455" s="311">
        <f>$C$10</f>
        <v>0</v>
      </c>
      <c r="G455" s="315">
        <f>'13 Score Fill'!F465</f>
        <v>0</v>
      </c>
      <c r="H455" s="309"/>
      <c r="I455" s="310"/>
      <c r="J455" s="311">
        <f>$C$10</f>
        <v>0</v>
      </c>
      <c r="K455" s="314">
        <f>'13 Score Fill'!F473</f>
        <v>0</v>
      </c>
      <c r="L455" s="309"/>
      <c r="M455" s="309"/>
      <c r="N455" s="311">
        <f>$C$10</f>
        <v>0</v>
      </c>
      <c r="O455" s="314">
        <f>'13 Score Fill'!F481</f>
        <v>0</v>
      </c>
      <c r="P455" s="309"/>
      <c r="Q455" s="310"/>
      <c r="R455" s="309"/>
      <c r="V455" s="184"/>
    </row>
    <row r="456" spans="1:23" x14ac:dyDescent="0.25">
      <c r="A456" s="330"/>
      <c r="B456" s="311">
        <f>$C$11</f>
        <v>0</v>
      </c>
      <c r="C456" s="313">
        <f>'13 Score Fill'!F458</f>
        <v>0</v>
      </c>
      <c r="D456" s="309"/>
      <c r="E456" s="310"/>
      <c r="F456" s="311">
        <f>$C$11</f>
        <v>0</v>
      </c>
      <c r="G456" s="315">
        <f>'13 Score Fill'!F466</f>
        <v>0</v>
      </c>
      <c r="H456" s="309"/>
      <c r="I456" s="310"/>
      <c r="J456" s="311">
        <f>$C$11</f>
        <v>0</v>
      </c>
      <c r="K456" s="314">
        <f>'13 Score Fill'!F474</f>
        <v>0</v>
      </c>
      <c r="L456" s="309"/>
      <c r="M456" s="309"/>
      <c r="N456" s="311">
        <f>$C$11</f>
        <v>0</v>
      </c>
      <c r="O456" s="314">
        <f>'13 Score Fill'!F482</f>
        <v>0</v>
      </c>
      <c r="P456" s="309"/>
      <c r="Q456" s="310"/>
      <c r="R456" s="309"/>
      <c r="V456" s="184"/>
    </row>
    <row r="457" spans="1:23" x14ac:dyDescent="0.25">
      <c r="A457" s="330"/>
      <c r="B457" s="327" t="s">
        <v>248</v>
      </c>
      <c r="C457" s="324">
        <f>SUM(C454:C456)</f>
        <v>0</v>
      </c>
      <c r="D457" s="325"/>
      <c r="E457" s="326"/>
      <c r="F457" s="327" t="s">
        <v>248</v>
      </c>
      <c r="G457" s="324">
        <f>SUM(G454:G456)</f>
        <v>0</v>
      </c>
      <c r="H457" s="325"/>
      <c r="I457" s="326"/>
      <c r="J457" s="327" t="s">
        <v>248</v>
      </c>
      <c r="K457" s="324">
        <f>SUM(K454:K456)</f>
        <v>0</v>
      </c>
      <c r="L457" s="325"/>
      <c r="M457" s="325"/>
      <c r="N457" s="327" t="s">
        <v>248</v>
      </c>
      <c r="O457" s="324">
        <f>SUM(O454:O456)</f>
        <v>0</v>
      </c>
      <c r="P457" s="309"/>
      <c r="Q457" s="310"/>
      <c r="R457" s="309"/>
    </row>
    <row r="458" spans="1:23" x14ac:dyDescent="0.25">
      <c r="A458" s="330"/>
      <c r="B458" s="327" t="s">
        <v>240</v>
      </c>
      <c r="C458" s="328">
        <f>C457/3</f>
        <v>0</v>
      </c>
      <c r="D458" s="325"/>
      <c r="E458" s="326"/>
      <c r="F458" s="327" t="s">
        <v>240</v>
      </c>
      <c r="G458" s="328">
        <f>G457/3</f>
        <v>0</v>
      </c>
      <c r="H458" s="325"/>
      <c r="I458" s="326"/>
      <c r="J458" s="327" t="s">
        <v>240</v>
      </c>
      <c r="K458" s="328">
        <f>K457/3</f>
        <v>0</v>
      </c>
      <c r="L458" s="325"/>
      <c r="M458" s="325"/>
      <c r="N458" s="327" t="s">
        <v>240</v>
      </c>
      <c r="O458" s="328">
        <f>O457/3</f>
        <v>0</v>
      </c>
      <c r="P458" s="309"/>
      <c r="Q458" s="310"/>
      <c r="R458" s="309"/>
      <c r="V458" s="374" t="e">
        <f>C444</f>
        <v>#N/A</v>
      </c>
      <c r="W458" s="375">
        <f>C449</f>
        <v>0</v>
      </c>
    </row>
    <row r="459" spans="1:23" x14ac:dyDescent="0.25">
      <c r="A459" s="330"/>
      <c r="B459" s="329"/>
      <c r="C459" s="309"/>
      <c r="D459" s="309"/>
      <c r="E459" s="310"/>
      <c r="F459" s="329"/>
      <c r="G459" s="309"/>
      <c r="H459" s="309"/>
      <c r="I459" s="310"/>
      <c r="J459" s="329"/>
      <c r="K459" s="309"/>
      <c r="L459" s="309"/>
      <c r="M459" s="309"/>
      <c r="N459" s="329"/>
      <c r="O459" s="309"/>
      <c r="P459" s="309"/>
      <c r="Q459" s="310"/>
      <c r="R459" s="309"/>
      <c r="V459" s="374" t="e">
        <f>G444</f>
        <v>#N/A</v>
      </c>
      <c r="W459" s="375">
        <f>G449</f>
        <v>0</v>
      </c>
    </row>
    <row r="460" spans="1:23" ht="12.75" customHeight="1" x14ac:dyDescent="0.25">
      <c r="A460" s="330"/>
      <c r="B460" s="319" t="s">
        <v>242</v>
      </c>
      <c r="C460" s="1384" t="e">
        <f>$C$46</f>
        <v>#N/A</v>
      </c>
      <c r="D460" s="1385"/>
      <c r="E460" s="318"/>
      <c r="F460" s="319" t="s">
        <v>242</v>
      </c>
      <c r="G460" s="1384" t="e">
        <f>$G$46</f>
        <v>#N/A</v>
      </c>
      <c r="H460" s="1385"/>
      <c r="I460" s="318"/>
      <c r="J460" s="319" t="s">
        <v>242</v>
      </c>
      <c r="K460" s="1384" t="e">
        <f>$K$46</f>
        <v>#N/A</v>
      </c>
      <c r="L460" s="1385"/>
      <c r="M460" s="320"/>
      <c r="N460" s="319" t="s">
        <v>242</v>
      </c>
      <c r="O460" s="1384" t="e">
        <f>$O$46</f>
        <v>#N/A</v>
      </c>
      <c r="P460" s="1385"/>
      <c r="Q460" s="310"/>
      <c r="R460" s="309"/>
      <c r="U460" s="331"/>
      <c r="V460" s="374" t="e">
        <f>K444</f>
        <v>#N/A</v>
      </c>
      <c r="W460" s="375">
        <f>K449</f>
        <v>0</v>
      </c>
    </row>
    <row r="461" spans="1:23" x14ac:dyDescent="0.25">
      <c r="A461" s="330"/>
      <c r="B461" s="311"/>
      <c r="C461" s="321" t="s">
        <v>238</v>
      </c>
      <c r="D461" s="321"/>
      <c r="E461" s="322"/>
      <c r="F461" s="327"/>
      <c r="G461" s="321" t="s">
        <v>238</v>
      </c>
      <c r="H461" s="321"/>
      <c r="I461" s="322"/>
      <c r="J461" s="327"/>
      <c r="K461" s="321" t="s">
        <v>238</v>
      </c>
      <c r="L461" s="321"/>
      <c r="M461" s="321"/>
      <c r="N461" s="327"/>
      <c r="O461" s="321" t="s">
        <v>238</v>
      </c>
      <c r="P461" s="321"/>
      <c r="Q461" s="310"/>
      <c r="R461" s="309"/>
      <c r="V461" s="374" t="e">
        <f>O444</f>
        <v>#N/A</v>
      </c>
      <c r="W461" s="375">
        <f>O449</f>
        <v>0</v>
      </c>
    </row>
    <row r="462" spans="1:23" x14ac:dyDescent="0.25">
      <c r="A462" s="330"/>
      <c r="B462" s="311">
        <f>$C$9</f>
        <v>0</v>
      </c>
      <c r="C462" s="313">
        <f>'13 Score Fill'!G456</f>
        <v>0</v>
      </c>
      <c r="D462" s="309"/>
      <c r="E462" s="310"/>
      <c r="F462" s="311">
        <f>$C$9</f>
        <v>0</v>
      </c>
      <c r="G462" s="313">
        <f>'13 Score Fill'!G464</f>
        <v>0</v>
      </c>
      <c r="H462" s="309"/>
      <c r="I462" s="310"/>
      <c r="J462" s="311">
        <f>$C$9</f>
        <v>0</v>
      </c>
      <c r="K462" s="313">
        <f>'13 Score Fill'!G472</f>
        <v>0</v>
      </c>
      <c r="L462" s="309"/>
      <c r="M462" s="309"/>
      <c r="N462" s="311">
        <f>$C$9</f>
        <v>0</v>
      </c>
      <c r="O462" s="313">
        <f>'13 Score Fill'!G480</f>
        <v>0</v>
      </c>
      <c r="P462" s="309"/>
      <c r="Q462" s="310"/>
      <c r="R462" s="309"/>
      <c r="V462" s="374" t="e">
        <f>C452</f>
        <v>#N/A</v>
      </c>
      <c r="W462" s="375">
        <f>C457</f>
        <v>0</v>
      </c>
    </row>
    <row r="463" spans="1:23" x14ac:dyDescent="0.25">
      <c r="A463" s="330"/>
      <c r="B463" s="311">
        <f>$C$10</f>
        <v>0</v>
      </c>
      <c r="C463" s="314">
        <f>'13 Score Fill'!G457</f>
        <v>0</v>
      </c>
      <c r="D463" s="309"/>
      <c r="E463" s="310"/>
      <c r="F463" s="311">
        <f>$C$10</f>
        <v>0</v>
      </c>
      <c r="G463" s="315">
        <f>'13 Score Fill'!G465</f>
        <v>0</v>
      </c>
      <c r="H463" s="309"/>
      <c r="I463" s="310"/>
      <c r="J463" s="311">
        <f>$C$10</f>
        <v>0</v>
      </c>
      <c r="K463" s="315">
        <f>'13 Score Fill'!G473</f>
        <v>0</v>
      </c>
      <c r="L463" s="309"/>
      <c r="M463" s="309"/>
      <c r="N463" s="311">
        <f>$C$10</f>
        <v>0</v>
      </c>
      <c r="O463" s="314">
        <f>'13 Score Fill'!G481</f>
        <v>0</v>
      </c>
      <c r="P463" s="309"/>
      <c r="Q463" s="310"/>
      <c r="R463" s="309"/>
      <c r="V463" s="374" t="e">
        <f>G452</f>
        <v>#N/A</v>
      </c>
      <c r="W463" s="375">
        <f>G457</f>
        <v>0</v>
      </c>
    </row>
    <row r="464" spans="1:23" x14ac:dyDescent="0.25">
      <c r="A464" s="330"/>
      <c r="B464" s="311">
        <f>$C$11</f>
        <v>0</v>
      </c>
      <c r="C464" s="314">
        <f>'13 Score Fill'!G458</f>
        <v>0</v>
      </c>
      <c r="D464" s="309"/>
      <c r="E464" s="310"/>
      <c r="F464" s="311">
        <f>$C$11</f>
        <v>0</v>
      </c>
      <c r="G464" s="315">
        <f>'13 Score Fill'!G466</f>
        <v>0</v>
      </c>
      <c r="H464" s="309"/>
      <c r="I464" s="310"/>
      <c r="J464" s="311">
        <f>$C$11</f>
        <v>0</v>
      </c>
      <c r="K464" s="313">
        <f>'13 Score Fill'!G474</f>
        <v>0</v>
      </c>
      <c r="L464" s="309"/>
      <c r="M464" s="309"/>
      <c r="N464" s="311">
        <f>$C$11</f>
        <v>0</v>
      </c>
      <c r="O464" s="314">
        <f>'13 Score Fill'!G482</f>
        <v>0</v>
      </c>
      <c r="P464" s="309"/>
      <c r="Q464" s="310"/>
      <c r="R464" s="309"/>
      <c r="V464" s="375" t="e">
        <f>K452</f>
        <v>#N/A</v>
      </c>
      <c r="W464" s="375">
        <f>K457</f>
        <v>0</v>
      </c>
    </row>
    <row r="465" spans="1:23" x14ac:dyDescent="0.25">
      <c r="A465" s="330"/>
      <c r="B465" s="327" t="s">
        <v>248</v>
      </c>
      <c r="C465" s="324">
        <f>SUM(C462:C464)</f>
        <v>0</v>
      </c>
      <c r="D465" s="325"/>
      <c r="E465" s="326"/>
      <c r="F465" s="327" t="s">
        <v>248</v>
      </c>
      <c r="G465" s="324">
        <f>SUM(G462:G464)</f>
        <v>0</v>
      </c>
      <c r="H465" s="325"/>
      <c r="I465" s="326"/>
      <c r="J465" s="327" t="s">
        <v>248</v>
      </c>
      <c r="K465" s="324">
        <f>SUM(K462:K464)</f>
        <v>0</v>
      </c>
      <c r="L465" s="325"/>
      <c r="M465" s="325"/>
      <c r="N465" s="327" t="s">
        <v>248</v>
      </c>
      <c r="O465" s="324">
        <f>SUM(O462:O464)</f>
        <v>0</v>
      </c>
      <c r="P465" s="309"/>
      <c r="Q465" s="310"/>
      <c r="R465" s="309"/>
      <c r="V465" s="374" t="e">
        <f>O452</f>
        <v>#N/A</v>
      </c>
      <c r="W465" s="375">
        <f>O457</f>
        <v>0</v>
      </c>
    </row>
    <row r="466" spans="1:23" x14ac:dyDescent="0.25">
      <c r="A466" s="330"/>
      <c r="B466" s="327" t="s">
        <v>240</v>
      </c>
      <c r="C466" s="328">
        <f>C465/3</f>
        <v>0</v>
      </c>
      <c r="D466" s="325"/>
      <c r="E466" s="326"/>
      <c r="F466" s="327" t="s">
        <v>240</v>
      </c>
      <c r="G466" s="328">
        <f>G465/3</f>
        <v>0</v>
      </c>
      <c r="H466" s="325"/>
      <c r="I466" s="326"/>
      <c r="J466" s="327" t="s">
        <v>240</v>
      </c>
      <c r="K466" s="328">
        <f>K465/3</f>
        <v>0</v>
      </c>
      <c r="L466" s="325"/>
      <c r="M466" s="325"/>
      <c r="N466" s="327" t="s">
        <v>240</v>
      </c>
      <c r="O466" s="328">
        <f>O465/3</f>
        <v>0</v>
      </c>
      <c r="P466" s="309"/>
      <c r="Q466" s="310"/>
      <c r="R466" s="309"/>
      <c r="V466" s="374" t="e">
        <f>C460</f>
        <v>#N/A</v>
      </c>
      <c r="W466" s="375">
        <f>C465</f>
        <v>0</v>
      </c>
    </row>
    <row r="467" spans="1:23" x14ac:dyDescent="0.25">
      <c r="A467" s="330"/>
      <c r="B467" s="311"/>
      <c r="C467" s="309"/>
      <c r="D467" s="309"/>
      <c r="E467" s="310"/>
      <c r="F467" s="311"/>
      <c r="G467" s="309"/>
      <c r="H467" s="309"/>
      <c r="I467" s="310"/>
      <c r="J467" s="311"/>
      <c r="K467" s="309"/>
      <c r="L467" s="309"/>
      <c r="M467" s="309"/>
      <c r="N467" s="311"/>
      <c r="O467" s="309"/>
      <c r="P467" s="309"/>
      <c r="Q467" s="310"/>
      <c r="R467" s="309"/>
      <c r="V467" s="374" t="e">
        <f>G460</f>
        <v>#N/A</v>
      </c>
      <c r="W467" s="375">
        <f>G465</f>
        <v>0</v>
      </c>
    </row>
    <row r="468" spans="1:23" ht="12.75" customHeight="1" x14ac:dyDescent="0.25">
      <c r="A468" s="330"/>
      <c r="B468" s="319" t="s">
        <v>243</v>
      </c>
      <c r="C468" s="1384" t="e">
        <f>$C$54</f>
        <v>#N/A</v>
      </c>
      <c r="D468" s="1385"/>
      <c r="E468" s="318"/>
      <c r="F468" s="319" t="s">
        <v>243</v>
      </c>
      <c r="G468" s="1384" t="e">
        <f>$G$54</f>
        <v>#N/A</v>
      </c>
      <c r="H468" s="1385"/>
      <c r="I468" s="318"/>
      <c r="J468" s="319" t="s">
        <v>243</v>
      </c>
      <c r="K468" s="1384" t="e">
        <f>$K$54</f>
        <v>#N/A</v>
      </c>
      <c r="L468" s="1385"/>
      <c r="M468" s="320"/>
      <c r="N468" s="319" t="s">
        <v>243</v>
      </c>
      <c r="O468" s="1384" t="e">
        <f>$O$54</f>
        <v>#N/A</v>
      </c>
      <c r="P468" s="1385"/>
      <c r="Q468" s="310"/>
      <c r="R468" s="309"/>
      <c r="U468" s="331"/>
      <c r="V468" s="374" t="e">
        <f>K460</f>
        <v>#N/A</v>
      </c>
      <c r="W468" s="375">
        <f>K465</f>
        <v>0</v>
      </c>
    </row>
    <row r="469" spans="1:23" x14ac:dyDescent="0.25">
      <c r="A469" s="330"/>
      <c r="B469" s="311"/>
      <c r="C469" s="321" t="s">
        <v>238</v>
      </c>
      <c r="D469" s="321"/>
      <c r="E469" s="322"/>
      <c r="F469" s="327"/>
      <c r="G469" s="321" t="s">
        <v>238</v>
      </c>
      <c r="H469" s="321"/>
      <c r="I469" s="322"/>
      <c r="J469" s="327"/>
      <c r="K469" s="321" t="s">
        <v>238</v>
      </c>
      <c r="L469" s="321"/>
      <c r="M469" s="321"/>
      <c r="N469" s="327"/>
      <c r="O469" s="321" t="s">
        <v>238</v>
      </c>
      <c r="P469" s="321"/>
      <c r="Q469" s="310"/>
      <c r="R469" s="309"/>
      <c r="V469" s="374" t="e">
        <f>O460</f>
        <v>#N/A</v>
      </c>
      <c r="W469" s="375">
        <f>O465</f>
        <v>0</v>
      </c>
    </row>
    <row r="470" spans="1:23" x14ac:dyDescent="0.25">
      <c r="A470" s="330"/>
      <c r="B470" s="311">
        <f>$C$9</f>
        <v>0</v>
      </c>
      <c r="C470" s="312">
        <f>'13 Score Fill'!H456</f>
        <v>0</v>
      </c>
      <c r="D470" s="309"/>
      <c r="E470" s="310"/>
      <c r="F470" s="311">
        <f>$C$9</f>
        <v>0</v>
      </c>
      <c r="G470" s="312">
        <f>'13 Score Fill'!H464</f>
        <v>0</v>
      </c>
      <c r="H470" s="309"/>
      <c r="I470" s="310"/>
      <c r="J470" s="311">
        <f>$C$9</f>
        <v>0</v>
      </c>
      <c r="K470" s="312">
        <f>'13 Score Fill'!H472</f>
        <v>0</v>
      </c>
      <c r="L470" s="309"/>
      <c r="M470" s="309"/>
      <c r="N470" s="311">
        <f>$C$9</f>
        <v>0</v>
      </c>
      <c r="O470" s="313">
        <f>'13 Score Fill'!H480</f>
        <v>0</v>
      </c>
      <c r="P470" s="309"/>
      <c r="Q470" s="310"/>
      <c r="R470" s="309"/>
      <c r="V470" s="374" t="e">
        <f>C468</f>
        <v>#N/A</v>
      </c>
      <c r="W470" s="375">
        <f>C473</f>
        <v>0</v>
      </c>
    </row>
    <row r="471" spans="1:23" x14ac:dyDescent="0.25">
      <c r="A471" s="330"/>
      <c r="B471" s="311">
        <f>$C$10</f>
        <v>0</v>
      </c>
      <c r="C471" s="313">
        <f>'13 Score Fill'!H457</f>
        <v>0</v>
      </c>
      <c r="D471" s="309"/>
      <c r="E471" s="310"/>
      <c r="F471" s="311">
        <f>$C$10</f>
        <v>0</v>
      </c>
      <c r="G471" s="313">
        <f>'13 Score Fill'!H465</f>
        <v>0</v>
      </c>
      <c r="H471" s="309"/>
      <c r="I471" s="310"/>
      <c r="J471" s="311">
        <f>$C$10</f>
        <v>0</v>
      </c>
      <c r="K471" s="312">
        <f>'13 Score Fill'!H473</f>
        <v>0</v>
      </c>
      <c r="L471" s="309"/>
      <c r="M471" s="309"/>
      <c r="N471" s="311">
        <f>$C$10</f>
        <v>0</v>
      </c>
      <c r="O471" s="314">
        <f>'13 Score Fill'!H481</f>
        <v>0</v>
      </c>
      <c r="P471" s="309"/>
      <c r="Q471" s="310"/>
      <c r="R471" s="309"/>
      <c r="V471" s="374" t="e">
        <f>G468</f>
        <v>#N/A</v>
      </c>
      <c r="W471" s="375">
        <f>G473</f>
        <v>0</v>
      </c>
    </row>
    <row r="472" spans="1:23" x14ac:dyDescent="0.25">
      <c r="A472" s="330"/>
      <c r="B472" s="311">
        <f>$C$11</f>
        <v>0</v>
      </c>
      <c r="C472" s="314">
        <f>'13 Score Fill'!H458</f>
        <v>0</v>
      </c>
      <c r="D472" s="309"/>
      <c r="E472" s="310"/>
      <c r="F472" s="311">
        <f>$C$11</f>
        <v>0</v>
      </c>
      <c r="G472" s="315">
        <f>'13 Score Fill'!H466</f>
        <v>0</v>
      </c>
      <c r="H472" s="309"/>
      <c r="I472" s="310"/>
      <c r="J472" s="311">
        <f>$C$11</f>
        <v>0</v>
      </c>
      <c r="K472" s="313">
        <f>'13 Score Fill'!H474</f>
        <v>0</v>
      </c>
      <c r="L472" s="309"/>
      <c r="M472" s="309"/>
      <c r="N472" s="311">
        <f>$C$11</f>
        <v>0</v>
      </c>
      <c r="O472" s="314">
        <f>'13 Score Fill'!H482</f>
        <v>0</v>
      </c>
      <c r="P472" s="309"/>
      <c r="Q472" s="310"/>
      <c r="R472" s="309"/>
      <c r="V472" s="375" t="e">
        <f>K468</f>
        <v>#N/A</v>
      </c>
      <c r="W472" s="375">
        <f>K473</f>
        <v>0</v>
      </c>
    </row>
    <row r="473" spans="1:23" x14ac:dyDescent="0.25">
      <c r="A473" s="330"/>
      <c r="B473" s="327" t="s">
        <v>248</v>
      </c>
      <c r="C473" s="324">
        <f>SUM(C470:C472)</f>
        <v>0</v>
      </c>
      <c r="D473" s="325"/>
      <c r="E473" s="326"/>
      <c r="F473" s="327" t="s">
        <v>248</v>
      </c>
      <c r="G473" s="322">
        <f>SUM(G470:G472)</f>
        <v>0</v>
      </c>
      <c r="H473" s="325"/>
      <c r="I473" s="326"/>
      <c r="J473" s="327" t="s">
        <v>248</v>
      </c>
      <c r="K473" s="324">
        <f>SUM(K470:K472)</f>
        <v>0</v>
      </c>
      <c r="L473" s="325"/>
      <c r="M473" s="325"/>
      <c r="N473" s="327" t="s">
        <v>248</v>
      </c>
      <c r="O473" s="324">
        <f>SUM(O470:O472)</f>
        <v>0</v>
      </c>
      <c r="P473" s="309"/>
      <c r="Q473" s="310"/>
      <c r="R473" s="309"/>
      <c r="V473" s="374" t="e">
        <f>O468</f>
        <v>#N/A</v>
      </c>
      <c r="W473" s="375">
        <f>O473</f>
        <v>0</v>
      </c>
    </row>
    <row r="474" spans="1:23" x14ac:dyDescent="0.25">
      <c r="A474" s="330"/>
      <c r="B474" s="327" t="s">
        <v>240</v>
      </c>
      <c r="C474" s="328">
        <f>C473/3</f>
        <v>0</v>
      </c>
      <c r="D474" s="325"/>
      <c r="E474" s="326"/>
      <c r="F474" s="327" t="s">
        <v>240</v>
      </c>
      <c r="G474" s="328">
        <f>G473/3</f>
        <v>0</v>
      </c>
      <c r="H474" s="325"/>
      <c r="I474" s="326"/>
      <c r="J474" s="327" t="s">
        <v>240</v>
      </c>
      <c r="K474" s="328">
        <f>K473/3</f>
        <v>0</v>
      </c>
      <c r="L474" s="325"/>
      <c r="M474" s="325"/>
      <c r="N474" s="327" t="s">
        <v>240</v>
      </c>
      <c r="O474" s="328">
        <f>O473/3</f>
        <v>0</v>
      </c>
      <c r="P474" s="309"/>
      <c r="Q474" s="310"/>
      <c r="R474" s="309"/>
      <c r="V474" s="374" t="e">
        <f>C476</f>
        <v>#N/A</v>
      </c>
      <c r="W474" s="375">
        <f>C481</f>
        <v>0</v>
      </c>
    </row>
    <row r="475" spans="1:23" x14ac:dyDescent="0.25">
      <c r="A475" s="330"/>
      <c r="B475" s="311"/>
      <c r="C475" s="309"/>
      <c r="D475" s="309"/>
      <c r="E475" s="310"/>
      <c r="F475" s="311"/>
      <c r="G475" s="309"/>
      <c r="H475" s="309"/>
      <c r="I475" s="310"/>
      <c r="J475" s="311"/>
      <c r="K475" s="309"/>
      <c r="L475" s="309"/>
      <c r="M475" s="309"/>
      <c r="N475" s="311"/>
      <c r="O475" s="309"/>
      <c r="P475" s="309"/>
      <c r="Q475" s="310"/>
      <c r="R475" s="309"/>
      <c r="S475" s="429"/>
      <c r="T475" s="428"/>
      <c r="U475" s="430"/>
      <c r="V475" s="374" t="e">
        <f>G476</f>
        <v>#N/A</v>
      </c>
      <c r="W475" s="375">
        <f>G481</f>
        <v>0</v>
      </c>
    </row>
    <row r="476" spans="1:23" ht="12.75" customHeight="1" x14ac:dyDescent="0.25">
      <c r="A476" s="330"/>
      <c r="B476" s="319" t="s">
        <v>244</v>
      </c>
      <c r="C476" s="1384" t="e">
        <f>$C$62</f>
        <v>#N/A</v>
      </c>
      <c r="D476" s="1385"/>
      <c r="E476" s="318"/>
      <c r="F476" s="319" t="s">
        <v>244</v>
      </c>
      <c r="G476" s="1384" t="e">
        <f>$G$62</f>
        <v>#N/A</v>
      </c>
      <c r="H476" s="1385"/>
      <c r="I476" s="318"/>
      <c r="J476" s="319" t="s">
        <v>244</v>
      </c>
      <c r="K476" s="1384" t="e">
        <f>$K$62</f>
        <v>#N/A</v>
      </c>
      <c r="L476" s="1385"/>
      <c r="M476" s="320"/>
      <c r="N476" s="319" t="s">
        <v>244</v>
      </c>
      <c r="O476" s="1384" t="e">
        <f>$O$62</f>
        <v>#N/A</v>
      </c>
      <c r="P476" s="1385"/>
      <c r="Q476" s="310"/>
      <c r="R476" s="309"/>
      <c r="U476" s="331"/>
      <c r="V476" s="374" t="e">
        <f>K476</f>
        <v>#N/A</v>
      </c>
      <c r="W476" s="375">
        <f>K481</f>
        <v>0</v>
      </c>
    </row>
    <row r="477" spans="1:23" x14ac:dyDescent="0.25">
      <c r="A477" s="330"/>
      <c r="B477" s="311"/>
      <c r="C477" s="321" t="s">
        <v>238</v>
      </c>
      <c r="D477" s="321"/>
      <c r="E477" s="322"/>
      <c r="F477" s="327"/>
      <c r="G477" s="321" t="s">
        <v>238</v>
      </c>
      <c r="H477" s="321"/>
      <c r="I477" s="322"/>
      <c r="J477" s="327"/>
      <c r="K477" s="321" t="s">
        <v>238</v>
      </c>
      <c r="L477" s="321"/>
      <c r="M477" s="321"/>
      <c r="N477" s="327"/>
      <c r="O477" s="321" t="s">
        <v>238</v>
      </c>
      <c r="P477" s="321"/>
      <c r="Q477" s="310"/>
      <c r="R477" s="309"/>
      <c r="V477" s="374" t="e">
        <f>O476</f>
        <v>#N/A</v>
      </c>
      <c r="W477" s="375">
        <f>O481</f>
        <v>0</v>
      </c>
    </row>
    <row r="478" spans="1:23" x14ac:dyDescent="0.25">
      <c r="A478" s="330"/>
      <c r="B478" s="311">
        <f>$C$9</f>
        <v>0</v>
      </c>
      <c r="C478" s="313">
        <f>'13 Score Fill'!I456</f>
        <v>0</v>
      </c>
      <c r="D478" s="309"/>
      <c r="E478" s="310"/>
      <c r="F478" s="311">
        <f>$C$9</f>
        <v>0</v>
      </c>
      <c r="G478" s="313">
        <f>'13 Score Fill'!I464</f>
        <v>0</v>
      </c>
      <c r="H478" s="309"/>
      <c r="I478" s="310"/>
      <c r="J478" s="311">
        <f>$C$9</f>
        <v>0</v>
      </c>
      <c r="K478" s="313">
        <f>'13 Score Fill'!I472</f>
        <v>0</v>
      </c>
      <c r="L478" s="309"/>
      <c r="M478" s="309"/>
      <c r="N478" s="311">
        <f>$C$9</f>
        <v>0</v>
      </c>
      <c r="O478" s="313">
        <f>'13 Score Fill'!I480</f>
        <v>0</v>
      </c>
      <c r="P478" s="309"/>
      <c r="Q478" s="310"/>
      <c r="R478" s="309"/>
      <c r="V478" s="374" t="e">
        <f>C484</f>
        <v>#N/A</v>
      </c>
      <c r="W478" s="375">
        <f>C489</f>
        <v>0</v>
      </c>
    </row>
    <row r="479" spans="1:23" x14ac:dyDescent="0.25">
      <c r="A479" s="330"/>
      <c r="B479" s="311">
        <f>$C$10</f>
        <v>0</v>
      </c>
      <c r="C479" s="315">
        <f>'13 Score Fill'!I457</f>
        <v>0</v>
      </c>
      <c r="D479" s="309"/>
      <c r="E479" s="310"/>
      <c r="F479" s="311">
        <f>$C$10</f>
        <v>0</v>
      </c>
      <c r="G479" s="315">
        <f>'13 Score Fill'!I465</f>
        <v>0</v>
      </c>
      <c r="H479" s="309"/>
      <c r="I479" s="310"/>
      <c r="J479" s="311">
        <f>$C$10</f>
        <v>0</v>
      </c>
      <c r="K479" s="315">
        <f>'13 Score Fill'!I473</f>
        <v>0</v>
      </c>
      <c r="L479" s="309"/>
      <c r="M479" s="309"/>
      <c r="N479" s="311">
        <f>$C$10</f>
        <v>0</v>
      </c>
      <c r="O479" s="314">
        <f>'13 Score Fill'!I481</f>
        <v>0</v>
      </c>
      <c r="P479" s="309"/>
      <c r="Q479" s="310"/>
      <c r="R479" s="309"/>
      <c r="V479" s="374" t="e">
        <f>G484</f>
        <v>#N/A</v>
      </c>
      <c r="W479" s="375">
        <f>G489</f>
        <v>0</v>
      </c>
    </row>
    <row r="480" spans="1:23" x14ac:dyDescent="0.25">
      <c r="A480" s="330"/>
      <c r="B480" s="311">
        <f>$C$11</f>
        <v>0</v>
      </c>
      <c r="C480" s="313">
        <f>'13 Score Fill'!I458</f>
        <v>0</v>
      </c>
      <c r="D480" s="309"/>
      <c r="E480" s="310"/>
      <c r="F480" s="311">
        <f>$C$11</f>
        <v>0</v>
      </c>
      <c r="G480" s="313">
        <f>'13 Score Fill'!I466</f>
        <v>0</v>
      </c>
      <c r="H480" s="309"/>
      <c r="I480" s="310"/>
      <c r="J480" s="311">
        <f>$C$11</f>
        <v>0</v>
      </c>
      <c r="K480" s="315">
        <f>'13 Score Fill'!I474</f>
        <v>0</v>
      </c>
      <c r="L480" s="309"/>
      <c r="M480" s="309"/>
      <c r="N480" s="311">
        <f>$C$11</f>
        <v>0</v>
      </c>
      <c r="O480" s="315">
        <f>'13 Score Fill'!I482</f>
        <v>0</v>
      </c>
      <c r="P480" s="309"/>
      <c r="Q480" s="310"/>
      <c r="R480" s="309"/>
      <c r="V480" s="375" t="e">
        <f>K484</f>
        <v>#N/A</v>
      </c>
      <c r="W480" s="375">
        <f>K489</f>
        <v>0</v>
      </c>
    </row>
    <row r="481" spans="1:23" x14ac:dyDescent="0.25">
      <c r="A481" s="330"/>
      <c r="B481" s="327" t="s">
        <v>248</v>
      </c>
      <c r="C481" s="324">
        <f>SUM(C478:C480)</f>
        <v>0</v>
      </c>
      <c r="D481" s="325"/>
      <c r="E481" s="326"/>
      <c r="F481" s="327" t="s">
        <v>248</v>
      </c>
      <c r="G481" s="324">
        <f>SUM(G478:G480)</f>
        <v>0</v>
      </c>
      <c r="H481" s="325"/>
      <c r="I481" s="326"/>
      <c r="J481" s="327" t="s">
        <v>248</v>
      </c>
      <c r="K481" s="324">
        <f>SUM(K478:K480)</f>
        <v>0</v>
      </c>
      <c r="L481" s="325"/>
      <c r="M481" s="325"/>
      <c r="N481" s="327" t="s">
        <v>248</v>
      </c>
      <c r="O481" s="321">
        <f>SUM(O478:O480)</f>
        <v>0</v>
      </c>
      <c r="P481" s="309"/>
      <c r="Q481" s="310"/>
      <c r="R481" s="309"/>
      <c r="V481" s="374" t="e">
        <f>O484</f>
        <v>#N/A</v>
      </c>
      <c r="W481" s="375">
        <f>O489</f>
        <v>0</v>
      </c>
    </row>
    <row r="482" spans="1:23" x14ac:dyDescent="0.25">
      <c r="A482" s="330"/>
      <c r="B482" s="327" t="s">
        <v>240</v>
      </c>
      <c r="C482" s="328">
        <f>C481/3</f>
        <v>0</v>
      </c>
      <c r="D482" s="325"/>
      <c r="E482" s="326"/>
      <c r="F482" s="327" t="s">
        <v>240</v>
      </c>
      <c r="G482" s="328">
        <f>G481/3</f>
        <v>0</v>
      </c>
      <c r="H482" s="325"/>
      <c r="I482" s="326"/>
      <c r="J482" s="327" t="s">
        <v>240</v>
      </c>
      <c r="K482" s="328">
        <f>K481/3</f>
        <v>0</v>
      </c>
      <c r="L482" s="325"/>
      <c r="M482" s="325"/>
      <c r="N482" s="327" t="s">
        <v>240</v>
      </c>
      <c r="O482" s="328">
        <f>O481/3</f>
        <v>0</v>
      </c>
      <c r="P482" s="309"/>
      <c r="Q482" s="310"/>
      <c r="R482" s="309"/>
      <c r="W482" s="184">
        <f>SUM(W458:W481)</f>
        <v>0</v>
      </c>
    </row>
    <row r="483" spans="1:23" x14ac:dyDescent="0.25">
      <c r="A483" s="330"/>
      <c r="B483" s="311"/>
      <c r="C483" s="309"/>
      <c r="D483" s="309"/>
      <c r="E483" s="310"/>
      <c r="F483" s="311"/>
      <c r="G483" s="309"/>
      <c r="H483" s="309"/>
      <c r="I483" s="310"/>
      <c r="J483" s="311"/>
      <c r="K483" s="309"/>
      <c r="L483" s="309"/>
      <c r="M483" s="309"/>
      <c r="N483" s="311"/>
      <c r="O483" s="309"/>
      <c r="P483" s="309"/>
      <c r="Q483" s="310"/>
      <c r="R483" s="309"/>
    </row>
    <row r="484" spans="1:23" ht="12.75" customHeight="1" x14ac:dyDescent="0.25">
      <c r="A484" s="330"/>
      <c r="B484" s="319" t="s">
        <v>245</v>
      </c>
      <c r="C484" s="1384" t="e">
        <f>$C$70</f>
        <v>#N/A</v>
      </c>
      <c r="D484" s="1385"/>
      <c r="E484" s="318"/>
      <c r="F484" s="319" t="s">
        <v>245</v>
      </c>
      <c r="G484" s="1384" t="e">
        <f>$G$70</f>
        <v>#N/A</v>
      </c>
      <c r="H484" s="1385"/>
      <c r="I484" s="318"/>
      <c r="J484" s="319" t="s">
        <v>245</v>
      </c>
      <c r="K484" s="1384" t="e">
        <f>$K$70</f>
        <v>#N/A</v>
      </c>
      <c r="L484" s="1385"/>
      <c r="M484" s="320"/>
      <c r="N484" s="319" t="s">
        <v>245</v>
      </c>
      <c r="O484" s="1384" t="e">
        <f>$O$70</f>
        <v>#N/A</v>
      </c>
      <c r="P484" s="1385"/>
      <c r="Q484" s="310"/>
      <c r="R484" s="309"/>
      <c r="U484" s="331"/>
    </row>
    <row r="485" spans="1:23" x14ac:dyDescent="0.25">
      <c r="A485" s="330"/>
      <c r="B485" s="311"/>
      <c r="C485" s="321" t="s">
        <v>238</v>
      </c>
      <c r="D485" s="321"/>
      <c r="E485" s="322"/>
      <c r="F485" s="327"/>
      <c r="G485" s="321" t="s">
        <v>238</v>
      </c>
      <c r="H485" s="321"/>
      <c r="I485" s="322"/>
      <c r="J485" s="327"/>
      <c r="K485" s="321" t="s">
        <v>238</v>
      </c>
      <c r="L485" s="321"/>
      <c r="M485" s="321"/>
      <c r="N485" s="327"/>
      <c r="O485" s="321" t="s">
        <v>238</v>
      </c>
      <c r="P485" s="309"/>
      <c r="Q485" s="310"/>
      <c r="R485" s="309"/>
    </row>
    <row r="486" spans="1:23" x14ac:dyDescent="0.25">
      <c r="A486" s="330"/>
      <c r="B486" s="311">
        <f>$C$9</f>
        <v>0</v>
      </c>
      <c r="C486" s="313">
        <f>'13 Score Fill'!J456</f>
        <v>0</v>
      </c>
      <c r="D486" s="309"/>
      <c r="E486" s="310"/>
      <c r="F486" s="311">
        <f>$C$9</f>
        <v>0</v>
      </c>
      <c r="G486" s="313">
        <f>'13 Score Fill'!J464</f>
        <v>0</v>
      </c>
      <c r="H486" s="309"/>
      <c r="I486" s="310"/>
      <c r="J486" s="311">
        <f>$C$9</f>
        <v>0</v>
      </c>
      <c r="K486" s="313">
        <f>'13 Score Fill'!J472</f>
        <v>0</v>
      </c>
      <c r="L486" s="309"/>
      <c r="M486" s="309"/>
      <c r="N486" s="311">
        <f>$C$9</f>
        <v>0</v>
      </c>
      <c r="O486" s="313">
        <f>'13 Score Fill'!J480</f>
        <v>0</v>
      </c>
      <c r="P486" s="309"/>
      <c r="Q486" s="310"/>
      <c r="R486" s="309"/>
      <c r="V486" s="374">
        <f>COUNTIF(V458:V481,D498)</f>
        <v>0</v>
      </c>
    </row>
    <row r="487" spans="1:23" x14ac:dyDescent="0.25">
      <c r="A487" s="330"/>
      <c r="B487" s="311">
        <f>$C$10</f>
        <v>0</v>
      </c>
      <c r="C487" s="314">
        <f>'13 Score Fill'!J457</f>
        <v>0</v>
      </c>
      <c r="D487" s="309"/>
      <c r="E487" s="310"/>
      <c r="F487" s="311">
        <f>$C$10</f>
        <v>0</v>
      </c>
      <c r="G487" s="315">
        <f>'13 Score Fill'!J465</f>
        <v>0</v>
      </c>
      <c r="H487" s="309"/>
      <c r="I487" s="310"/>
      <c r="J487" s="311">
        <f>$C$10</f>
        <v>0</v>
      </c>
      <c r="K487" s="315">
        <f>'13 Score Fill'!J473</f>
        <v>0</v>
      </c>
      <c r="L487" s="309"/>
      <c r="M487" s="309"/>
      <c r="N487" s="311">
        <f>$C$10</f>
        <v>0</v>
      </c>
      <c r="O487" s="314">
        <f>'13 Score Fill'!J481</f>
        <v>0</v>
      </c>
      <c r="P487" s="309"/>
      <c r="Q487" s="310"/>
      <c r="R487" s="309"/>
      <c r="V487" s="374">
        <f>COUNTIF(V458:V481,D499)</f>
        <v>0</v>
      </c>
    </row>
    <row r="488" spans="1:23" x14ac:dyDescent="0.25">
      <c r="A488" s="330"/>
      <c r="B488" s="311">
        <f>$C$11</f>
        <v>0</v>
      </c>
      <c r="C488" s="314">
        <f>'13 Score Fill'!J458</f>
        <v>0</v>
      </c>
      <c r="D488" s="309"/>
      <c r="E488" s="310"/>
      <c r="F488" s="311">
        <f>$C$11</f>
        <v>0</v>
      </c>
      <c r="G488" s="315">
        <f>'13 Score Fill'!J466</f>
        <v>0</v>
      </c>
      <c r="H488" s="309"/>
      <c r="I488" s="310"/>
      <c r="J488" s="311">
        <f>$C$11</f>
        <v>0</v>
      </c>
      <c r="K488" s="315">
        <f>'13 Score Fill'!J474</f>
        <v>0</v>
      </c>
      <c r="L488" s="309"/>
      <c r="M488" s="309"/>
      <c r="N488" s="311">
        <f>$C$11</f>
        <v>0</v>
      </c>
      <c r="O488" s="314">
        <f>'13 Score Fill'!J482</f>
        <v>0</v>
      </c>
      <c r="P488" s="309"/>
      <c r="Q488" s="310"/>
      <c r="R488" s="309"/>
      <c r="V488" s="374">
        <f>COUNTIF(V458:V481,D500)</f>
        <v>0</v>
      </c>
    </row>
    <row r="489" spans="1:23" x14ac:dyDescent="0.25">
      <c r="A489" s="330"/>
      <c r="B489" s="327" t="s">
        <v>248</v>
      </c>
      <c r="C489" s="324">
        <f>SUM(C486:C488)</f>
        <v>0</v>
      </c>
      <c r="D489" s="325"/>
      <c r="E489" s="326"/>
      <c r="F489" s="327" t="s">
        <v>248</v>
      </c>
      <c r="G489" s="321">
        <f>SUM(G486:G488)</f>
        <v>0</v>
      </c>
      <c r="H489" s="325"/>
      <c r="I489" s="326"/>
      <c r="J489" s="327" t="s">
        <v>248</v>
      </c>
      <c r="K489" s="324">
        <f>SUM(K486:K488)</f>
        <v>0</v>
      </c>
      <c r="L489" s="325"/>
      <c r="M489" s="325"/>
      <c r="N489" s="327" t="s">
        <v>248</v>
      </c>
      <c r="O489" s="324">
        <f>SUM(O486:O488)</f>
        <v>0</v>
      </c>
      <c r="P489" s="309"/>
      <c r="Q489" s="310"/>
      <c r="R489" s="309"/>
      <c r="V489" s="374">
        <f>COUNTIF(V458:V481,D501)</f>
        <v>0</v>
      </c>
    </row>
    <row r="490" spans="1:23" x14ac:dyDescent="0.25">
      <c r="A490" s="330"/>
      <c r="B490" s="327" t="s">
        <v>240</v>
      </c>
      <c r="C490" s="328">
        <f>C489/3</f>
        <v>0</v>
      </c>
      <c r="D490" s="378"/>
      <c r="E490" s="379"/>
      <c r="F490" s="380" t="s">
        <v>240</v>
      </c>
      <c r="G490" s="328">
        <f>G489/3</f>
        <v>0</v>
      </c>
      <c r="H490" s="378"/>
      <c r="I490" s="379"/>
      <c r="J490" s="380" t="s">
        <v>240</v>
      </c>
      <c r="K490" s="328">
        <f>K489/3</f>
        <v>0</v>
      </c>
      <c r="L490" s="378"/>
      <c r="M490" s="378"/>
      <c r="N490" s="380" t="s">
        <v>240</v>
      </c>
      <c r="O490" s="328">
        <f>O489/3</f>
        <v>0</v>
      </c>
      <c r="P490" s="309"/>
      <c r="Q490" s="310"/>
      <c r="R490" s="309"/>
      <c r="V490" s="374">
        <f>COUNTIF(V458:V481,C502)</f>
        <v>0</v>
      </c>
    </row>
    <row r="491" spans="1:23" ht="13.8" thickBot="1" x14ac:dyDescent="0.3">
      <c r="A491" s="330"/>
      <c r="B491" s="311"/>
      <c r="C491" s="309"/>
      <c r="D491" s="309"/>
      <c r="E491" s="310"/>
      <c r="F491" s="311"/>
      <c r="G491" s="309"/>
      <c r="H491" s="309"/>
      <c r="I491" s="310"/>
      <c r="J491" s="311"/>
      <c r="K491" s="309"/>
      <c r="L491" s="309"/>
      <c r="M491" s="309"/>
      <c r="N491" s="311"/>
      <c r="O491" s="309"/>
      <c r="P491" s="309"/>
      <c r="Q491" s="310"/>
      <c r="R491" s="309"/>
      <c r="V491" s="374">
        <f>COUNTIF(V458:V481,D503)</f>
        <v>0</v>
      </c>
    </row>
    <row r="492" spans="1:23" ht="25.5" customHeight="1" x14ac:dyDescent="0.25">
      <c r="A492" s="330"/>
      <c r="B492" s="381" t="s">
        <v>249</v>
      </c>
      <c r="C492" s="382">
        <f>C489+C481+C473+C465+C457+C449</f>
        <v>0</v>
      </c>
      <c r="D492" s="1394" t="e">
        <f>$C$28</f>
        <v>#N/A</v>
      </c>
      <c r="E492" s="1395"/>
      <c r="F492" s="381" t="s">
        <v>272</v>
      </c>
      <c r="G492" s="382">
        <f>G489+G481+G473+G465+G457+G449</f>
        <v>0</v>
      </c>
      <c r="H492" s="1394" t="e">
        <f>$G$28</f>
        <v>#N/A</v>
      </c>
      <c r="I492" s="1395"/>
      <c r="J492" s="381" t="s">
        <v>301</v>
      </c>
      <c r="K492" s="382">
        <f>K489+K481+K473+K465+K457+K449</f>
        <v>0</v>
      </c>
      <c r="L492" s="1394" t="e">
        <f>$K$28</f>
        <v>#N/A</v>
      </c>
      <c r="M492" s="1400"/>
      <c r="N492" s="381" t="s">
        <v>303</v>
      </c>
      <c r="O492" s="383">
        <f>O489+O481+O473+O465+O457+O449</f>
        <v>0</v>
      </c>
      <c r="P492" s="1394" t="str">
        <f>$O$28</f>
        <v>Not Used</v>
      </c>
      <c r="Q492" s="1395"/>
      <c r="R492" s="510"/>
      <c r="V492" s="374">
        <f>COUNTIF(V458:V481,D504)</f>
        <v>0</v>
      </c>
    </row>
    <row r="493" spans="1:23" x14ac:dyDescent="0.25">
      <c r="A493" s="330"/>
      <c r="B493" s="384"/>
      <c r="C493" s="321"/>
      <c r="D493" s="1396"/>
      <c r="E493" s="1397"/>
      <c r="F493" s="384"/>
      <c r="G493" s="321"/>
      <c r="H493" s="1396"/>
      <c r="I493" s="1397"/>
      <c r="J493" s="384"/>
      <c r="K493" s="321"/>
      <c r="L493" s="1396"/>
      <c r="M493" s="1401"/>
      <c r="N493" s="384"/>
      <c r="O493" s="385"/>
      <c r="P493" s="1396"/>
      <c r="Q493" s="1397"/>
      <c r="R493" s="510"/>
      <c r="V493" s="374">
        <f>COUNTIF(V458:V481,C505)</f>
        <v>0</v>
      </c>
    </row>
    <row r="494" spans="1:23" ht="27" thickBot="1" x14ac:dyDescent="0.3">
      <c r="A494" s="330"/>
      <c r="B494" s="386" t="s">
        <v>250</v>
      </c>
      <c r="C494" s="388" t="str">
        <f>K499</f>
        <v>Exercise 1</v>
      </c>
      <c r="D494" s="1398"/>
      <c r="E494" s="1399"/>
      <c r="F494" s="386" t="s">
        <v>273</v>
      </c>
      <c r="G494" s="388" t="str">
        <f>K500</f>
        <v>Exercise 2</v>
      </c>
      <c r="H494" s="1398"/>
      <c r="I494" s="1399"/>
      <c r="J494" s="386" t="s">
        <v>302</v>
      </c>
      <c r="K494" s="388" t="str">
        <f>K501</f>
        <v>Exercise 3</v>
      </c>
      <c r="L494" s="1398"/>
      <c r="M494" s="1402"/>
      <c r="N494" s="386" t="s">
        <v>304</v>
      </c>
      <c r="O494" s="389" t="str">
        <f>K501</f>
        <v>Exercise 3</v>
      </c>
      <c r="P494" s="1398"/>
      <c r="Q494" s="1399"/>
      <c r="R494" s="510"/>
      <c r="V494" s="331">
        <f>$K$9+$K$10+$K$11+$K$12</f>
        <v>0</v>
      </c>
    </row>
    <row r="495" spans="1:23" ht="13.8" thickBot="1" x14ac:dyDescent="0.3">
      <c r="A495" s="330"/>
      <c r="B495" s="329"/>
      <c r="C495" s="309"/>
      <c r="D495" s="309"/>
      <c r="E495" s="309"/>
      <c r="F495" s="309"/>
      <c r="G495" s="309"/>
      <c r="H495" s="309"/>
      <c r="I495" s="309"/>
      <c r="J495" s="309"/>
      <c r="K495" s="309"/>
      <c r="L495" s="309"/>
      <c r="M495" s="309"/>
      <c r="N495" s="309"/>
      <c r="O495" s="309"/>
      <c r="P495" s="309"/>
      <c r="Q495" s="310"/>
      <c r="R495" s="309"/>
    </row>
    <row r="496" spans="1:23" ht="41.4" thickTop="1" thickBot="1" x14ac:dyDescent="0.35">
      <c r="A496" s="330"/>
      <c r="B496" s="390"/>
      <c r="C496" s="325"/>
      <c r="D496" s="325"/>
      <c r="E496" s="391" t="s">
        <v>248</v>
      </c>
      <c r="F496" s="392" t="s">
        <v>348</v>
      </c>
      <c r="G496" s="1387" t="s">
        <v>347</v>
      </c>
      <c r="H496" s="1387"/>
      <c r="I496" s="452" t="s">
        <v>404</v>
      </c>
      <c r="J496" s="394"/>
      <c r="K496" s="309"/>
      <c r="L496" s="309"/>
      <c r="M496" s="1382" t="s">
        <v>7</v>
      </c>
      <c r="N496" s="1383"/>
      <c r="O496" s="395" t="str">
        <f>J440</f>
        <v>G</v>
      </c>
      <c r="P496" s="396"/>
      <c r="Q496" s="397"/>
      <c r="R496" s="396"/>
    </row>
    <row r="497" spans="1:23" ht="13.8" thickTop="1" x14ac:dyDescent="0.25">
      <c r="A497" s="330"/>
      <c r="B497" s="398"/>
      <c r="C497" s="399"/>
      <c r="D497" s="400" t="s">
        <v>259</v>
      </c>
      <c r="E497" s="321">
        <f>SUMIFS(W458:W481,V458:V481,D497)</f>
        <v>0</v>
      </c>
      <c r="F497" s="401">
        <f>$V$72*30</f>
        <v>0</v>
      </c>
      <c r="G497" s="1374" t="e">
        <f>E497/$V$72/3</f>
        <v>#DIV/0!</v>
      </c>
      <c r="H497" s="1374"/>
      <c r="I497" s="378" t="e">
        <f>G497*10</f>
        <v>#DIV/0!</v>
      </c>
      <c r="J497" s="309"/>
      <c r="K497" s="309"/>
      <c r="L497" s="309"/>
      <c r="M497" s="402"/>
      <c r="N497" s="1392"/>
      <c r="O497" s="1392"/>
      <c r="P497" s="1392"/>
      <c r="Q497" s="1393"/>
      <c r="R497" s="509"/>
    </row>
    <row r="498" spans="1:23" x14ac:dyDescent="0.25">
      <c r="A498" s="330"/>
      <c r="B498" s="403"/>
      <c r="C498" s="399"/>
      <c r="D498" s="400" t="s">
        <v>266</v>
      </c>
      <c r="E498" s="321">
        <f>SUMIFS(W458:W481,V458:V481,D498)</f>
        <v>0</v>
      </c>
      <c r="F498" s="401">
        <f>$V$73*30</f>
        <v>0</v>
      </c>
      <c r="G498" s="1374" t="e">
        <f>E498/$V$73/3</f>
        <v>#DIV/0!</v>
      </c>
      <c r="H498" s="1374"/>
      <c r="I498" s="378" t="e">
        <f t="shared" ref="I498:I504" si="10">G498*10</f>
        <v>#DIV/0!</v>
      </c>
      <c r="K498" s="1390"/>
      <c r="L498" s="1390"/>
      <c r="M498" s="404" t="s">
        <v>248</v>
      </c>
      <c r="N498" s="404" t="s">
        <v>240</v>
      </c>
      <c r="O498" s="405"/>
      <c r="P498" s="405"/>
      <c r="Q498" s="406"/>
      <c r="R498" s="405"/>
    </row>
    <row r="499" spans="1:23" ht="13.8" x14ac:dyDescent="0.3">
      <c r="A499" s="330"/>
      <c r="B499" s="403"/>
      <c r="C499" s="399"/>
      <c r="D499" s="400" t="s">
        <v>260</v>
      </c>
      <c r="E499" s="321">
        <f>SUMIFS(W458:W481,V458:V481,D499)</f>
        <v>0</v>
      </c>
      <c r="F499" s="401">
        <f>$V$74*30</f>
        <v>0</v>
      </c>
      <c r="G499" s="1374" t="e">
        <f>E499/$V$74/3</f>
        <v>#DIV/0!</v>
      </c>
      <c r="H499" s="1374"/>
      <c r="I499" s="378" t="e">
        <f t="shared" si="10"/>
        <v>#DIV/0!</v>
      </c>
      <c r="K499" s="1375" t="s">
        <v>236</v>
      </c>
      <c r="L499" s="1375"/>
      <c r="M499" s="404">
        <f>C492</f>
        <v>0</v>
      </c>
      <c r="N499" s="407" t="e">
        <f>(M499/($K$9*30))*100</f>
        <v>#DIV/0!</v>
      </c>
      <c r="O499" s="330"/>
      <c r="P499" s="330"/>
      <c r="Q499" s="310"/>
      <c r="R499" s="309"/>
    </row>
    <row r="500" spans="1:23" ht="13.8" x14ac:dyDescent="0.3">
      <c r="A500" s="330"/>
      <c r="B500" s="403"/>
      <c r="C500" s="399"/>
      <c r="D500" s="400" t="s">
        <v>261</v>
      </c>
      <c r="E500" s="321">
        <f>SUMIFS(W458:W481,V458:V481,D500)</f>
        <v>0</v>
      </c>
      <c r="F500" s="401">
        <f>$V$75*30</f>
        <v>0</v>
      </c>
      <c r="G500" s="1374" t="e">
        <f>E500/$V$75/3</f>
        <v>#DIV/0!</v>
      </c>
      <c r="H500" s="1374"/>
      <c r="I500" s="378" t="e">
        <f t="shared" si="10"/>
        <v>#DIV/0!</v>
      </c>
      <c r="K500" s="1375" t="s">
        <v>237</v>
      </c>
      <c r="L500" s="1375"/>
      <c r="M500" s="404">
        <f>G492</f>
        <v>0</v>
      </c>
      <c r="N500" s="407" t="e">
        <f>(M500/($K$10*30))*100</f>
        <v>#DIV/0!</v>
      </c>
      <c r="O500" s="408"/>
      <c r="P500" s="330"/>
      <c r="Q500" s="310"/>
      <c r="R500" s="309"/>
    </row>
    <row r="501" spans="1:23" ht="13.8" x14ac:dyDescent="0.3">
      <c r="A501" s="330"/>
      <c r="B501" s="403"/>
      <c r="C501" s="330"/>
      <c r="D501" s="409" t="s">
        <v>262</v>
      </c>
      <c r="E501" s="321">
        <f>SUMIFS(W458:W481,V458:V481,D501)</f>
        <v>0</v>
      </c>
      <c r="F501" s="401">
        <f>$V$76*30</f>
        <v>0</v>
      </c>
      <c r="G501" s="1374" t="e">
        <f>E501/$V$76/3</f>
        <v>#DIV/0!</v>
      </c>
      <c r="H501" s="1374"/>
      <c r="I501" s="378" t="e">
        <f t="shared" si="10"/>
        <v>#DIV/0!</v>
      </c>
      <c r="K501" s="1375" t="s">
        <v>247</v>
      </c>
      <c r="L501" s="1375"/>
      <c r="M501" s="404">
        <f>K492</f>
        <v>0</v>
      </c>
      <c r="N501" s="407" t="e">
        <f>(M501/($K$11*30))*100</f>
        <v>#DIV/0!</v>
      </c>
      <c r="O501" s="309"/>
      <c r="P501" s="309"/>
      <c r="Q501" s="310"/>
      <c r="R501" s="309"/>
    </row>
    <row r="502" spans="1:23" ht="13.8" x14ac:dyDescent="0.3">
      <c r="A502" s="330"/>
      <c r="B502" s="403"/>
      <c r="C502" s="399"/>
      <c r="D502" s="400" t="s">
        <v>263</v>
      </c>
      <c r="E502" s="321">
        <f>SUMIFS(W458:W481,V458:V481,D502)</f>
        <v>0</v>
      </c>
      <c r="F502" s="401">
        <f>$V$77*30</f>
        <v>0</v>
      </c>
      <c r="G502" s="1374" t="e">
        <f>E502/$V$77/3</f>
        <v>#DIV/0!</v>
      </c>
      <c r="H502" s="1374"/>
      <c r="I502" s="378" t="e">
        <f t="shared" si="10"/>
        <v>#DIV/0!</v>
      </c>
      <c r="K502" s="1375" t="s">
        <v>246</v>
      </c>
      <c r="L502" s="1375"/>
      <c r="M502" s="404">
        <f>O492</f>
        <v>0</v>
      </c>
      <c r="N502" s="407" t="e">
        <f>(M502/($K$12*30))*100</f>
        <v>#DIV/0!</v>
      </c>
      <c r="O502" s="309"/>
      <c r="P502" s="309"/>
      <c r="Q502" s="310"/>
      <c r="R502" s="309"/>
    </row>
    <row r="503" spans="1:23" ht="13.8" x14ac:dyDescent="0.25">
      <c r="A503" s="330"/>
      <c r="B503" s="403"/>
      <c r="C503" s="399"/>
      <c r="D503" s="400" t="s">
        <v>265</v>
      </c>
      <c r="E503" s="321">
        <f>SUMIFS(W458:W481,V458:V481,D503)</f>
        <v>0</v>
      </c>
      <c r="F503" s="401">
        <f>$V$78*30</f>
        <v>0</v>
      </c>
      <c r="G503" s="1374" t="e">
        <f>E503/$V$78/3</f>
        <v>#DIV/0!</v>
      </c>
      <c r="H503" s="1374"/>
      <c r="I503" s="378" t="e">
        <f t="shared" si="10"/>
        <v>#DIV/0!</v>
      </c>
      <c r="K503" s="1376" t="s">
        <v>248</v>
      </c>
      <c r="L503" s="1376"/>
      <c r="M503" s="321">
        <f>SUM(M499:M502)</f>
        <v>0</v>
      </c>
      <c r="N503" s="410" t="e">
        <f>(M503/$O$86)*100</f>
        <v>#DIV/0!</v>
      </c>
      <c r="O503" s="309"/>
      <c r="P503" s="309"/>
      <c r="Q503" s="310"/>
      <c r="R503" s="309"/>
    </row>
    <row r="504" spans="1:23" x14ac:dyDescent="0.25">
      <c r="A504" s="330"/>
      <c r="B504" s="403"/>
      <c r="C504" s="1377" t="s">
        <v>264</v>
      </c>
      <c r="D504" s="1377"/>
      <c r="E504" s="321">
        <f>SUMIFS(W458:W481,V458:V481,C504)</f>
        <v>0</v>
      </c>
      <c r="F504" s="401">
        <f>$V$79*30</f>
        <v>0</v>
      </c>
      <c r="G504" s="1374" t="e">
        <f>E504/$V$79/3</f>
        <v>#DIV/0!</v>
      </c>
      <c r="H504" s="1374"/>
      <c r="I504" s="378" t="e">
        <f t="shared" si="10"/>
        <v>#DIV/0!</v>
      </c>
      <c r="L504" s="412" t="s">
        <v>349</v>
      </c>
      <c r="M504" s="413">
        <f>($K$9+$K$10+$K$11+$K$12)*30</f>
        <v>0</v>
      </c>
      <c r="N504" s="414"/>
      <c r="O504" s="414"/>
      <c r="P504" s="309"/>
      <c r="Q504" s="310"/>
      <c r="R504" s="309"/>
    </row>
    <row r="505" spans="1:23" x14ac:dyDescent="0.25">
      <c r="A505" s="330"/>
      <c r="B505" s="415"/>
      <c r="C505" s="1386" t="s">
        <v>307</v>
      </c>
      <c r="D505" s="1386"/>
      <c r="E505" s="401">
        <f>SUM(E497:E504)</f>
        <v>0</v>
      </c>
      <c r="F505" s="416">
        <f>SUM(F497:F504)</f>
        <v>0</v>
      </c>
      <c r="G505" s="417"/>
      <c r="H505" s="1388"/>
      <c r="I505" s="1388"/>
      <c r="J505" s="418"/>
      <c r="K505" s="418"/>
      <c r="L505" s="417"/>
      <c r="M505" s="417"/>
      <c r="N505" s="417"/>
      <c r="O505" s="417"/>
      <c r="P505" s="417"/>
      <c r="Q505" s="419"/>
      <c r="R505" s="309"/>
    </row>
    <row r="506" spans="1:23" x14ac:dyDescent="0.25">
      <c r="A506" s="330"/>
      <c r="B506" s="420"/>
      <c r="C506" s="421"/>
      <c r="D506" s="421"/>
      <c r="E506" s="422"/>
      <c r="F506" s="423"/>
      <c r="G506" s="424"/>
      <c r="H506" s="422"/>
      <c r="I506" s="422"/>
      <c r="J506" s="425"/>
      <c r="K506" s="424"/>
      <c r="L506" s="424"/>
      <c r="M506" s="424"/>
      <c r="N506" s="424"/>
      <c r="O506" s="424"/>
      <c r="P506" s="424"/>
      <c r="Q506" s="424"/>
      <c r="R506" s="309"/>
    </row>
    <row r="507" spans="1:23" ht="13.8" x14ac:dyDescent="0.25">
      <c r="A507" s="330"/>
      <c r="B507" s="349"/>
      <c r="C507" s="350"/>
      <c r="D507" s="350"/>
      <c r="E507" s="350"/>
      <c r="F507" s="350"/>
      <c r="G507" s="351"/>
      <c r="H507" s="350"/>
      <c r="I507" s="350"/>
      <c r="J507" s="350"/>
      <c r="K507" s="350"/>
      <c r="L507" s="352"/>
      <c r="M507" s="350"/>
      <c r="N507" s="350"/>
      <c r="O507" s="353"/>
      <c r="P507" s="353"/>
      <c r="Q507" s="354"/>
      <c r="R507" s="309"/>
    </row>
    <row r="508" spans="1:23" ht="15.75" customHeight="1" thickBot="1" x14ac:dyDescent="0.3">
      <c r="A508" s="330"/>
      <c r="B508" s="426"/>
      <c r="C508" s="355" t="s">
        <v>13</v>
      </c>
      <c r="D508" s="1403">
        <f>'1 FILL FORM'!$G$6</f>
        <v>0</v>
      </c>
      <c r="E508" s="1403"/>
      <c r="F508" s="1403"/>
      <c r="G508" s="1403"/>
      <c r="H508" s="309"/>
      <c r="I508" s="309"/>
      <c r="J508" s="309"/>
      <c r="K508" s="309"/>
      <c r="L508" s="309"/>
      <c r="M508" s="355" t="s">
        <v>4</v>
      </c>
      <c r="N508" s="1391">
        <f>'1 FILL FORM'!$G$7</f>
        <v>0</v>
      </c>
      <c r="O508" s="1391"/>
      <c r="P508" s="1391"/>
      <c r="Q508" s="310"/>
      <c r="R508" s="309"/>
      <c r="S508" s="365"/>
      <c r="T508" s="365"/>
      <c r="U508" s="365"/>
    </row>
    <row r="509" spans="1:23" ht="16.8" thickTop="1" thickBot="1" x14ac:dyDescent="0.35">
      <c r="A509" s="330"/>
      <c r="B509" s="358" t="s">
        <v>5</v>
      </c>
      <c r="C509" s="1389">
        <f>'1 FILL FORM'!$G$9</f>
        <v>0</v>
      </c>
      <c r="D509" s="1389"/>
      <c r="E509" s="1389"/>
      <c r="F509" s="1389"/>
      <c r="G509" s="359"/>
      <c r="H509" s="360"/>
      <c r="I509" s="361" t="s">
        <v>7</v>
      </c>
      <c r="J509" s="307" t="s">
        <v>281</v>
      </c>
      <c r="K509" s="362"/>
      <c r="L509" s="362"/>
      <c r="M509" s="362"/>
      <c r="N509" s="362"/>
      <c r="O509" s="362"/>
      <c r="P509" s="362"/>
      <c r="Q509" s="363"/>
      <c r="R509" s="359"/>
      <c r="V509" s="365"/>
      <c r="W509" s="365"/>
    </row>
    <row r="510" spans="1:23" ht="14.4" thickTop="1" thickBot="1" x14ac:dyDescent="0.3">
      <c r="A510" s="330"/>
      <c r="B510" s="366"/>
      <c r="C510" s="367"/>
      <c r="D510" s="367"/>
      <c r="E510" s="367"/>
      <c r="F510" s="367"/>
      <c r="G510" s="367"/>
      <c r="H510" s="367"/>
      <c r="I510" s="367"/>
      <c r="J510" s="367"/>
      <c r="K510" s="367"/>
      <c r="L510" s="367"/>
      <c r="M510" s="367"/>
      <c r="N510" s="367"/>
      <c r="O510" s="367"/>
      <c r="P510" s="367"/>
      <c r="Q510" s="368"/>
      <c r="R510" s="309"/>
    </row>
    <row r="511" spans="1:23" ht="14.4" thickTop="1" thickBot="1" x14ac:dyDescent="0.3">
      <c r="A511" s="330"/>
      <c r="B511" s="370" t="s">
        <v>253</v>
      </c>
      <c r="C511" s="1378" t="e">
        <f>$G$9</f>
        <v>#N/A</v>
      </c>
      <c r="D511" s="1378"/>
      <c r="E511" s="1379"/>
      <c r="F511" s="370" t="s">
        <v>254</v>
      </c>
      <c r="G511" s="1378" t="e">
        <f>$G$10</f>
        <v>#N/A</v>
      </c>
      <c r="H511" s="1378"/>
      <c r="I511" s="1379"/>
      <c r="J511" s="371" t="s">
        <v>255</v>
      </c>
      <c r="K511" s="1380" t="e">
        <f>$G$11</f>
        <v>#N/A</v>
      </c>
      <c r="L511" s="1380"/>
      <c r="M511" s="1381"/>
      <c r="N511" s="371" t="s">
        <v>256</v>
      </c>
      <c r="O511" s="1380" t="str">
        <f>$G$12</f>
        <v>Not Used</v>
      </c>
      <c r="P511" s="1380"/>
      <c r="Q511" s="1381"/>
      <c r="R511" s="508"/>
    </row>
    <row r="512" spans="1:23" ht="13.8" thickTop="1" x14ac:dyDescent="0.25">
      <c r="A512" s="330"/>
      <c r="B512" s="329"/>
      <c r="C512" s="309"/>
      <c r="D512" s="427"/>
      <c r="E512" s="310"/>
      <c r="F512" s="329"/>
      <c r="G512" s="309"/>
      <c r="H512" s="309"/>
      <c r="I512" s="310"/>
      <c r="J512" s="329"/>
      <c r="K512" s="309"/>
      <c r="L512" s="309"/>
      <c r="M512" s="309"/>
      <c r="N512" s="329"/>
      <c r="O512" s="309"/>
      <c r="P512" s="309"/>
      <c r="Q512" s="310"/>
      <c r="R512" s="309"/>
    </row>
    <row r="513" spans="1:23" ht="12.75" customHeight="1" x14ac:dyDescent="0.25">
      <c r="A513" s="330"/>
      <c r="B513" s="319" t="s">
        <v>239</v>
      </c>
      <c r="C513" s="1384" t="e">
        <f>$C$30</f>
        <v>#N/A</v>
      </c>
      <c r="D513" s="1385"/>
      <c r="E513" s="316"/>
      <c r="F513" s="317" t="s">
        <v>239</v>
      </c>
      <c r="G513" s="1384" t="e">
        <f>$G$30</f>
        <v>#N/A</v>
      </c>
      <c r="H513" s="1385"/>
      <c r="I513" s="318"/>
      <c r="J513" s="319" t="s">
        <v>239</v>
      </c>
      <c r="K513" s="1384" t="e">
        <f>$K$30</f>
        <v>#N/A</v>
      </c>
      <c r="L513" s="1385"/>
      <c r="M513" s="320"/>
      <c r="N513" s="319" t="s">
        <v>239</v>
      </c>
      <c r="O513" s="1384" t="e">
        <f>$O$30</f>
        <v>#N/A</v>
      </c>
      <c r="P513" s="1385"/>
      <c r="Q513" s="310"/>
      <c r="R513" s="309"/>
      <c r="S513" s="1404"/>
      <c r="T513" s="1404"/>
      <c r="U513" s="331"/>
    </row>
    <row r="514" spans="1:23" x14ac:dyDescent="0.25">
      <c r="A514" s="330"/>
      <c r="B514" s="329"/>
      <c r="C514" s="321" t="s">
        <v>238</v>
      </c>
      <c r="D514" s="321"/>
      <c r="E514" s="322"/>
      <c r="F514" s="323"/>
      <c r="G514" s="321" t="s">
        <v>238</v>
      </c>
      <c r="H514" s="321"/>
      <c r="I514" s="322"/>
      <c r="J514" s="323"/>
      <c r="K514" s="321" t="s">
        <v>238</v>
      </c>
      <c r="L514" s="321"/>
      <c r="M514" s="321"/>
      <c r="N514" s="323"/>
      <c r="O514" s="321" t="s">
        <v>238</v>
      </c>
      <c r="P514" s="309"/>
      <c r="Q514" s="310"/>
      <c r="R514" s="309"/>
      <c r="W514" s="331"/>
    </row>
    <row r="515" spans="1:23" x14ac:dyDescent="0.25">
      <c r="A515" s="330"/>
      <c r="B515" s="311">
        <f>$C$9</f>
        <v>0</v>
      </c>
      <c r="C515" s="308">
        <f>'13 Score Fill'!E525</f>
        <v>0</v>
      </c>
      <c r="D515" s="309"/>
      <c r="E515" s="310"/>
      <c r="F515" s="311">
        <f>$C$9</f>
        <v>0</v>
      </c>
      <c r="G515" s="312">
        <f>'13 Score Fill'!E533</f>
        <v>0</v>
      </c>
      <c r="H515" s="309"/>
      <c r="I515" s="310"/>
      <c r="J515" s="311">
        <f>$C$9</f>
        <v>0</v>
      </c>
      <c r="K515" s="312">
        <f>'13 Score Fill'!E541</f>
        <v>0</v>
      </c>
      <c r="L515" s="309"/>
      <c r="M515" s="309"/>
      <c r="N515" s="311">
        <f>$C$9</f>
        <v>0</v>
      </c>
      <c r="O515" s="313">
        <f>'13 Score Fill'!E549</f>
        <v>0</v>
      </c>
      <c r="P515" s="309"/>
      <c r="Q515" s="310"/>
      <c r="R515" s="309"/>
    </row>
    <row r="516" spans="1:23" x14ac:dyDescent="0.25">
      <c r="A516" s="330"/>
      <c r="B516" s="311">
        <f>$C$10</f>
        <v>0</v>
      </c>
      <c r="C516" s="313">
        <f>'13 Score Fill'!E526</f>
        <v>0</v>
      </c>
      <c r="D516" s="309"/>
      <c r="E516" s="310"/>
      <c r="F516" s="311">
        <f>$C$10</f>
        <v>0</v>
      </c>
      <c r="G516" s="313">
        <f>'13 Score Fill'!E534</f>
        <v>0</v>
      </c>
      <c r="H516" s="309"/>
      <c r="I516" s="310"/>
      <c r="J516" s="311">
        <f>$C$10</f>
        <v>0</v>
      </c>
      <c r="K516" s="313">
        <f>'13 Score Fill'!E542</f>
        <v>0</v>
      </c>
      <c r="L516" s="309"/>
      <c r="M516" s="309"/>
      <c r="N516" s="311">
        <f>$C$10</f>
        <v>0</v>
      </c>
      <c r="O516" s="315">
        <f>'13 Score Fill'!E550</f>
        <v>0</v>
      </c>
      <c r="P516" s="309"/>
      <c r="Q516" s="310"/>
      <c r="R516" s="309"/>
    </row>
    <row r="517" spans="1:23" x14ac:dyDescent="0.25">
      <c r="A517" s="330"/>
      <c r="B517" s="311">
        <f>$C$11</f>
        <v>0</v>
      </c>
      <c r="C517" s="314">
        <f>'13 Score Fill'!E527</f>
        <v>0</v>
      </c>
      <c r="D517" s="309"/>
      <c r="E517" s="310"/>
      <c r="F517" s="311">
        <f>$C$11</f>
        <v>0</v>
      </c>
      <c r="G517" s="315">
        <f>'13 Score Fill'!E535</f>
        <v>0</v>
      </c>
      <c r="H517" s="309"/>
      <c r="I517" s="310"/>
      <c r="J517" s="311">
        <f>$C$11</f>
        <v>0</v>
      </c>
      <c r="K517" s="315">
        <f>'13 Score Fill'!E543</f>
        <v>0</v>
      </c>
      <c r="L517" s="309"/>
      <c r="M517" s="309"/>
      <c r="N517" s="311">
        <f>$C$11</f>
        <v>0</v>
      </c>
      <c r="O517" s="315">
        <f>'13 Score Fill'!E551</f>
        <v>0</v>
      </c>
      <c r="P517" s="309"/>
      <c r="Q517" s="310"/>
      <c r="R517" s="309"/>
    </row>
    <row r="518" spans="1:23" x14ac:dyDescent="0.25">
      <c r="A518" s="330"/>
      <c r="B518" s="327" t="s">
        <v>248</v>
      </c>
      <c r="C518" s="324">
        <f>SUM(C515:C517)</f>
        <v>0</v>
      </c>
      <c r="D518" s="325"/>
      <c r="E518" s="326"/>
      <c r="F518" s="327" t="s">
        <v>248</v>
      </c>
      <c r="G518" s="321">
        <f>SUM(G515:G517)</f>
        <v>0</v>
      </c>
      <c r="H518" s="325"/>
      <c r="I518" s="326"/>
      <c r="J518" s="327" t="s">
        <v>248</v>
      </c>
      <c r="K518" s="321">
        <f>SUM(K515:K517)</f>
        <v>0</v>
      </c>
      <c r="L518" s="325"/>
      <c r="M518" s="325"/>
      <c r="N518" s="327" t="s">
        <v>248</v>
      </c>
      <c r="O518" s="324">
        <f>SUM(O515:O517)</f>
        <v>0</v>
      </c>
      <c r="P518" s="309"/>
      <c r="Q518" s="310"/>
      <c r="R518" s="309"/>
    </row>
    <row r="519" spans="1:23" x14ac:dyDescent="0.25">
      <c r="A519" s="330"/>
      <c r="B519" s="327" t="s">
        <v>240</v>
      </c>
      <c r="C519" s="328">
        <f>C518/3</f>
        <v>0</v>
      </c>
      <c r="D519" s="325"/>
      <c r="E519" s="326"/>
      <c r="F519" s="327" t="s">
        <v>240</v>
      </c>
      <c r="G519" s="328">
        <f>G518/3</f>
        <v>0</v>
      </c>
      <c r="H519" s="325"/>
      <c r="I519" s="326"/>
      <c r="J519" s="327" t="s">
        <v>240</v>
      </c>
      <c r="K519" s="328">
        <f>K518/3</f>
        <v>0</v>
      </c>
      <c r="L519" s="325"/>
      <c r="M519" s="325"/>
      <c r="N519" s="327" t="s">
        <v>240</v>
      </c>
      <c r="O519" s="328">
        <f>O518/3</f>
        <v>0</v>
      </c>
      <c r="P519" s="309"/>
      <c r="Q519" s="310"/>
      <c r="R519" s="309"/>
    </row>
    <row r="520" spans="1:23" x14ac:dyDescent="0.25">
      <c r="A520" s="330"/>
      <c r="B520" s="329"/>
      <c r="C520" s="309"/>
      <c r="D520" s="309"/>
      <c r="E520" s="310"/>
      <c r="F520" s="329"/>
      <c r="G520" s="309"/>
      <c r="H520" s="309"/>
      <c r="I520" s="310"/>
      <c r="J520" s="329"/>
      <c r="K520" s="309"/>
      <c r="L520" s="309"/>
      <c r="M520" s="309"/>
      <c r="N520" s="329"/>
      <c r="O520" s="309"/>
      <c r="P520" s="309"/>
      <c r="Q520" s="310"/>
      <c r="R520" s="309"/>
    </row>
    <row r="521" spans="1:23" ht="12.75" customHeight="1" x14ac:dyDescent="0.25">
      <c r="A521" s="330"/>
      <c r="B521" s="319" t="s">
        <v>241</v>
      </c>
      <c r="C521" s="1384" t="e">
        <f>$C$38</f>
        <v>#N/A</v>
      </c>
      <c r="D521" s="1385"/>
      <c r="E521" s="318"/>
      <c r="F521" s="319" t="s">
        <v>241</v>
      </c>
      <c r="G521" s="1384" t="e">
        <f>$G$38</f>
        <v>#N/A</v>
      </c>
      <c r="H521" s="1385"/>
      <c r="I521" s="318"/>
      <c r="J521" s="319" t="s">
        <v>241</v>
      </c>
      <c r="K521" s="1384" t="e">
        <f>$K$38</f>
        <v>#N/A</v>
      </c>
      <c r="L521" s="1385"/>
      <c r="M521" s="320"/>
      <c r="N521" s="319" t="s">
        <v>241</v>
      </c>
      <c r="O521" s="1384" t="e">
        <f>$O$38</f>
        <v>#N/A</v>
      </c>
      <c r="P521" s="1385"/>
      <c r="Q521" s="310"/>
      <c r="R521" s="309"/>
      <c r="U521" s="331"/>
    </row>
    <row r="522" spans="1:23" x14ac:dyDescent="0.25">
      <c r="A522" s="330"/>
      <c r="B522" s="329"/>
      <c r="C522" s="321" t="s">
        <v>238</v>
      </c>
      <c r="D522" s="321"/>
      <c r="E522" s="322"/>
      <c r="F522" s="323"/>
      <c r="G522" s="321" t="s">
        <v>238</v>
      </c>
      <c r="H522" s="321"/>
      <c r="I522" s="322"/>
      <c r="J522" s="323"/>
      <c r="K522" s="321" t="s">
        <v>238</v>
      </c>
      <c r="L522" s="321"/>
      <c r="M522" s="321"/>
      <c r="N522" s="323"/>
      <c r="O522" s="321" t="s">
        <v>238</v>
      </c>
      <c r="P522" s="321"/>
      <c r="Q522" s="310"/>
      <c r="R522" s="309"/>
    </row>
    <row r="523" spans="1:23" x14ac:dyDescent="0.25">
      <c r="A523" s="330"/>
      <c r="B523" s="311">
        <f>$C$9</f>
        <v>0</v>
      </c>
      <c r="C523" s="313">
        <f>'13 Score Fill'!F525</f>
        <v>0</v>
      </c>
      <c r="D523" s="309"/>
      <c r="E523" s="310"/>
      <c r="F523" s="311">
        <f>$C$9</f>
        <v>0</v>
      </c>
      <c r="G523" s="313">
        <f>'13 Score Fill'!F533</f>
        <v>0</v>
      </c>
      <c r="H523" s="309"/>
      <c r="I523" s="310"/>
      <c r="J523" s="311">
        <f>$C$9</f>
        <v>0</v>
      </c>
      <c r="K523" s="313">
        <f>'13 Score Fill'!F541</f>
        <v>0</v>
      </c>
      <c r="L523" s="309"/>
      <c r="M523" s="309"/>
      <c r="N523" s="311">
        <f>$C$9</f>
        <v>0</v>
      </c>
      <c r="O523" s="313">
        <f>'13 Score Fill'!F549</f>
        <v>0</v>
      </c>
      <c r="P523" s="309"/>
      <c r="Q523" s="310"/>
      <c r="R523" s="309"/>
      <c r="V523" s="184"/>
    </row>
    <row r="524" spans="1:23" x14ac:dyDescent="0.25">
      <c r="A524" s="330"/>
      <c r="B524" s="311">
        <f>$C$10</f>
        <v>0</v>
      </c>
      <c r="C524" s="315">
        <f>'13 Score Fill'!F526</f>
        <v>0</v>
      </c>
      <c r="D524" s="309"/>
      <c r="E524" s="310"/>
      <c r="F524" s="311">
        <f>$C$10</f>
        <v>0</v>
      </c>
      <c r="G524" s="315">
        <f>'13 Score Fill'!F534</f>
        <v>0</v>
      </c>
      <c r="H524" s="309"/>
      <c r="I524" s="310"/>
      <c r="J524" s="311">
        <f>$C$10</f>
        <v>0</v>
      </c>
      <c r="K524" s="314">
        <f>'13 Score Fill'!F542</f>
        <v>0</v>
      </c>
      <c r="L524" s="309"/>
      <c r="M524" s="309"/>
      <c r="N524" s="311">
        <f>$C$10</f>
        <v>0</v>
      </c>
      <c r="O524" s="314">
        <f>'13 Score Fill'!F550</f>
        <v>0</v>
      </c>
      <c r="P524" s="309"/>
      <c r="Q524" s="310"/>
      <c r="R524" s="309"/>
      <c r="V524" s="184"/>
    </row>
    <row r="525" spans="1:23" x14ac:dyDescent="0.25">
      <c r="A525" s="330"/>
      <c r="B525" s="311">
        <f>$C$11</f>
        <v>0</v>
      </c>
      <c r="C525" s="313">
        <f>'13 Score Fill'!F527</f>
        <v>0</v>
      </c>
      <c r="D525" s="309"/>
      <c r="E525" s="310"/>
      <c r="F525" s="311">
        <f>$C$11</f>
        <v>0</v>
      </c>
      <c r="G525" s="315">
        <f>'13 Score Fill'!F535</f>
        <v>0</v>
      </c>
      <c r="H525" s="309"/>
      <c r="I525" s="310"/>
      <c r="J525" s="311">
        <f>$C$11</f>
        <v>0</v>
      </c>
      <c r="K525" s="314">
        <f>'13 Score Fill'!F543</f>
        <v>0</v>
      </c>
      <c r="L525" s="309"/>
      <c r="M525" s="309"/>
      <c r="N525" s="311">
        <f>$C$11</f>
        <v>0</v>
      </c>
      <c r="O525" s="314">
        <f>'13 Score Fill'!F551</f>
        <v>0</v>
      </c>
      <c r="P525" s="309"/>
      <c r="Q525" s="310"/>
      <c r="R525" s="309"/>
      <c r="V525" s="184"/>
    </row>
    <row r="526" spans="1:23" x14ac:dyDescent="0.25">
      <c r="A526" s="330"/>
      <c r="B526" s="327" t="s">
        <v>248</v>
      </c>
      <c r="C526" s="324">
        <f>SUM(C523:C525)</f>
        <v>0</v>
      </c>
      <c r="D526" s="325"/>
      <c r="E526" s="326"/>
      <c r="F526" s="327" t="s">
        <v>248</v>
      </c>
      <c r="G526" s="324">
        <f>SUM(G523:G525)</f>
        <v>0</v>
      </c>
      <c r="H526" s="325"/>
      <c r="I526" s="326"/>
      <c r="J526" s="327" t="s">
        <v>248</v>
      </c>
      <c r="K526" s="324">
        <f>SUM(K523:K525)</f>
        <v>0</v>
      </c>
      <c r="L526" s="325"/>
      <c r="M526" s="325"/>
      <c r="N526" s="327" t="s">
        <v>248</v>
      </c>
      <c r="O526" s="324">
        <f>SUM(O523:O525)</f>
        <v>0</v>
      </c>
      <c r="P526" s="309"/>
      <c r="Q526" s="310"/>
      <c r="R526" s="309"/>
    </row>
    <row r="527" spans="1:23" x14ac:dyDescent="0.25">
      <c r="A527" s="330"/>
      <c r="B527" s="327" t="s">
        <v>240</v>
      </c>
      <c r="C527" s="328">
        <f>C526/3</f>
        <v>0</v>
      </c>
      <c r="D527" s="325"/>
      <c r="E527" s="326"/>
      <c r="F527" s="327" t="s">
        <v>240</v>
      </c>
      <c r="G527" s="328">
        <f>G526/3</f>
        <v>0</v>
      </c>
      <c r="H527" s="325"/>
      <c r="I527" s="326"/>
      <c r="J527" s="327" t="s">
        <v>240</v>
      </c>
      <c r="K527" s="328">
        <f>K526/3</f>
        <v>0</v>
      </c>
      <c r="L527" s="325"/>
      <c r="M527" s="325"/>
      <c r="N527" s="327" t="s">
        <v>240</v>
      </c>
      <c r="O527" s="328">
        <f>O526/3</f>
        <v>0</v>
      </c>
      <c r="P527" s="309"/>
      <c r="Q527" s="310"/>
      <c r="R527" s="309"/>
      <c r="V527" s="374" t="e">
        <f>C513</f>
        <v>#N/A</v>
      </c>
      <c r="W527" s="375">
        <f>C518</f>
        <v>0</v>
      </c>
    </row>
    <row r="528" spans="1:23" x14ac:dyDescent="0.25">
      <c r="A528" s="330"/>
      <c r="B528" s="329"/>
      <c r="C528" s="309"/>
      <c r="D528" s="309"/>
      <c r="E528" s="310"/>
      <c r="F528" s="329"/>
      <c r="G528" s="309"/>
      <c r="H528" s="309"/>
      <c r="I528" s="310"/>
      <c r="J528" s="329"/>
      <c r="K528" s="309"/>
      <c r="L528" s="309"/>
      <c r="M528" s="309"/>
      <c r="N528" s="329"/>
      <c r="O528" s="309"/>
      <c r="P528" s="309"/>
      <c r="Q528" s="310"/>
      <c r="R528" s="309"/>
      <c r="V528" s="374" t="e">
        <f>G513</f>
        <v>#N/A</v>
      </c>
      <c r="W528" s="375">
        <f>G518</f>
        <v>0</v>
      </c>
    </row>
    <row r="529" spans="1:23" ht="12.75" customHeight="1" x14ac:dyDescent="0.25">
      <c r="A529" s="330"/>
      <c r="B529" s="319" t="s">
        <v>242</v>
      </c>
      <c r="C529" s="1384" t="e">
        <f>$C$46</f>
        <v>#N/A</v>
      </c>
      <c r="D529" s="1385"/>
      <c r="E529" s="318"/>
      <c r="F529" s="319" t="s">
        <v>242</v>
      </c>
      <c r="G529" s="1384" t="e">
        <f>$G$46</f>
        <v>#N/A</v>
      </c>
      <c r="H529" s="1385"/>
      <c r="I529" s="318"/>
      <c r="J529" s="319" t="s">
        <v>242</v>
      </c>
      <c r="K529" s="1384" t="e">
        <f>$K$46</f>
        <v>#N/A</v>
      </c>
      <c r="L529" s="1385"/>
      <c r="M529" s="320"/>
      <c r="N529" s="319" t="s">
        <v>242</v>
      </c>
      <c r="O529" s="1384" t="e">
        <f>$O$46</f>
        <v>#N/A</v>
      </c>
      <c r="P529" s="1385"/>
      <c r="Q529" s="310"/>
      <c r="R529" s="309"/>
      <c r="U529" s="331"/>
      <c r="V529" s="374" t="e">
        <f>K513</f>
        <v>#N/A</v>
      </c>
      <c r="W529" s="375">
        <f>K518</f>
        <v>0</v>
      </c>
    </row>
    <row r="530" spans="1:23" x14ac:dyDescent="0.25">
      <c r="A530" s="330"/>
      <c r="B530" s="311"/>
      <c r="C530" s="321" t="s">
        <v>238</v>
      </c>
      <c r="D530" s="321"/>
      <c r="E530" s="322"/>
      <c r="F530" s="327"/>
      <c r="G530" s="321" t="s">
        <v>238</v>
      </c>
      <c r="H530" s="321"/>
      <c r="I530" s="322"/>
      <c r="J530" s="327"/>
      <c r="K530" s="321" t="s">
        <v>238</v>
      </c>
      <c r="L530" s="321"/>
      <c r="M530" s="321"/>
      <c r="N530" s="327"/>
      <c r="O530" s="321" t="s">
        <v>238</v>
      </c>
      <c r="P530" s="321"/>
      <c r="Q530" s="310"/>
      <c r="R530" s="309"/>
      <c r="V530" s="374" t="e">
        <f>O513</f>
        <v>#N/A</v>
      </c>
      <c r="W530" s="375">
        <f>O518</f>
        <v>0</v>
      </c>
    </row>
    <row r="531" spans="1:23" x14ac:dyDescent="0.25">
      <c r="A531" s="330"/>
      <c r="B531" s="311">
        <f>$C$9</f>
        <v>0</v>
      </c>
      <c r="C531" s="313">
        <f>'13 Score Fill'!G525</f>
        <v>0</v>
      </c>
      <c r="D531" s="309"/>
      <c r="E531" s="310"/>
      <c r="F531" s="311">
        <f>$C$9</f>
        <v>0</v>
      </c>
      <c r="G531" s="313">
        <f>'13 Score Fill'!G533</f>
        <v>0</v>
      </c>
      <c r="H531" s="309"/>
      <c r="I531" s="310"/>
      <c r="J531" s="311">
        <f>$C$9</f>
        <v>0</v>
      </c>
      <c r="K531" s="313">
        <f>'13 Score Fill'!G541</f>
        <v>0</v>
      </c>
      <c r="L531" s="309"/>
      <c r="M531" s="309"/>
      <c r="N531" s="311">
        <f>$C$9</f>
        <v>0</v>
      </c>
      <c r="O531" s="313">
        <f>'13 Score Fill'!G549</f>
        <v>0</v>
      </c>
      <c r="P531" s="309"/>
      <c r="Q531" s="310"/>
      <c r="R531" s="309"/>
      <c r="V531" s="374" t="e">
        <f>C521</f>
        <v>#N/A</v>
      </c>
      <c r="W531" s="375">
        <f>C526</f>
        <v>0</v>
      </c>
    </row>
    <row r="532" spans="1:23" x14ac:dyDescent="0.25">
      <c r="A532" s="330"/>
      <c r="B532" s="311">
        <f>$C$10</f>
        <v>0</v>
      </c>
      <c r="C532" s="314">
        <f>'13 Score Fill'!G526</f>
        <v>0</v>
      </c>
      <c r="D532" s="309"/>
      <c r="E532" s="310"/>
      <c r="F532" s="311">
        <f>$C$10</f>
        <v>0</v>
      </c>
      <c r="G532" s="315">
        <f>'13 Score Fill'!G534</f>
        <v>0</v>
      </c>
      <c r="H532" s="309"/>
      <c r="I532" s="310"/>
      <c r="J532" s="311">
        <f>$C$10</f>
        <v>0</v>
      </c>
      <c r="K532" s="315">
        <f>'13 Score Fill'!G542</f>
        <v>0</v>
      </c>
      <c r="L532" s="309"/>
      <c r="M532" s="309"/>
      <c r="N532" s="311">
        <f>$C$10</f>
        <v>0</v>
      </c>
      <c r="O532" s="314">
        <f>'13 Score Fill'!G550</f>
        <v>0</v>
      </c>
      <c r="P532" s="309"/>
      <c r="Q532" s="310"/>
      <c r="R532" s="309"/>
      <c r="V532" s="374" t="e">
        <f>G521</f>
        <v>#N/A</v>
      </c>
      <c r="W532" s="375">
        <f>G526</f>
        <v>0</v>
      </c>
    </row>
    <row r="533" spans="1:23" x14ac:dyDescent="0.25">
      <c r="A533" s="330"/>
      <c r="B533" s="311">
        <f>$C$11</f>
        <v>0</v>
      </c>
      <c r="C533" s="314">
        <f>'13 Score Fill'!G527</f>
        <v>0</v>
      </c>
      <c r="D533" s="309"/>
      <c r="E533" s="310"/>
      <c r="F533" s="311">
        <f>$C$11</f>
        <v>0</v>
      </c>
      <c r="G533" s="315">
        <f>'13 Score Fill'!G535</f>
        <v>0</v>
      </c>
      <c r="H533" s="309"/>
      <c r="I533" s="310"/>
      <c r="J533" s="311">
        <f>$C$11</f>
        <v>0</v>
      </c>
      <c r="K533" s="313">
        <f>'13 Score Fill'!G543</f>
        <v>0</v>
      </c>
      <c r="L533" s="309"/>
      <c r="M533" s="309"/>
      <c r="N533" s="311">
        <f>$C$11</f>
        <v>0</v>
      </c>
      <c r="O533" s="314">
        <f>'13 Score Fill'!G551</f>
        <v>0</v>
      </c>
      <c r="P533" s="309"/>
      <c r="Q533" s="310"/>
      <c r="R533" s="309"/>
      <c r="V533" s="375" t="e">
        <f>K521</f>
        <v>#N/A</v>
      </c>
      <c r="W533" s="375">
        <f>K526</f>
        <v>0</v>
      </c>
    </row>
    <row r="534" spans="1:23" x14ac:dyDescent="0.25">
      <c r="A534" s="330"/>
      <c r="B534" s="327" t="s">
        <v>248</v>
      </c>
      <c r="C534" s="324">
        <f>SUM(C531:C533)</f>
        <v>0</v>
      </c>
      <c r="D534" s="325"/>
      <c r="E534" s="326"/>
      <c r="F534" s="327" t="s">
        <v>248</v>
      </c>
      <c r="G534" s="324">
        <f>SUM(G531:G533)</f>
        <v>0</v>
      </c>
      <c r="H534" s="325"/>
      <c r="I534" s="326"/>
      <c r="J534" s="327" t="s">
        <v>248</v>
      </c>
      <c r="K534" s="324">
        <f>SUM(K531:K533)</f>
        <v>0</v>
      </c>
      <c r="L534" s="325"/>
      <c r="M534" s="325"/>
      <c r="N534" s="327" t="s">
        <v>248</v>
      </c>
      <c r="O534" s="324">
        <f>SUM(O531:O533)</f>
        <v>0</v>
      </c>
      <c r="P534" s="309"/>
      <c r="Q534" s="310"/>
      <c r="R534" s="309"/>
      <c r="V534" s="374" t="e">
        <f>O521</f>
        <v>#N/A</v>
      </c>
      <c r="W534" s="375">
        <f>O526</f>
        <v>0</v>
      </c>
    </row>
    <row r="535" spans="1:23" x14ac:dyDescent="0.25">
      <c r="A535" s="330"/>
      <c r="B535" s="327" t="s">
        <v>240</v>
      </c>
      <c r="C535" s="328">
        <f>C534/3</f>
        <v>0</v>
      </c>
      <c r="D535" s="325"/>
      <c r="E535" s="326"/>
      <c r="F535" s="327" t="s">
        <v>240</v>
      </c>
      <c r="G535" s="328">
        <f>G534/3</f>
        <v>0</v>
      </c>
      <c r="H535" s="325"/>
      <c r="I535" s="326"/>
      <c r="J535" s="327" t="s">
        <v>240</v>
      </c>
      <c r="K535" s="328">
        <f>K534/3</f>
        <v>0</v>
      </c>
      <c r="L535" s="325"/>
      <c r="M535" s="325"/>
      <c r="N535" s="327" t="s">
        <v>240</v>
      </c>
      <c r="O535" s="328">
        <f>O534/3</f>
        <v>0</v>
      </c>
      <c r="P535" s="309"/>
      <c r="Q535" s="310"/>
      <c r="R535" s="309"/>
      <c r="V535" s="374" t="e">
        <f>C529</f>
        <v>#N/A</v>
      </c>
      <c r="W535" s="375">
        <f>C534</f>
        <v>0</v>
      </c>
    </row>
    <row r="536" spans="1:23" x14ac:dyDescent="0.25">
      <c r="A536" s="330"/>
      <c r="B536" s="311"/>
      <c r="C536" s="309"/>
      <c r="D536" s="309"/>
      <c r="E536" s="310"/>
      <c r="F536" s="311"/>
      <c r="G536" s="309"/>
      <c r="H536" s="309"/>
      <c r="I536" s="310"/>
      <c r="J536" s="311"/>
      <c r="K536" s="309"/>
      <c r="L536" s="309"/>
      <c r="M536" s="309"/>
      <c r="N536" s="311"/>
      <c r="O536" s="309"/>
      <c r="P536" s="309"/>
      <c r="Q536" s="310"/>
      <c r="R536" s="309"/>
      <c r="V536" s="374" t="e">
        <f>G529</f>
        <v>#N/A</v>
      </c>
      <c r="W536" s="375">
        <f>G534</f>
        <v>0</v>
      </c>
    </row>
    <row r="537" spans="1:23" ht="12.75" customHeight="1" x14ac:dyDescent="0.25">
      <c r="A537" s="330"/>
      <c r="B537" s="319" t="s">
        <v>243</v>
      </c>
      <c r="C537" s="1384" t="e">
        <f>$C$54</f>
        <v>#N/A</v>
      </c>
      <c r="D537" s="1385"/>
      <c r="E537" s="318"/>
      <c r="F537" s="319" t="s">
        <v>243</v>
      </c>
      <c r="G537" s="1384" t="e">
        <f>$G$54</f>
        <v>#N/A</v>
      </c>
      <c r="H537" s="1385"/>
      <c r="I537" s="318"/>
      <c r="J537" s="319" t="s">
        <v>243</v>
      </c>
      <c r="K537" s="1384" t="e">
        <f>$K$54</f>
        <v>#N/A</v>
      </c>
      <c r="L537" s="1385"/>
      <c r="M537" s="320"/>
      <c r="N537" s="319" t="s">
        <v>243</v>
      </c>
      <c r="O537" s="1384" t="e">
        <f>$O$54</f>
        <v>#N/A</v>
      </c>
      <c r="P537" s="1385"/>
      <c r="Q537" s="310"/>
      <c r="R537" s="309"/>
      <c r="U537" s="331"/>
      <c r="V537" s="374" t="e">
        <f>K529</f>
        <v>#N/A</v>
      </c>
      <c r="W537" s="375">
        <f>K534</f>
        <v>0</v>
      </c>
    </row>
    <row r="538" spans="1:23" x14ac:dyDescent="0.25">
      <c r="A538" s="330"/>
      <c r="B538" s="311"/>
      <c r="C538" s="321" t="s">
        <v>238</v>
      </c>
      <c r="D538" s="321"/>
      <c r="E538" s="322"/>
      <c r="F538" s="327"/>
      <c r="G538" s="321" t="s">
        <v>238</v>
      </c>
      <c r="H538" s="321"/>
      <c r="I538" s="322"/>
      <c r="J538" s="327"/>
      <c r="K538" s="321" t="s">
        <v>238</v>
      </c>
      <c r="L538" s="321"/>
      <c r="M538" s="321"/>
      <c r="N538" s="327"/>
      <c r="O538" s="321" t="s">
        <v>238</v>
      </c>
      <c r="P538" s="321"/>
      <c r="Q538" s="310"/>
      <c r="R538" s="309"/>
      <c r="V538" s="374" t="e">
        <f>O529</f>
        <v>#N/A</v>
      </c>
      <c r="W538" s="375">
        <f>O534</f>
        <v>0</v>
      </c>
    </row>
    <row r="539" spans="1:23" x14ac:dyDescent="0.25">
      <c r="A539" s="330"/>
      <c r="B539" s="311">
        <f>$C$9</f>
        <v>0</v>
      </c>
      <c r="C539" s="312">
        <f>'13 Score Fill'!H525</f>
        <v>0</v>
      </c>
      <c r="D539" s="309"/>
      <c r="E539" s="310"/>
      <c r="F539" s="311">
        <f>$C$9</f>
        <v>0</v>
      </c>
      <c r="G539" s="312">
        <f>'13 Score Fill'!H533</f>
        <v>0</v>
      </c>
      <c r="H539" s="309"/>
      <c r="I539" s="310"/>
      <c r="J539" s="311">
        <f>$C$9</f>
        <v>0</v>
      </c>
      <c r="K539" s="312">
        <f>'13 Score Fill'!H541</f>
        <v>0</v>
      </c>
      <c r="L539" s="309"/>
      <c r="M539" s="309"/>
      <c r="N539" s="311">
        <f>$C$9</f>
        <v>0</v>
      </c>
      <c r="O539" s="313">
        <f>'13 Score Fill'!H549</f>
        <v>0</v>
      </c>
      <c r="P539" s="309"/>
      <c r="Q539" s="310"/>
      <c r="R539" s="309"/>
      <c r="V539" s="374" t="e">
        <f>C537</f>
        <v>#N/A</v>
      </c>
      <c r="W539" s="375">
        <f>C542</f>
        <v>0</v>
      </c>
    </row>
    <row r="540" spans="1:23" x14ac:dyDescent="0.25">
      <c r="A540" s="330"/>
      <c r="B540" s="311">
        <f>$C$10</f>
        <v>0</v>
      </c>
      <c r="C540" s="313">
        <f>'13 Score Fill'!H526</f>
        <v>0</v>
      </c>
      <c r="D540" s="309"/>
      <c r="E540" s="310"/>
      <c r="F540" s="311">
        <f>$C$10</f>
        <v>0</v>
      </c>
      <c r="G540" s="313">
        <f>'13 Score Fill'!H534</f>
        <v>0</v>
      </c>
      <c r="H540" s="309"/>
      <c r="I540" s="310"/>
      <c r="J540" s="311">
        <f>$C$10</f>
        <v>0</v>
      </c>
      <c r="K540" s="312">
        <f>'13 Score Fill'!H542</f>
        <v>0</v>
      </c>
      <c r="L540" s="309"/>
      <c r="M540" s="309"/>
      <c r="N540" s="311">
        <f>$C$10</f>
        <v>0</v>
      </c>
      <c r="O540" s="314">
        <f>'13 Score Fill'!H550</f>
        <v>0</v>
      </c>
      <c r="P540" s="309"/>
      <c r="Q540" s="310"/>
      <c r="R540" s="309"/>
      <c r="V540" s="374" t="e">
        <f>G537</f>
        <v>#N/A</v>
      </c>
      <c r="W540" s="375">
        <f>G542</f>
        <v>0</v>
      </c>
    </row>
    <row r="541" spans="1:23" x14ac:dyDescent="0.25">
      <c r="A541" s="330"/>
      <c r="B541" s="311">
        <f>$C$11</f>
        <v>0</v>
      </c>
      <c r="C541" s="314">
        <f>'13 Score Fill'!H527</f>
        <v>0</v>
      </c>
      <c r="D541" s="309"/>
      <c r="E541" s="310"/>
      <c r="F541" s="311">
        <f>$C$11</f>
        <v>0</v>
      </c>
      <c r="G541" s="315">
        <f>'13 Score Fill'!H535</f>
        <v>0</v>
      </c>
      <c r="H541" s="309"/>
      <c r="I541" s="310"/>
      <c r="J541" s="311">
        <f>$C$11</f>
        <v>0</v>
      </c>
      <c r="K541" s="313">
        <f>'13 Score Fill'!H543</f>
        <v>0</v>
      </c>
      <c r="L541" s="309"/>
      <c r="M541" s="309"/>
      <c r="N541" s="311">
        <f>$C$11</f>
        <v>0</v>
      </c>
      <c r="O541" s="314">
        <f>'13 Score Fill'!H551</f>
        <v>0</v>
      </c>
      <c r="P541" s="309"/>
      <c r="Q541" s="310"/>
      <c r="R541" s="309"/>
      <c r="V541" s="375" t="e">
        <f>K537</f>
        <v>#N/A</v>
      </c>
      <c r="W541" s="375">
        <f>K542</f>
        <v>0</v>
      </c>
    </row>
    <row r="542" spans="1:23" x14ac:dyDescent="0.25">
      <c r="A542" s="330"/>
      <c r="B542" s="327" t="s">
        <v>248</v>
      </c>
      <c r="C542" s="324">
        <f>SUM(C539:C541)</f>
        <v>0</v>
      </c>
      <c r="D542" s="325"/>
      <c r="E542" s="326"/>
      <c r="F542" s="327" t="s">
        <v>248</v>
      </c>
      <c r="G542" s="322">
        <f>SUM(G539:G541)</f>
        <v>0</v>
      </c>
      <c r="H542" s="325"/>
      <c r="I542" s="326"/>
      <c r="J542" s="327" t="s">
        <v>248</v>
      </c>
      <c r="K542" s="324">
        <f>SUM(K539:K541)</f>
        <v>0</v>
      </c>
      <c r="L542" s="325"/>
      <c r="M542" s="325"/>
      <c r="N542" s="327" t="s">
        <v>248</v>
      </c>
      <c r="O542" s="324">
        <f>SUM(O539:O541)</f>
        <v>0</v>
      </c>
      <c r="P542" s="309"/>
      <c r="Q542" s="310"/>
      <c r="R542" s="309"/>
      <c r="V542" s="374" t="e">
        <f>O537</f>
        <v>#N/A</v>
      </c>
      <c r="W542" s="375">
        <f>O542</f>
        <v>0</v>
      </c>
    </row>
    <row r="543" spans="1:23" x14ac:dyDescent="0.25">
      <c r="A543" s="330"/>
      <c r="B543" s="327" t="s">
        <v>240</v>
      </c>
      <c r="C543" s="328">
        <f>C542/3</f>
        <v>0</v>
      </c>
      <c r="D543" s="325"/>
      <c r="E543" s="326"/>
      <c r="F543" s="327" t="s">
        <v>240</v>
      </c>
      <c r="G543" s="328">
        <f>G542/3</f>
        <v>0</v>
      </c>
      <c r="H543" s="325"/>
      <c r="I543" s="326"/>
      <c r="J543" s="327" t="s">
        <v>240</v>
      </c>
      <c r="K543" s="328">
        <f>K542/3</f>
        <v>0</v>
      </c>
      <c r="L543" s="325"/>
      <c r="M543" s="325"/>
      <c r="N543" s="327" t="s">
        <v>240</v>
      </c>
      <c r="O543" s="328">
        <f>O542/3</f>
        <v>0</v>
      </c>
      <c r="P543" s="309"/>
      <c r="Q543" s="310"/>
      <c r="R543" s="309"/>
      <c r="V543" s="374" t="e">
        <f>C545</f>
        <v>#N/A</v>
      </c>
      <c r="W543" s="375">
        <f>C550</f>
        <v>0</v>
      </c>
    </row>
    <row r="544" spans="1:23" x14ac:dyDescent="0.25">
      <c r="A544" s="330"/>
      <c r="B544" s="311"/>
      <c r="C544" s="309"/>
      <c r="D544" s="309"/>
      <c r="E544" s="310"/>
      <c r="F544" s="311"/>
      <c r="G544" s="309"/>
      <c r="H544" s="309"/>
      <c r="I544" s="310"/>
      <c r="J544" s="311"/>
      <c r="K544" s="309"/>
      <c r="L544" s="309"/>
      <c r="M544" s="309"/>
      <c r="N544" s="311"/>
      <c r="O544" s="309"/>
      <c r="P544" s="309"/>
      <c r="Q544" s="310"/>
      <c r="R544" s="309"/>
      <c r="S544" s="429"/>
      <c r="T544" s="428"/>
      <c r="U544" s="430"/>
      <c r="V544" s="374" t="e">
        <f>G545</f>
        <v>#N/A</v>
      </c>
      <c r="W544" s="375">
        <f>G550</f>
        <v>0</v>
      </c>
    </row>
    <row r="545" spans="1:23" ht="12.75" customHeight="1" x14ac:dyDescent="0.25">
      <c r="A545" s="330"/>
      <c r="B545" s="319" t="s">
        <v>244</v>
      </c>
      <c r="C545" s="1384" t="e">
        <f>$C$62</f>
        <v>#N/A</v>
      </c>
      <c r="D545" s="1385"/>
      <c r="E545" s="318"/>
      <c r="F545" s="319" t="s">
        <v>244</v>
      </c>
      <c r="G545" s="1384" t="e">
        <f>$G$62</f>
        <v>#N/A</v>
      </c>
      <c r="H545" s="1385"/>
      <c r="I545" s="318"/>
      <c r="J545" s="319" t="s">
        <v>244</v>
      </c>
      <c r="K545" s="1384" t="e">
        <f>$K$62</f>
        <v>#N/A</v>
      </c>
      <c r="L545" s="1385"/>
      <c r="M545" s="320"/>
      <c r="N545" s="319" t="s">
        <v>244</v>
      </c>
      <c r="O545" s="1384" t="e">
        <f>$O$62</f>
        <v>#N/A</v>
      </c>
      <c r="P545" s="1385"/>
      <c r="Q545" s="310"/>
      <c r="R545" s="309"/>
      <c r="U545" s="331"/>
      <c r="V545" s="374" t="e">
        <f>K545</f>
        <v>#N/A</v>
      </c>
      <c r="W545" s="375">
        <f>K550</f>
        <v>0</v>
      </c>
    </row>
    <row r="546" spans="1:23" x14ac:dyDescent="0.25">
      <c r="A546" s="330"/>
      <c r="B546" s="311"/>
      <c r="C546" s="321" t="s">
        <v>238</v>
      </c>
      <c r="D546" s="321"/>
      <c r="E546" s="322"/>
      <c r="F546" s="327"/>
      <c r="G546" s="321" t="s">
        <v>238</v>
      </c>
      <c r="H546" s="321"/>
      <c r="I546" s="322"/>
      <c r="J546" s="327"/>
      <c r="K546" s="321" t="s">
        <v>238</v>
      </c>
      <c r="L546" s="321"/>
      <c r="M546" s="321"/>
      <c r="N546" s="327"/>
      <c r="O546" s="321" t="s">
        <v>238</v>
      </c>
      <c r="P546" s="321"/>
      <c r="Q546" s="310"/>
      <c r="R546" s="309"/>
      <c r="V546" s="374" t="e">
        <f>O545</f>
        <v>#N/A</v>
      </c>
      <c r="W546" s="375">
        <f>O550</f>
        <v>0</v>
      </c>
    </row>
    <row r="547" spans="1:23" x14ac:dyDescent="0.25">
      <c r="A547" s="330"/>
      <c r="B547" s="311">
        <f>$C$9</f>
        <v>0</v>
      </c>
      <c r="C547" s="313">
        <f>'13 Score Fill'!I525</f>
        <v>0</v>
      </c>
      <c r="D547" s="309"/>
      <c r="E547" s="310"/>
      <c r="F547" s="311">
        <f>$C$9</f>
        <v>0</v>
      </c>
      <c r="G547" s="313">
        <f>'13 Score Fill'!I533</f>
        <v>0</v>
      </c>
      <c r="H547" s="309"/>
      <c r="I547" s="310"/>
      <c r="J547" s="311">
        <f>$C$9</f>
        <v>0</v>
      </c>
      <c r="K547" s="313">
        <f>'13 Score Fill'!I541</f>
        <v>0</v>
      </c>
      <c r="L547" s="309"/>
      <c r="M547" s="309"/>
      <c r="N547" s="311">
        <f>$C$9</f>
        <v>0</v>
      </c>
      <c r="O547" s="313">
        <f>'13 Score Fill'!I549</f>
        <v>0</v>
      </c>
      <c r="P547" s="309"/>
      <c r="Q547" s="310"/>
      <c r="R547" s="309"/>
      <c r="V547" s="374" t="e">
        <f>C553</f>
        <v>#N/A</v>
      </c>
      <c r="W547" s="375">
        <f>C558</f>
        <v>0</v>
      </c>
    </row>
    <row r="548" spans="1:23" x14ac:dyDescent="0.25">
      <c r="A548" s="330"/>
      <c r="B548" s="311">
        <f>$C$10</f>
        <v>0</v>
      </c>
      <c r="C548" s="315">
        <f>'13 Score Fill'!I526</f>
        <v>0</v>
      </c>
      <c r="D548" s="309"/>
      <c r="E548" s="310"/>
      <c r="F548" s="311">
        <f>$C$10</f>
        <v>0</v>
      </c>
      <c r="G548" s="315">
        <f>'13 Score Fill'!I534</f>
        <v>0</v>
      </c>
      <c r="H548" s="309"/>
      <c r="I548" s="310"/>
      <c r="J548" s="311">
        <f>$C$10</f>
        <v>0</v>
      </c>
      <c r="K548" s="315">
        <f>'13 Score Fill'!I542</f>
        <v>0</v>
      </c>
      <c r="L548" s="309"/>
      <c r="M548" s="309"/>
      <c r="N548" s="311">
        <f>$C$10</f>
        <v>0</v>
      </c>
      <c r="O548" s="314">
        <f>'13 Score Fill'!I550</f>
        <v>0</v>
      </c>
      <c r="P548" s="309"/>
      <c r="Q548" s="310"/>
      <c r="R548" s="309"/>
      <c r="V548" s="374" t="e">
        <f>G553</f>
        <v>#N/A</v>
      </c>
      <c r="W548" s="375">
        <f>G558</f>
        <v>0</v>
      </c>
    </row>
    <row r="549" spans="1:23" x14ac:dyDescent="0.25">
      <c r="A549" s="330"/>
      <c r="B549" s="311">
        <f>$C$11</f>
        <v>0</v>
      </c>
      <c r="C549" s="313">
        <f>'13 Score Fill'!I527</f>
        <v>0</v>
      </c>
      <c r="D549" s="309"/>
      <c r="E549" s="310"/>
      <c r="F549" s="311">
        <f>$C$11</f>
        <v>0</v>
      </c>
      <c r="G549" s="313">
        <f>'13 Score Fill'!I535</f>
        <v>0</v>
      </c>
      <c r="H549" s="309"/>
      <c r="I549" s="310"/>
      <c r="J549" s="311">
        <f>$C$11</f>
        <v>0</v>
      </c>
      <c r="K549" s="315">
        <f>'13 Score Fill'!I543</f>
        <v>0</v>
      </c>
      <c r="L549" s="309"/>
      <c r="M549" s="309"/>
      <c r="N549" s="311">
        <f>$C$11</f>
        <v>0</v>
      </c>
      <c r="O549" s="315">
        <f>'13 Score Fill'!I551</f>
        <v>0</v>
      </c>
      <c r="P549" s="309"/>
      <c r="Q549" s="310"/>
      <c r="R549" s="309"/>
      <c r="V549" s="375" t="e">
        <f>K553</f>
        <v>#N/A</v>
      </c>
      <c r="W549" s="375">
        <f>K558</f>
        <v>0</v>
      </c>
    </row>
    <row r="550" spans="1:23" x14ac:dyDescent="0.25">
      <c r="A550" s="330"/>
      <c r="B550" s="327" t="s">
        <v>248</v>
      </c>
      <c r="C550" s="324">
        <f>SUM(C547:C549)</f>
        <v>0</v>
      </c>
      <c r="D550" s="325"/>
      <c r="E550" s="326"/>
      <c r="F550" s="327" t="s">
        <v>248</v>
      </c>
      <c r="G550" s="324">
        <f>SUM(G547:G549)</f>
        <v>0</v>
      </c>
      <c r="H550" s="325"/>
      <c r="I550" s="326"/>
      <c r="J550" s="327" t="s">
        <v>248</v>
      </c>
      <c r="K550" s="324">
        <f>SUM(K547:K549)</f>
        <v>0</v>
      </c>
      <c r="L550" s="325"/>
      <c r="M550" s="325"/>
      <c r="N550" s="327" t="s">
        <v>248</v>
      </c>
      <c r="O550" s="321">
        <f>SUM(O547:O549)</f>
        <v>0</v>
      </c>
      <c r="P550" s="309"/>
      <c r="Q550" s="310"/>
      <c r="R550" s="309"/>
      <c r="V550" s="374" t="e">
        <f>O553</f>
        <v>#N/A</v>
      </c>
      <c r="W550" s="375">
        <f>O558</f>
        <v>0</v>
      </c>
    </row>
    <row r="551" spans="1:23" x14ac:dyDescent="0.25">
      <c r="A551" s="330"/>
      <c r="B551" s="327" t="s">
        <v>240</v>
      </c>
      <c r="C551" s="328">
        <f>C550/3</f>
        <v>0</v>
      </c>
      <c r="D551" s="325"/>
      <c r="E551" s="326"/>
      <c r="F551" s="327" t="s">
        <v>240</v>
      </c>
      <c r="G551" s="328">
        <f>G550/3</f>
        <v>0</v>
      </c>
      <c r="H551" s="325"/>
      <c r="I551" s="326"/>
      <c r="J551" s="327" t="s">
        <v>240</v>
      </c>
      <c r="K551" s="328">
        <f>K550/3</f>
        <v>0</v>
      </c>
      <c r="L551" s="325"/>
      <c r="M551" s="325"/>
      <c r="N551" s="327" t="s">
        <v>240</v>
      </c>
      <c r="O551" s="328">
        <f>O550/3</f>
        <v>0</v>
      </c>
      <c r="P551" s="309"/>
      <c r="Q551" s="310"/>
      <c r="R551" s="309"/>
      <c r="W551" s="184">
        <f>SUM(W527:W550)</f>
        <v>0</v>
      </c>
    </row>
    <row r="552" spans="1:23" x14ac:dyDescent="0.25">
      <c r="A552" s="330"/>
      <c r="B552" s="311"/>
      <c r="C552" s="309"/>
      <c r="D552" s="309"/>
      <c r="E552" s="310"/>
      <c r="F552" s="311"/>
      <c r="G552" s="309"/>
      <c r="H552" s="309"/>
      <c r="I552" s="310"/>
      <c r="J552" s="311"/>
      <c r="K552" s="309"/>
      <c r="L552" s="309"/>
      <c r="M552" s="309"/>
      <c r="N552" s="311"/>
      <c r="O552" s="309"/>
      <c r="P552" s="309"/>
      <c r="Q552" s="310"/>
      <c r="R552" s="309"/>
    </row>
    <row r="553" spans="1:23" ht="12.75" customHeight="1" x14ac:dyDescent="0.25">
      <c r="A553" s="330"/>
      <c r="B553" s="319" t="s">
        <v>245</v>
      </c>
      <c r="C553" s="1384" t="e">
        <f>$C$70</f>
        <v>#N/A</v>
      </c>
      <c r="D553" s="1385"/>
      <c r="E553" s="318"/>
      <c r="F553" s="319" t="s">
        <v>245</v>
      </c>
      <c r="G553" s="1384" t="e">
        <f>$G$70</f>
        <v>#N/A</v>
      </c>
      <c r="H553" s="1385"/>
      <c r="I553" s="318"/>
      <c r="J553" s="319" t="s">
        <v>245</v>
      </c>
      <c r="K553" s="1384" t="e">
        <f>$K$70</f>
        <v>#N/A</v>
      </c>
      <c r="L553" s="1385"/>
      <c r="M553" s="320"/>
      <c r="N553" s="319" t="s">
        <v>245</v>
      </c>
      <c r="O553" s="1384" t="e">
        <f>$O$70</f>
        <v>#N/A</v>
      </c>
      <c r="P553" s="1385"/>
      <c r="Q553" s="310"/>
      <c r="R553" s="309"/>
      <c r="U553" s="331"/>
    </row>
    <row r="554" spans="1:23" x14ac:dyDescent="0.25">
      <c r="A554" s="330"/>
      <c r="B554" s="311"/>
      <c r="C554" s="321" t="s">
        <v>238</v>
      </c>
      <c r="D554" s="321"/>
      <c r="E554" s="322"/>
      <c r="F554" s="327"/>
      <c r="G554" s="321" t="s">
        <v>238</v>
      </c>
      <c r="H554" s="321"/>
      <c r="I554" s="322"/>
      <c r="J554" s="327"/>
      <c r="K554" s="321" t="s">
        <v>238</v>
      </c>
      <c r="L554" s="321"/>
      <c r="M554" s="321"/>
      <c r="N554" s="327"/>
      <c r="O554" s="321" t="s">
        <v>238</v>
      </c>
      <c r="P554" s="309"/>
      <c r="Q554" s="310"/>
      <c r="R554" s="309"/>
    </row>
    <row r="555" spans="1:23" x14ac:dyDescent="0.25">
      <c r="A555" s="330"/>
      <c r="B555" s="311">
        <f>$C$9</f>
        <v>0</v>
      </c>
      <c r="C555" s="313">
        <f>'13 Score Fill'!J525</f>
        <v>0</v>
      </c>
      <c r="D555" s="309"/>
      <c r="E555" s="310"/>
      <c r="F555" s="311">
        <f>$C$9</f>
        <v>0</v>
      </c>
      <c r="G555" s="313">
        <f>'13 Score Fill'!J533</f>
        <v>0</v>
      </c>
      <c r="H555" s="309"/>
      <c r="I555" s="310"/>
      <c r="J555" s="311">
        <f>$C$9</f>
        <v>0</v>
      </c>
      <c r="K555" s="313">
        <f>'13 Score Fill'!J541</f>
        <v>0</v>
      </c>
      <c r="L555" s="309"/>
      <c r="M555" s="309"/>
      <c r="N555" s="311">
        <f>$C$9</f>
        <v>0</v>
      </c>
      <c r="O555" s="313">
        <f>'13 Score Fill'!J549</f>
        <v>0</v>
      </c>
      <c r="P555" s="309"/>
      <c r="Q555" s="310"/>
      <c r="R555" s="309"/>
      <c r="V555" s="374">
        <f>COUNTIF(V527:V550,D567)</f>
        <v>0</v>
      </c>
    </row>
    <row r="556" spans="1:23" x14ac:dyDescent="0.25">
      <c r="A556" s="330"/>
      <c r="B556" s="311">
        <f>$C$10</f>
        <v>0</v>
      </c>
      <c r="C556" s="314">
        <f>'13 Score Fill'!J526</f>
        <v>0</v>
      </c>
      <c r="D556" s="309"/>
      <c r="E556" s="310"/>
      <c r="F556" s="311">
        <f>$C$10</f>
        <v>0</v>
      </c>
      <c r="G556" s="315">
        <f>'13 Score Fill'!J534</f>
        <v>0</v>
      </c>
      <c r="H556" s="309"/>
      <c r="I556" s="310"/>
      <c r="J556" s="311">
        <f>$C$10</f>
        <v>0</v>
      </c>
      <c r="K556" s="315">
        <f>'13 Score Fill'!J542</f>
        <v>0</v>
      </c>
      <c r="L556" s="309"/>
      <c r="M556" s="309"/>
      <c r="N556" s="311">
        <f>$C$10</f>
        <v>0</v>
      </c>
      <c r="O556" s="314">
        <f>'13 Score Fill'!J550</f>
        <v>0</v>
      </c>
      <c r="P556" s="309"/>
      <c r="Q556" s="310"/>
      <c r="R556" s="309"/>
      <c r="V556" s="374">
        <f>COUNTIF(V527:V550,D568)</f>
        <v>0</v>
      </c>
    </row>
    <row r="557" spans="1:23" x14ac:dyDescent="0.25">
      <c r="A557" s="330"/>
      <c r="B557" s="311">
        <f>$C$11</f>
        <v>0</v>
      </c>
      <c r="C557" s="314">
        <f>'13 Score Fill'!J527</f>
        <v>0</v>
      </c>
      <c r="D557" s="309"/>
      <c r="E557" s="310"/>
      <c r="F557" s="311">
        <f>$C$11</f>
        <v>0</v>
      </c>
      <c r="G557" s="315">
        <f>'13 Score Fill'!J535</f>
        <v>0</v>
      </c>
      <c r="H557" s="309"/>
      <c r="I557" s="310"/>
      <c r="J557" s="311">
        <f>$C$11</f>
        <v>0</v>
      </c>
      <c r="K557" s="315">
        <f>'13 Score Fill'!J543</f>
        <v>0</v>
      </c>
      <c r="L557" s="309"/>
      <c r="M557" s="309"/>
      <c r="N557" s="311">
        <f>$C$11</f>
        <v>0</v>
      </c>
      <c r="O557" s="314">
        <f>'13 Score Fill'!J551</f>
        <v>0</v>
      </c>
      <c r="P557" s="309"/>
      <c r="Q557" s="310"/>
      <c r="R557" s="309"/>
      <c r="V557" s="374">
        <f>COUNTIF(V527:V550,D569)</f>
        <v>0</v>
      </c>
    </row>
    <row r="558" spans="1:23" x14ac:dyDescent="0.25">
      <c r="A558" s="330"/>
      <c r="B558" s="327" t="s">
        <v>248</v>
      </c>
      <c r="C558" s="324">
        <f>SUM(C555:C557)</f>
        <v>0</v>
      </c>
      <c r="D558" s="325"/>
      <c r="E558" s="326"/>
      <c r="F558" s="327" t="s">
        <v>248</v>
      </c>
      <c r="G558" s="321">
        <f>SUM(G555:G557)</f>
        <v>0</v>
      </c>
      <c r="H558" s="325"/>
      <c r="I558" s="326"/>
      <c r="J558" s="327" t="s">
        <v>248</v>
      </c>
      <c r="K558" s="324">
        <f>SUM(K555:K557)</f>
        <v>0</v>
      </c>
      <c r="L558" s="325"/>
      <c r="M558" s="325"/>
      <c r="N558" s="327" t="s">
        <v>248</v>
      </c>
      <c r="O558" s="324">
        <f>SUM(O555:O557)</f>
        <v>0</v>
      </c>
      <c r="P558" s="309"/>
      <c r="Q558" s="310"/>
      <c r="R558" s="309"/>
      <c r="V558" s="374">
        <f>COUNTIF(V527:V550,D570)</f>
        <v>0</v>
      </c>
    </row>
    <row r="559" spans="1:23" x14ac:dyDescent="0.25">
      <c r="A559" s="330"/>
      <c r="B559" s="327" t="s">
        <v>240</v>
      </c>
      <c r="C559" s="328">
        <f>C558/3</f>
        <v>0</v>
      </c>
      <c r="D559" s="378"/>
      <c r="E559" s="379"/>
      <c r="F559" s="380" t="s">
        <v>240</v>
      </c>
      <c r="G559" s="328">
        <f>G558/3</f>
        <v>0</v>
      </c>
      <c r="H559" s="378"/>
      <c r="I559" s="379"/>
      <c r="J559" s="380" t="s">
        <v>240</v>
      </c>
      <c r="K559" s="328">
        <f>K558/3</f>
        <v>0</v>
      </c>
      <c r="L559" s="378"/>
      <c r="M559" s="378"/>
      <c r="N559" s="380" t="s">
        <v>240</v>
      </c>
      <c r="O559" s="328">
        <f>O558/3</f>
        <v>0</v>
      </c>
      <c r="P559" s="309"/>
      <c r="Q559" s="310"/>
      <c r="R559" s="309"/>
      <c r="V559" s="374">
        <f>COUNTIF(V527:V550,C571)</f>
        <v>0</v>
      </c>
    </row>
    <row r="560" spans="1:23" ht="13.8" thickBot="1" x14ac:dyDescent="0.3">
      <c r="A560" s="330"/>
      <c r="B560" s="311"/>
      <c r="C560" s="309"/>
      <c r="D560" s="309"/>
      <c r="E560" s="310"/>
      <c r="F560" s="311"/>
      <c r="G560" s="309"/>
      <c r="H560" s="309"/>
      <c r="I560" s="310"/>
      <c r="J560" s="311"/>
      <c r="K560" s="309"/>
      <c r="L560" s="309"/>
      <c r="M560" s="309"/>
      <c r="N560" s="311"/>
      <c r="O560" s="309"/>
      <c r="P560" s="309"/>
      <c r="Q560" s="310"/>
      <c r="R560" s="309"/>
      <c r="V560" s="374">
        <f>COUNTIF(V527:V550,D572)</f>
        <v>0</v>
      </c>
    </row>
    <row r="561" spans="1:22" ht="25.5" customHeight="1" x14ac:dyDescent="0.25">
      <c r="A561" s="330"/>
      <c r="B561" s="381" t="s">
        <v>249</v>
      </c>
      <c r="C561" s="382">
        <f>C558+C550+C542+C534+C526+C518</f>
        <v>0</v>
      </c>
      <c r="D561" s="1394" t="e">
        <f>$C$28</f>
        <v>#N/A</v>
      </c>
      <c r="E561" s="1395"/>
      <c r="F561" s="381" t="s">
        <v>272</v>
      </c>
      <c r="G561" s="382">
        <f>G558+G550+G542+G534+G526+G518</f>
        <v>0</v>
      </c>
      <c r="H561" s="1394" t="e">
        <f>$G$28</f>
        <v>#N/A</v>
      </c>
      <c r="I561" s="1395"/>
      <c r="J561" s="381" t="s">
        <v>301</v>
      </c>
      <c r="K561" s="382">
        <f>K558+K550+K542+K534+K526+K518</f>
        <v>0</v>
      </c>
      <c r="L561" s="1394" t="e">
        <f>$K$28</f>
        <v>#N/A</v>
      </c>
      <c r="M561" s="1400"/>
      <c r="N561" s="381" t="s">
        <v>303</v>
      </c>
      <c r="O561" s="383">
        <f>O558+O550+O542+O534+O526+O518</f>
        <v>0</v>
      </c>
      <c r="P561" s="1394" t="str">
        <f>$O$28</f>
        <v>Not Used</v>
      </c>
      <c r="Q561" s="1395"/>
      <c r="R561" s="510"/>
      <c r="V561" s="374">
        <f>COUNTIF(V527:V550,D573)</f>
        <v>0</v>
      </c>
    </row>
    <row r="562" spans="1:22" x14ac:dyDescent="0.25">
      <c r="A562" s="330"/>
      <c r="B562" s="384"/>
      <c r="C562" s="321"/>
      <c r="D562" s="1396"/>
      <c r="E562" s="1397"/>
      <c r="F562" s="384"/>
      <c r="G562" s="321"/>
      <c r="H562" s="1396"/>
      <c r="I562" s="1397"/>
      <c r="J562" s="384"/>
      <c r="K562" s="321"/>
      <c r="L562" s="1396"/>
      <c r="M562" s="1401"/>
      <c r="N562" s="384"/>
      <c r="O562" s="385"/>
      <c r="P562" s="1396"/>
      <c r="Q562" s="1397"/>
      <c r="R562" s="510"/>
      <c r="V562" s="374">
        <f>COUNTIF(V527:V550,C574)</f>
        <v>0</v>
      </c>
    </row>
    <row r="563" spans="1:22" ht="27" thickBot="1" x14ac:dyDescent="0.3">
      <c r="A563" s="330"/>
      <c r="B563" s="386" t="s">
        <v>250</v>
      </c>
      <c r="C563" s="388" t="str">
        <f>K568</f>
        <v>Exercise 1</v>
      </c>
      <c r="D563" s="1398"/>
      <c r="E563" s="1399"/>
      <c r="F563" s="386" t="s">
        <v>273</v>
      </c>
      <c r="G563" s="388" t="str">
        <f>K569</f>
        <v>Exercise 2</v>
      </c>
      <c r="H563" s="1398"/>
      <c r="I563" s="1399"/>
      <c r="J563" s="386" t="s">
        <v>302</v>
      </c>
      <c r="K563" s="388" t="str">
        <f>K570</f>
        <v>Exercise 3</v>
      </c>
      <c r="L563" s="1398"/>
      <c r="M563" s="1402"/>
      <c r="N563" s="386" t="s">
        <v>304</v>
      </c>
      <c r="O563" s="389" t="str">
        <f>K570</f>
        <v>Exercise 3</v>
      </c>
      <c r="P563" s="1398"/>
      <c r="Q563" s="1399"/>
      <c r="R563" s="510"/>
      <c r="V563" s="331">
        <f>$K$9+$K$10+$K$11+$K$12</f>
        <v>0</v>
      </c>
    </row>
    <row r="564" spans="1:22" ht="13.8" thickBot="1" x14ac:dyDescent="0.3">
      <c r="A564" s="330"/>
      <c r="B564" s="329"/>
      <c r="C564" s="309"/>
      <c r="D564" s="309"/>
      <c r="E564" s="309"/>
      <c r="F564" s="309"/>
      <c r="G564" s="309"/>
      <c r="H564" s="309"/>
      <c r="I564" s="309"/>
      <c r="J564" s="309"/>
      <c r="K564" s="309"/>
      <c r="L564" s="309"/>
      <c r="M564" s="309"/>
      <c r="N564" s="309"/>
      <c r="O564" s="309"/>
      <c r="P564" s="309"/>
      <c r="Q564" s="310"/>
      <c r="R564" s="309"/>
    </row>
    <row r="565" spans="1:22" ht="41.4" thickTop="1" thickBot="1" x14ac:dyDescent="0.35">
      <c r="A565" s="330"/>
      <c r="B565" s="390"/>
      <c r="C565" s="325"/>
      <c r="D565" s="325"/>
      <c r="E565" s="391" t="s">
        <v>248</v>
      </c>
      <c r="F565" s="392" t="s">
        <v>348</v>
      </c>
      <c r="G565" s="1387" t="s">
        <v>347</v>
      </c>
      <c r="H565" s="1387"/>
      <c r="I565" s="452" t="s">
        <v>404</v>
      </c>
      <c r="J565" s="394"/>
      <c r="K565" s="309"/>
      <c r="L565" s="309"/>
      <c r="M565" s="1382" t="s">
        <v>7</v>
      </c>
      <c r="N565" s="1383"/>
      <c r="O565" s="395" t="str">
        <f>J509</f>
        <v>H</v>
      </c>
      <c r="P565" s="396"/>
      <c r="Q565" s="397"/>
      <c r="R565" s="396"/>
    </row>
    <row r="566" spans="1:22" ht="13.8" thickTop="1" x14ac:dyDescent="0.25">
      <c r="A566" s="330"/>
      <c r="B566" s="398"/>
      <c r="C566" s="399"/>
      <c r="D566" s="400" t="s">
        <v>259</v>
      </c>
      <c r="E566" s="321">
        <f>SUMIFS(W527:W550,V527:V550,D566)</f>
        <v>0</v>
      </c>
      <c r="F566" s="401">
        <f>$V$72*30</f>
        <v>0</v>
      </c>
      <c r="G566" s="1374" t="e">
        <f>E566/$V$72/3</f>
        <v>#DIV/0!</v>
      </c>
      <c r="H566" s="1374"/>
      <c r="I566" s="378" t="e">
        <f>G566*10</f>
        <v>#DIV/0!</v>
      </c>
      <c r="J566" s="309"/>
      <c r="K566" s="309"/>
      <c r="L566" s="309"/>
      <c r="M566" s="402"/>
      <c r="N566" s="1392"/>
      <c r="O566" s="1392"/>
      <c r="P566" s="1392"/>
      <c r="Q566" s="1393"/>
      <c r="R566" s="509"/>
    </row>
    <row r="567" spans="1:22" x14ac:dyDescent="0.25">
      <c r="A567" s="330"/>
      <c r="B567" s="403"/>
      <c r="C567" s="399"/>
      <c r="D567" s="400" t="s">
        <v>266</v>
      </c>
      <c r="E567" s="321">
        <f>SUMIFS(W527:W550,V527:V550,D567)</f>
        <v>0</v>
      </c>
      <c r="F567" s="401">
        <f>$V$73*30</f>
        <v>0</v>
      </c>
      <c r="G567" s="1374" t="e">
        <f>E567/$V$73/3</f>
        <v>#DIV/0!</v>
      </c>
      <c r="H567" s="1374"/>
      <c r="I567" s="378" t="e">
        <f t="shared" ref="I567:I573" si="11">G567*10</f>
        <v>#DIV/0!</v>
      </c>
      <c r="K567" s="1390"/>
      <c r="L567" s="1390"/>
      <c r="M567" s="404" t="s">
        <v>248</v>
      </c>
      <c r="N567" s="404" t="s">
        <v>240</v>
      </c>
      <c r="O567" s="405"/>
      <c r="P567" s="405"/>
      <c r="Q567" s="406"/>
      <c r="R567" s="405"/>
    </row>
    <row r="568" spans="1:22" ht="13.8" x14ac:dyDescent="0.3">
      <c r="A568" s="330"/>
      <c r="B568" s="403"/>
      <c r="C568" s="399"/>
      <c r="D568" s="400" t="s">
        <v>260</v>
      </c>
      <c r="E568" s="321">
        <f>SUMIFS(W527:W550,V527:V550,D568)</f>
        <v>0</v>
      </c>
      <c r="F568" s="401">
        <f>$V$74*30</f>
        <v>0</v>
      </c>
      <c r="G568" s="1374" t="e">
        <f>E568/$V$74/3</f>
        <v>#DIV/0!</v>
      </c>
      <c r="H568" s="1374"/>
      <c r="I568" s="378" t="e">
        <f t="shared" si="11"/>
        <v>#DIV/0!</v>
      </c>
      <c r="K568" s="1375" t="s">
        <v>236</v>
      </c>
      <c r="L568" s="1375"/>
      <c r="M568" s="404">
        <f>C561</f>
        <v>0</v>
      </c>
      <c r="N568" s="407" t="e">
        <f>(M568/($K$9*30))*100</f>
        <v>#DIV/0!</v>
      </c>
      <c r="O568" s="330"/>
      <c r="P568" s="330"/>
      <c r="Q568" s="310"/>
      <c r="R568" s="309"/>
    </row>
    <row r="569" spans="1:22" ht="13.8" x14ac:dyDescent="0.3">
      <c r="A569" s="330"/>
      <c r="B569" s="403"/>
      <c r="C569" s="399"/>
      <c r="D569" s="400" t="s">
        <v>261</v>
      </c>
      <c r="E569" s="321">
        <f>SUMIFS(W527:W550,V527:V550,D569)</f>
        <v>0</v>
      </c>
      <c r="F569" s="401">
        <f>$V$75*30</f>
        <v>0</v>
      </c>
      <c r="G569" s="1374" t="e">
        <f>E569/$V$75/3</f>
        <v>#DIV/0!</v>
      </c>
      <c r="H569" s="1374"/>
      <c r="I569" s="378" t="e">
        <f t="shared" si="11"/>
        <v>#DIV/0!</v>
      </c>
      <c r="K569" s="1375" t="s">
        <v>237</v>
      </c>
      <c r="L569" s="1375"/>
      <c r="M569" s="404">
        <f>G561</f>
        <v>0</v>
      </c>
      <c r="N569" s="407" t="e">
        <f>(M569/($K$10*30))*100</f>
        <v>#DIV/0!</v>
      </c>
      <c r="O569" s="408"/>
      <c r="P569" s="330"/>
      <c r="Q569" s="310"/>
      <c r="R569" s="309"/>
    </row>
    <row r="570" spans="1:22" ht="13.8" x14ac:dyDescent="0.3">
      <c r="A570" s="330"/>
      <c r="B570" s="403"/>
      <c r="C570" s="330"/>
      <c r="D570" s="409" t="s">
        <v>262</v>
      </c>
      <c r="E570" s="321">
        <f>SUMIFS(W527:W550,V527:V550,D570)</f>
        <v>0</v>
      </c>
      <c r="F570" s="401">
        <f>$V$76*30</f>
        <v>0</v>
      </c>
      <c r="G570" s="1374" t="e">
        <f>E570/$V$76/3</f>
        <v>#DIV/0!</v>
      </c>
      <c r="H570" s="1374"/>
      <c r="I570" s="378" t="e">
        <f t="shared" si="11"/>
        <v>#DIV/0!</v>
      </c>
      <c r="K570" s="1375" t="s">
        <v>247</v>
      </c>
      <c r="L570" s="1375"/>
      <c r="M570" s="404">
        <f>K561</f>
        <v>0</v>
      </c>
      <c r="N570" s="407" t="e">
        <f>(M570/($K$11*30))*100</f>
        <v>#DIV/0!</v>
      </c>
      <c r="O570" s="309"/>
      <c r="P570" s="309"/>
      <c r="Q570" s="310"/>
      <c r="R570" s="309"/>
    </row>
    <row r="571" spans="1:22" ht="13.8" x14ac:dyDescent="0.3">
      <c r="A571" s="330"/>
      <c r="B571" s="403"/>
      <c r="C571" s="399"/>
      <c r="D571" s="400" t="s">
        <v>263</v>
      </c>
      <c r="E571" s="321">
        <f>SUMIFS(W527:W550,V527:V550,D571)</f>
        <v>0</v>
      </c>
      <c r="F571" s="401">
        <f>$V$77*30</f>
        <v>0</v>
      </c>
      <c r="G571" s="1374" t="e">
        <f>E571/$V$77/3</f>
        <v>#DIV/0!</v>
      </c>
      <c r="H571" s="1374"/>
      <c r="I571" s="378" t="e">
        <f t="shared" si="11"/>
        <v>#DIV/0!</v>
      </c>
      <c r="K571" s="1375" t="s">
        <v>246</v>
      </c>
      <c r="L571" s="1375"/>
      <c r="M571" s="404">
        <f>O561</f>
        <v>0</v>
      </c>
      <c r="N571" s="407" t="e">
        <f>(M571/($K$12*30))*100</f>
        <v>#DIV/0!</v>
      </c>
      <c r="O571" s="309"/>
      <c r="P571" s="309"/>
      <c r="Q571" s="310"/>
      <c r="R571" s="309"/>
    </row>
    <row r="572" spans="1:22" ht="13.8" x14ac:dyDescent="0.25">
      <c r="A572" s="330"/>
      <c r="B572" s="403"/>
      <c r="C572" s="399"/>
      <c r="D572" s="400" t="s">
        <v>265</v>
      </c>
      <c r="E572" s="321">
        <f>SUMIFS(W527:W550,V527:V550,D572)</f>
        <v>0</v>
      </c>
      <c r="F572" s="401">
        <f>$V$78*30</f>
        <v>0</v>
      </c>
      <c r="G572" s="1374" t="e">
        <f>E572/$V$78/3</f>
        <v>#DIV/0!</v>
      </c>
      <c r="H572" s="1374"/>
      <c r="I572" s="378" t="e">
        <f t="shared" si="11"/>
        <v>#DIV/0!</v>
      </c>
      <c r="K572" s="1376" t="s">
        <v>248</v>
      </c>
      <c r="L572" s="1376"/>
      <c r="M572" s="321">
        <f>SUM(M568:M571)</f>
        <v>0</v>
      </c>
      <c r="N572" s="410" t="e">
        <f>(M572/$O$86)*100</f>
        <v>#DIV/0!</v>
      </c>
      <c r="O572" s="309"/>
      <c r="P572" s="309"/>
      <c r="Q572" s="310"/>
      <c r="R572" s="309"/>
    </row>
    <row r="573" spans="1:22" x14ac:dyDescent="0.25">
      <c r="A573" s="330"/>
      <c r="B573" s="403"/>
      <c r="C573" s="1377" t="s">
        <v>264</v>
      </c>
      <c r="D573" s="1377"/>
      <c r="E573" s="321">
        <f>SUMIFS(W527:W550,V527:V550,C573)</f>
        <v>0</v>
      </c>
      <c r="F573" s="401">
        <f>$V$79*30</f>
        <v>0</v>
      </c>
      <c r="G573" s="1374" t="e">
        <f>E573/$V$79/3</f>
        <v>#DIV/0!</v>
      </c>
      <c r="H573" s="1374"/>
      <c r="I573" s="378" t="e">
        <f t="shared" si="11"/>
        <v>#DIV/0!</v>
      </c>
      <c r="L573" s="412" t="s">
        <v>349</v>
      </c>
      <c r="M573" s="413">
        <f>($K$9+$K$10+$K$11+$K$12)*30</f>
        <v>0</v>
      </c>
      <c r="N573" s="414"/>
      <c r="O573" s="414"/>
      <c r="P573" s="309"/>
      <c r="Q573" s="310"/>
      <c r="R573" s="309"/>
    </row>
    <row r="574" spans="1:22" x14ac:dyDescent="0.25">
      <c r="A574" s="330"/>
      <c r="B574" s="415"/>
      <c r="C574" s="1386" t="s">
        <v>307</v>
      </c>
      <c r="D574" s="1386"/>
      <c r="E574" s="401">
        <f>SUM(E566:E573)</f>
        <v>0</v>
      </c>
      <c r="F574" s="416">
        <f>SUM(F566:F573)</f>
        <v>0</v>
      </c>
      <c r="G574" s="417"/>
      <c r="H574" s="1388"/>
      <c r="I574" s="1388"/>
      <c r="J574" s="418"/>
      <c r="K574" s="418"/>
      <c r="L574" s="417"/>
      <c r="M574" s="417"/>
      <c r="N574" s="417"/>
      <c r="O574" s="417"/>
      <c r="P574" s="417"/>
      <c r="Q574" s="419"/>
      <c r="R574" s="309"/>
    </row>
    <row r="575" spans="1:22" x14ac:dyDescent="0.25">
      <c r="A575" s="330"/>
      <c r="B575" s="420"/>
      <c r="C575" s="421"/>
      <c r="D575" s="421"/>
      <c r="E575" s="422"/>
      <c r="F575" s="423"/>
      <c r="G575" s="424"/>
      <c r="H575" s="422"/>
      <c r="I575" s="422"/>
      <c r="J575" s="425"/>
      <c r="K575" s="424"/>
      <c r="L575" s="424"/>
      <c r="M575" s="424"/>
      <c r="N575" s="424"/>
      <c r="O575" s="424"/>
      <c r="P575" s="424"/>
      <c r="Q575" s="424"/>
      <c r="R575" s="309"/>
    </row>
    <row r="576" spans="1:22" ht="13.8" x14ac:dyDescent="0.25">
      <c r="A576" s="330"/>
      <c r="B576" s="349"/>
      <c r="C576" s="350"/>
      <c r="D576" s="350"/>
      <c r="E576" s="350"/>
      <c r="F576" s="350"/>
      <c r="G576" s="351"/>
      <c r="H576" s="350"/>
      <c r="I576" s="350"/>
      <c r="J576" s="350"/>
      <c r="K576" s="350"/>
      <c r="L576" s="352"/>
      <c r="M576" s="350"/>
      <c r="N576" s="350"/>
      <c r="O576" s="353"/>
      <c r="P576" s="353"/>
      <c r="Q576" s="354"/>
      <c r="R576" s="309"/>
    </row>
    <row r="577" spans="1:23" ht="15.75" customHeight="1" thickBot="1" x14ac:dyDescent="0.3">
      <c r="A577" s="330"/>
      <c r="B577" s="426"/>
      <c r="C577" s="355" t="s">
        <v>13</v>
      </c>
      <c r="D577" s="1403">
        <f>'1 FILL FORM'!$G$6</f>
        <v>0</v>
      </c>
      <c r="E577" s="1403"/>
      <c r="F577" s="1403"/>
      <c r="G577" s="1403"/>
      <c r="H577" s="309"/>
      <c r="I577" s="309"/>
      <c r="J577" s="309"/>
      <c r="K577" s="309"/>
      <c r="L577" s="309"/>
      <c r="M577" s="355" t="s">
        <v>4</v>
      </c>
      <c r="N577" s="1391">
        <f>'1 FILL FORM'!$G$7</f>
        <v>0</v>
      </c>
      <c r="O577" s="1391"/>
      <c r="P577" s="1391"/>
      <c r="Q577" s="310"/>
      <c r="R577" s="309"/>
      <c r="S577" s="365"/>
      <c r="T577" s="365"/>
      <c r="U577" s="365"/>
    </row>
    <row r="578" spans="1:23" ht="16.8" thickTop="1" thickBot="1" x14ac:dyDescent="0.35">
      <c r="A578" s="330"/>
      <c r="B578" s="358" t="s">
        <v>5</v>
      </c>
      <c r="C578" s="1389">
        <f>'1 FILL FORM'!$G$9</f>
        <v>0</v>
      </c>
      <c r="D578" s="1389"/>
      <c r="E578" s="1389"/>
      <c r="F578" s="1389"/>
      <c r="G578" s="359"/>
      <c r="H578" s="360"/>
      <c r="I578" s="361" t="s">
        <v>7</v>
      </c>
      <c r="J578" s="307" t="s">
        <v>282</v>
      </c>
      <c r="K578" s="362"/>
      <c r="L578" s="362"/>
      <c r="M578" s="362"/>
      <c r="N578" s="362"/>
      <c r="O578" s="362"/>
      <c r="P578" s="362"/>
      <c r="Q578" s="363"/>
      <c r="R578" s="359"/>
      <c r="V578" s="365"/>
      <c r="W578" s="365"/>
    </row>
    <row r="579" spans="1:23" ht="14.4" thickTop="1" thickBot="1" x14ac:dyDescent="0.3">
      <c r="A579" s="330"/>
      <c r="B579" s="366"/>
      <c r="C579" s="367"/>
      <c r="D579" s="367"/>
      <c r="E579" s="367"/>
      <c r="F579" s="367"/>
      <c r="G579" s="367"/>
      <c r="H579" s="367"/>
      <c r="I579" s="367"/>
      <c r="J579" s="367"/>
      <c r="K579" s="367"/>
      <c r="L579" s="367"/>
      <c r="M579" s="367"/>
      <c r="N579" s="367"/>
      <c r="O579" s="367"/>
      <c r="P579" s="367"/>
      <c r="Q579" s="368"/>
      <c r="R579" s="309"/>
    </row>
    <row r="580" spans="1:23" ht="14.4" thickTop="1" thickBot="1" x14ac:dyDescent="0.3">
      <c r="A580" s="330"/>
      <c r="B580" s="370" t="s">
        <v>253</v>
      </c>
      <c r="C580" s="1378" t="e">
        <f>$G$9</f>
        <v>#N/A</v>
      </c>
      <c r="D580" s="1378"/>
      <c r="E580" s="1379"/>
      <c r="F580" s="370" t="s">
        <v>254</v>
      </c>
      <c r="G580" s="1378" t="e">
        <f>$G$10</f>
        <v>#N/A</v>
      </c>
      <c r="H580" s="1378"/>
      <c r="I580" s="1379"/>
      <c r="J580" s="371" t="s">
        <v>255</v>
      </c>
      <c r="K580" s="1380" t="e">
        <f>$G$11</f>
        <v>#N/A</v>
      </c>
      <c r="L580" s="1380"/>
      <c r="M580" s="1381"/>
      <c r="N580" s="371" t="s">
        <v>256</v>
      </c>
      <c r="O580" s="1380" t="str">
        <f>$G$12</f>
        <v>Not Used</v>
      </c>
      <c r="P580" s="1380"/>
      <c r="Q580" s="1381"/>
      <c r="R580" s="508"/>
    </row>
    <row r="581" spans="1:23" ht="13.8" thickTop="1" x14ac:dyDescent="0.25">
      <c r="A581" s="330"/>
      <c r="B581" s="329"/>
      <c r="C581" s="309"/>
      <c r="D581" s="427"/>
      <c r="E581" s="310"/>
      <c r="F581" s="329"/>
      <c r="G581" s="309"/>
      <c r="H581" s="309"/>
      <c r="I581" s="310"/>
      <c r="J581" s="329"/>
      <c r="K581" s="309"/>
      <c r="L581" s="309"/>
      <c r="M581" s="309"/>
      <c r="N581" s="329"/>
      <c r="O581" s="309"/>
      <c r="P581" s="309"/>
      <c r="Q581" s="310"/>
      <c r="R581" s="309"/>
    </row>
    <row r="582" spans="1:23" ht="12.75" customHeight="1" x14ac:dyDescent="0.25">
      <c r="A582" s="330"/>
      <c r="B582" s="319" t="s">
        <v>239</v>
      </c>
      <c r="C582" s="1384" t="e">
        <f>$C$30</f>
        <v>#N/A</v>
      </c>
      <c r="D582" s="1385"/>
      <c r="E582" s="316"/>
      <c r="F582" s="317" t="s">
        <v>239</v>
      </c>
      <c r="G582" s="1384" t="e">
        <f>$G$30</f>
        <v>#N/A</v>
      </c>
      <c r="H582" s="1385"/>
      <c r="I582" s="318"/>
      <c r="J582" s="319" t="s">
        <v>239</v>
      </c>
      <c r="K582" s="1384" t="e">
        <f>$K$30</f>
        <v>#N/A</v>
      </c>
      <c r="L582" s="1385"/>
      <c r="M582" s="320"/>
      <c r="N582" s="319" t="s">
        <v>239</v>
      </c>
      <c r="O582" s="1384" t="e">
        <f>$O$30</f>
        <v>#N/A</v>
      </c>
      <c r="P582" s="1385"/>
      <c r="Q582" s="310"/>
      <c r="R582" s="309"/>
      <c r="S582" s="1404"/>
      <c r="T582" s="1404"/>
      <c r="U582" s="331"/>
    </row>
    <row r="583" spans="1:23" x14ac:dyDescent="0.25">
      <c r="A583" s="330"/>
      <c r="B583" s="329"/>
      <c r="C583" s="321" t="s">
        <v>238</v>
      </c>
      <c r="D583" s="321"/>
      <c r="E583" s="322"/>
      <c r="F583" s="323"/>
      <c r="G583" s="321" t="s">
        <v>238</v>
      </c>
      <c r="H583" s="321"/>
      <c r="I583" s="322"/>
      <c r="J583" s="323"/>
      <c r="K583" s="321" t="s">
        <v>238</v>
      </c>
      <c r="L583" s="321"/>
      <c r="M583" s="321"/>
      <c r="N583" s="323"/>
      <c r="O583" s="321" t="s">
        <v>238</v>
      </c>
      <c r="P583" s="309"/>
      <c r="Q583" s="310"/>
      <c r="R583" s="309"/>
      <c r="W583" s="331"/>
    </row>
    <row r="584" spans="1:23" x14ac:dyDescent="0.25">
      <c r="A584" s="330"/>
      <c r="B584" s="311">
        <f>$C$9</f>
        <v>0</v>
      </c>
      <c r="C584" s="308">
        <f>'13 Score Fill'!E594</f>
        <v>0</v>
      </c>
      <c r="D584" s="309"/>
      <c r="E584" s="310"/>
      <c r="F584" s="311">
        <f>$C$9</f>
        <v>0</v>
      </c>
      <c r="G584" s="312">
        <f>'13 Score Fill'!E602</f>
        <v>0</v>
      </c>
      <c r="H584" s="309"/>
      <c r="I584" s="310"/>
      <c r="J584" s="311">
        <f>$C$9</f>
        <v>0</v>
      </c>
      <c r="K584" s="312">
        <f>'13 Score Fill'!E610</f>
        <v>0</v>
      </c>
      <c r="L584" s="309"/>
      <c r="M584" s="309"/>
      <c r="N584" s="311">
        <f>$C$9</f>
        <v>0</v>
      </c>
      <c r="O584" s="313">
        <f>'13 Score Fill'!E618</f>
        <v>0</v>
      </c>
      <c r="P584" s="309"/>
      <c r="Q584" s="310"/>
      <c r="R584" s="309"/>
    </row>
    <row r="585" spans="1:23" x14ac:dyDescent="0.25">
      <c r="A585" s="330"/>
      <c r="B585" s="311">
        <f>$C$10</f>
        <v>0</v>
      </c>
      <c r="C585" s="313">
        <f>'13 Score Fill'!E595</f>
        <v>0</v>
      </c>
      <c r="D585" s="309"/>
      <c r="E585" s="310"/>
      <c r="F585" s="311">
        <f>$C$10</f>
        <v>0</v>
      </c>
      <c r="G585" s="313">
        <f>'13 Score Fill'!E603</f>
        <v>0</v>
      </c>
      <c r="H585" s="309"/>
      <c r="I585" s="310"/>
      <c r="J585" s="311">
        <f>$C$10</f>
        <v>0</v>
      </c>
      <c r="K585" s="313">
        <f>'13 Score Fill'!E611</f>
        <v>0</v>
      </c>
      <c r="L585" s="309"/>
      <c r="M585" s="309"/>
      <c r="N585" s="311">
        <f>$C$10</f>
        <v>0</v>
      </c>
      <c r="O585" s="315">
        <f>'13 Score Fill'!E619</f>
        <v>0</v>
      </c>
      <c r="P585" s="309"/>
      <c r="Q585" s="310"/>
      <c r="R585" s="309"/>
    </row>
    <row r="586" spans="1:23" x14ac:dyDescent="0.25">
      <c r="A586" s="330"/>
      <c r="B586" s="311">
        <f>$C$11</f>
        <v>0</v>
      </c>
      <c r="C586" s="314">
        <f>'13 Score Fill'!E596</f>
        <v>0</v>
      </c>
      <c r="D586" s="309"/>
      <c r="E586" s="310"/>
      <c r="F586" s="311">
        <f>$C$11</f>
        <v>0</v>
      </c>
      <c r="G586" s="315">
        <f>'13 Score Fill'!E604</f>
        <v>0</v>
      </c>
      <c r="H586" s="309"/>
      <c r="I586" s="310"/>
      <c r="J586" s="311">
        <f>$C$11</f>
        <v>0</v>
      </c>
      <c r="K586" s="315">
        <f>'13 Score Fill'!E612</f>
        <v>0</v>
      </c>
      <c r="L586" s="309"/>
      <c r="M586" s="309"/>
      <c r="N586" s="311">
        <f>$C$11</f>
        <v>0</v>
      </c>
      <c r="O586" s="315">
        <f>'13 Score Fill'!E620</f>
        <v>0</v>
      </c>
      <c r="P586" s="309"/>
      <c r="Q586" s="310"/>
      <c r="R586" s="309"/>
    </row>
    <row r="587" spans="1:23" x14ac:dyDescent="0.25">
      <c r="A587" s="330"/>
      <c r="B587" s="327" t="s">
        <v>248</v>
      </c>
      <c r="C587" s="324">
        <f>SUM(C584:C586)</f>
        <v>0</v>
      </c>
      <c r="D587" s="325"/>
      <c r="E587" s="326"/>
      <c r="F587" s="327" t="s">
        <v>248</v>
      </c>
      <c r="G587" s="321">
        <f>SUM(G584:G586)</f>
        <v>0</v>
      </c>
      <c r="H587" s="325"/>
      <c r="I587" s="326"/>
      <c r="J587" s="327" t="s">
        <v>248</v>
      </c>
      <c r="K587" s="321">
        <f>SUM(K584:K586)</f>
        <v>0</v>
      </c>
      <c r="L587" s="325"/>
      <c r="M587" s="325"/>
      <c r="N587" s="327" t="s">
        <v>248</v>
      </c>
      <c r="O587" s="324">
        <f>SUM(O584:O586)</f>
        <v>0</v>
      </c>
      <c r="P587" s="309"/>
      <c r="Q587" s="310"/>
      <c r="R587" s="309"/>
    </row>
    <row r="588" spans="1:23" x14ac:dyDescent="0.25">
      <c r="A588" s="330"/>
      <c r="B588" s="327" t="s">
        <v>240</v>
      </c>
      <c r="C588" s="328">
        <f>C587/3</f>
        <v>0</v>
      </c>
      <c r="D588" s="325"/>
      <c r="E588" s="326"/>
      <c r="F588" s="327" t="s">
        <v>240</v>
      </c>
      <c r="G588" s="328">
        <f>G587/3</f>
        <v>0</v>
      </c>
      <c r="H588" s="325"/>
      <c r="I588" s="326"/>
      <c r="J588" s="327" t="s">
        <v>240</v>
      </c>
      <c r="K588" s="328">
        <f>K587/3</f>
        <v>0</v>
      </c>
      <c r="L588" s="325"/>
      <c r="M588" s="325"/>
      <c r="N588" s="327" t="s">
        <v>240</v>
      </c>
      <c r="O588" s="328">
        <f>O587/3</f>
        <v>0</v>
      </c>
      <c r="P588" s="309"/>
      <c r="Q588" s="310"/>
      <c r="R588" s="309"/>
    </row>
    <row r="589" spans="1:23" x14ac:dyDescent="0.25">
      <c r="A589" s="330"/>
      <c r="B589" s="329"/>
      <c r="C589" s="309"/>
      <c r="D589" s="309"/>
      <c r="E589" s="310"/>
      <c r="F589" s="329"/>
      <c r="G589" s="309"/>
      <c r="H589" s="309"/>
      <c r="I589" s="310"/>
      <c r="J589" s="329"/>
      <c r="K589" s="309"/>
      <c r="L589" s="309"/>
      <c r="M589" s="309"/>
      <c r="N589" s="329"/>
      <c r="O589" s="309"/>
      <c r="P589" s="309"/>
      <c r="Q589" s="310"/>
      <c r="R589" s="309"/>
    </row>
    <row r="590" spans="1:23" ht="12.75" customHeight="1" x14ac:dyDescent="0.25">
      <c r="A590" s="330"/>
      <c r="B590" s="319" t="s">
        <v>241</v>
      </c>
      <c r="C590" s="1384" t="e">
        <f>$C$38</f>
        <v>#N/A</v>
      </c>
      <c r="D590" s="1385"/>
      <c r="E590" s="318"/>
      <c r="F590" s="319" t="s">
        <v>241</v>
      </c>
      <c r="G590" s="1384" t="e">
        <f>$G$38</f>
        <v>#N/A</v>
      </c>
      <c r="H590" s="1385"/>
      <c r="I590" s="318"/>
      <c r="J590" s="319" t="s">
        <v>241</v>
      </c>
      <c r="K590" s="1384" t="e">
        <f>$K$38</f>
        <v>#N/A</v>
      </c>
      <c r="L590" s="1385"/>
      <c r="M590" s="320"/>
      <c r="N590" s="319" t="s">
        <v>241</v>
      </c>
      <c r="O590" s="1384" t="e">
        <f>$O$38</f>
        <v>#N/A</v>
      </c>
      <c r="P590" s="1385"/>
      <c r="Q590" s="310"/>
      <c r="R590" s="309"/>
      <c r="U590" s="331"/>
    </row>
    <row r="591" spans="1:23" x14ac:dyDescent="0.25">
      <c r="A591" s="330"/>
      <c r="B591" s="329"/>
      <c r="C591" s="321" t="s">
        <v>238</v>
      </c>
      <c r="D591" s="321"/>
      <c r="E591" s="322"/>
      <c r="F591" s="323"/>
      <c r="G591" s="321" t="s">
        <v>238</v>
      </c>
      <c r="H591" s="321"/>
      <c r="I591" s="322"/>
      <c r="J591" s="323"/>
      <c r="K591" s="321" t="s">
        <v>238</v>
      </c>
      <c r="L591" s="321"/>
      <c r="M591" s="321"/>
      <c r="N591" s="323"/>
      <c r="O591" s="321" t="s">
        <v>238</v>
      </c>
      <c r="P591" s="321"/>
      <c r="Q591" s="310"/>
      <c r="R591" s="309"/>
    </row>
    <row r="592" spans="1:23" x14ac:dyDescent="0.25">
      <c r="A592" s="330"/>
      <c r="B592" s="311">
        <f>$C$9</f>
        <v>0</v>
      </c>
      <c r="C592" s="313">
        <f>'13 Score Fill'!F594</f>
        <v>0</v>
      </c>
      <c r="D592" s="309"/>
      <c r="E592" s="310"/>
      <c r="F592" s="311">
        <f>$C$9</f>
        <v>0</v>
      </c>
      <c r="G592" s="313">
        <f>'13 Score Fill'!F602</f>
        <v>0</v>
      </c>
      <c r="H592" s="309"/>
      <c r="I592" s="310"/>
      <c r="J592" s="311">
        <f>$C$9</f>
        <v>0</v>
      </c>
      <c r="K592" s="313">
        <f>'13 Score Fill'!F610</f>
        <v>0</v>
      </c>
      <c r="L592" s="309"/>
      <c r="M592" s="309"/>
      <c r="N592" s="311">
        <f>$C$9</f>
        <v>0</v>
      </c>
      <c r="O592" s="313">
        <f>'13 Score Fill'!F618</f>
        <v>0</v>
      </c>
      <c r="P592" s="309"/>
      <c r="Q592" s="310"/>
      <c r="R592" s="309"/>
      <c r="V592" s="184"/>
    </row>
    <row r="593" spans="1:23" x14ac:dyDescent="0.25">
      <c r="A593" s="330"/>
      <c r="B593" s="311">
        <f>$C$10</f>
        <v>0</v>
      </c>
      <c r="C593" s="315">
        <f>'13 Score Fill'!F595</f>
        <v>0</v>
      </c>
      <c r="D593" s="309"/>
      <c r="E593" s="310"/>
      <c r="F593" s="311">
        <f>$C$10</f>
        <v>0</v>
      </c>
      <c r="G593" s="315">
        <f>'13 Score Fill'!F603</f>
        <v>0</v>
      </c>
      <c r="H593" s="309"/>
      <c r="I593" s="310"/>
      <c r="J593" s="311">
        <f>$C$10</f>
        <v>0</v>
      </c>
      <c r="K593" s="314">
        <f>'13 Score Fill'!F611</f>
        <v>0</v>
      </c>
      <c r="L593" s="309"/>
      <c r="M593" s="309"/>
      <c r="N593" s="311">
        <f>$C$10</f>
        <v>0</v>
      </c>
      <c r="O593" s="314">
        <f>'13 Score Fill'!F619</f>
        <v>0</v>
      </c>
      <c r="P593" s="309"/>
      <c r="Q593" s="310"/>
      <c r="R593" s="309"/>
      <c r="V593" s="184"/>
    </row>
    <row r="594" spans="1:23" x14ac:dyDescent="0.25">
      <c r="A594" s="330"/>
      <c r="B594" s="311">
        <f>$C$11</f>
        <v>0</v>
      </c>
      <c r="C594" s="313">
        <f>'13 Score Fill'!F596</f>
        <v>0</v>
      </c>
      <c r="D594" s="309"/>
      <c r="E594" s="310"/>
      <c r="F594" s="311">
        <f>$C$11</f>
        <v>0</v>
      </c>
      <c r="G594" s="315">
        <f>'13 Score Fill'!F604</f>
        <v>0</v>
      </c>
      <c r="H594" s="309"/>
      <c r="I594" s="310"/>
      <c r="J594" s="311">
        <f>$C$11</f>
        <v>0</v>
      </c>
      <c r="K594" s="314">
        <f>'13 Score Fill'!F612</f>
        <v>0</v>
      </c>
      <c r="L594" s="309"/>
      <c r="M594" s="309"/>
      <c r="N594" s="311">
        <f>$C$11</f>
        <v>0</v>
      </c>
      <c r="O594" s="314">
        <f>'13 Score Fill'!F620</f>
        <v>0</v>
      </c>
      <c r="P594" s="309"/>
      <c r="Q594" s="310"/>
      <c r="R594" s="309"/>
      <c r="V594" s="184"/>
    </row>
    <row r="595" spans="1:23" x14ac:dyDescent="0.25">
      <c r="A595" s="330"/>
      <c r="B595" s="327" t="s">
        <v>248</v>
      </c>
      <c r="C595" s="324">
        <f>SUM(C592:C594)</f>
        <v>0</v>
      </c>
      <c r="D595" s="325"/>
      <c r="E595" s="326"/>
      <c r="F595" s="327" t="s">
        <v>248</v>
      </c>
      <c r="G595" s="324">
        <f>SUM(G592:G594)</f>
        <v>0</v>
      </c>
      <c r="H595" s="325"/>
      <c r="I595" s="326"/>
      <c r="J595" s="327" t="s">
        <v>248</v>
      </c>
      <c r="K595" s="324">
        <f>SUM(K592:K594)</f>
        <v>0</v>
      </c>
      <c r="L595" s="325"/>
      <c r="M595" s="325"/>
      <c r="N595" s="327" t="s">
        <v>248</v>
      </c>
      <c r="O595" s="324">
        <f>SUM(O592:O594)</f>
        <v>0</v>
      </c>
      <c r="P595" s="309"/>
      <c r="Q595" s="310"/>
      <c r="R595" s="309"/>
    </row>
    <row r="596" spans="1:23" x14ac:dyDescent="0.25">
      <c r="A596" s="330"/>
      <c r="B596" s="327" t="s">
        <v>240</v>
      </c>
      <c r="C596" s="328">
        <f>C595/3</f>
        <v>0</v>
      </c>
      <c r="D596" s="325"/>
      <c r="E596" s="326"/>
      <c r="F596" s="327" t="s">
        <v>240</v>
      </c>
      <c r="G596" s="328">
        <f>G595/3</f>
        <v>0</v>
      </c>
      <c r="H596" s="325"/>
      <c r="I596" s="326"/>
      <c r="J596" s="327" t="s">
        <v>240</v>
      </c>
      <c r="K596" s="328">
        <f>K595/3</f>
        <v>0</v>
      </c>
      <c r="L596" s="325"/>
      <c r="M596" s="325"/>
      <c r="N596" s="327" t="s">
        <v>240</v>
      </c>
      <c r="O596" s="328">
        <f>O595/3</f>
        <v>0</v>
      </c>
      <c r="P596" s="309"/>
      <c r="Q596" s="310"/>
      <c r="R596" s="309"/>
      <c r="V596" s="374" t="e">
        <f>C582</f>
        <v>#N/A</v>
      </c>
      <c r="W596" s="375">
        <f>C587</f>
        <v>0</v>
      </c>
    </row>
    <row r="597" spans="1:23" x14ac:dyDescent="0.25">
      <c r="A597" s="330"/>
      <c r="B597" s="329"/>
      <c r="C597" s="309"/>
      <c r="D597" s="309"/>
      <c r="E597" s="310"/>
      <c r="F597" s="329"/>
      <c r="G597" s="309"/>
      <c r="H597" s="309"/>
      <c r="I597" s="310"/>
      <c r="J597" s="329"/>
      <c r="K597" s="309"/>
      <c r="L597" s="309"/>
      <c r="M597" s="309"/>
      <c r="N597" s="329"/>
      <c r="O597" s="309"/>
      <c r="P597" s="309"/>
      <c r="Q597" s="310"/>
      <c r="R597" s="309"/>
      <c r="V597" s="374" t="e">
        <f>G582</f>
        <v>#N/A</v>
      </c>
      <c r="W597" s="375">
        <f>G587</f>
        <v>0</v>
      </c>
    </row>
    <row r="598" spans="1:23" ht="12.75" customHeight="1" x14ac:dyDescent="0.25">
      <c r="A598" s="330"/>
      <c r="B598" s="319" t="s">
        <v>242</v>
      </c>
      <c r="C598" s="1384" t="e">
        <f>$C$46</f>
        <v>#N/A</v>
      </c>
      <c r="D598" s="1385"/>
      <c r="E598" s="318"/>
      <c r="F598" s="319" t="s">
        <v>242</v>
      </c>
      <c r="G598" s="1384" t="e">
        <f>$G$46</f>
        <v>#N/A</v>
      </c>
      <c r="H598" s="1385"/>
      <c r="I598" s="318"/>
      <c r="J598" s="319" t="s">
        <v>242</v>
      </c>
      <c r="K598" s="1384" t="e">
        <f>$K$46</f>
        <v>#N/A</v>
      </c>
      <c r="L598" s="1385"/>
      <c r="M598" s="320"/>
      <c r="N598" s="319" t="s">
        <v>242</v>
      </c>
      <c r="O598" s="1384" t="e">
        <f>$O$46</f>
        <v>#N/A</v>
      </c>
      <c r="P598" s="1385"/>
      <c r="Q598" s="310"/>
      <c r="R598" s="309"/>
      <c r="U598" s="331"/>
      <c r="V598" s="374" t="e">
        <f>K582</f>
        <v>#N/A</v>
      </c>
      <c r="W598" s="375">
        <f>K587</f>
        <v>0</v>
      </c>
    </row>
    <row r="599" spans="1:23" x14ac:dyDescent="0.25">
      <c r="A599" s="330"/>
      <c r="B599" s="311"/>
      <c r="C599" s="321" t="s">
        <v>238</v>
      </c>
      <c r="D599" s="321"/>
      <c r="E599" s="322"/>
      <c r="F599" s="327"/>
      <c r="G599" s="321" t="s">
        <v>238</v>
      </c>
      <c r="H599" s="321"/>
      <c r="I599" s="322"/>
      <c r="J599" s="327"/>
      <c r="K599" s="321" t="s">
        <v>238</v>
      </c>
      <c r="L599" s="321"/>
      <c r="M599" s="321"/>
      <c r="N599" s="327"/>
      <c r="O599" s="321" t="s">
        <v>238</v>
      </c>
      <c r="P599" s="321"/>
      <c r="Q599" s="310"/>
      <c r="R599" s="309"/>
      <c r="V599" s="374" t="e">
        <f>O582</f>
        <v>#N/A</v>
      </c>
      <c r="W599" s="375">
        <f>O587</f>
        <v>0</v>
      </c>
    </row>
    <row r="600" spans="1:23" x14ac:dyDescent="0.25">
      <c r="A600" s="330"/>
      <c r="B600" s="311">
        <f>$C$9</f>
        <v>0</v>
      </c>
      <c r="C600" s="313">
        <f>'13 Score Fill'!G594</f>
        <v>0</v>
      </c>
      <c r="D600" s="309"/>
      <c r="E600" s="310"/>
      <c r="F600" s="311">
        <f>$C$9</f>
        <v>0</v>
      </c>
      <c r="G600" s="313">
        <f>'13 Score Fill'!G602</f>
        <v>0</v>
      </c>
      <c r="H600" s="309"/>
      <c r="I600" s="310"/>
      <c r="J600" s="311">
        <f>$C$9</f>
        <v>0</v>
      </c>
      <c r="K600" s="313">
        <f>'13 Score Fill'!G610</f>
        <v>0</v>
      </c>
      <c r="L600" s="309"/>
      <c r="M600" s="309"/>
      <c r="N600" s="311">
        <f>$C$9</f>
        <v>0</v>
      </c>
      <c r="O600" s="313">
        <f>'13 Score Fill'!G618</f>
        <v>0</v>
      </c>
      <c r="P600" s="309"/>
      <c r="Q600" s="310"/>
      <c r="R600" s="309"/>
      <c r="V600" s="374" t="e">
        <f>C590</f>
        <v>#N/A</v>
      </c>
      <c r="W600" s="375">
        <f>C595</f>
        <v>0</v>
      </c>
    </row>
    <row r="601" spans="1:23" x14ac:dyDescent="0.25">
      <c r="A601" s="330"/>
      <c r="B601" s="311">
        <f>$C$10</f>
        <v>0</v>
      </c>
      <c r="C601" s="314">
        <f>'13 Score Fill'!G595</f>
        <v>0</v>
      </c>
      <c r="D601" s="309"/>
      <c r="E601" s="310"/>
      <c r="F601" s="311">
        <f>$C$10</f>
        <v>0</v>
      </c>
      <c r="G601" s="315">
        <f>'13 Score Fill'!G603</f>
        <v>0</v>
      </c>
      <c r="H601" s="309"/>
      <c r="I601" s="310"/>
      <c r="J601" s="311">
        <f>$C$10</f>
        <v>0</v>
      </c>
      <c r="K601" s="315">
        <f>'13 Score Fill'!G611</f>
        <v>0</v>
      </c>
      <c r="L601" s="309"/>
      <c r="M601" s="309"/>
      <c r="N601" s="311">
        <f>$C$10</f>
        <v>0</v>
      </c>
      <c r="O601" s="314">
        <f>'13 Score Fill'!G619</f>
        <v>0</v>
      </c>
      <c r="P601" s="309"/>
      <c r="Q601" s="310"/>
      <c r="R601" s="309"/>
      <c r="V601" s="374" t="e">
        <f>G590</f>
        <v>#N/A</v>
      </c>
      <c r="W601" s="375">
        <f>G595</f>
        <v>0</v>
      </c>
    </row>
    <row r="602" spans="1:23" x14ac:dyDescent="0.25">
      <c r="A602" s="330"/>
      <c r="B602" s="311">
        <f>$C$11</f>
        <v>0</v>
      </c>
      <c r="C602" s="314">
        <f>'13 Score Fill'!G596</f>
        <v>0</v>
      </c>
      <c r="D602" s="309"/>
      <c r="E602" s="310"/>
      <c r="F602" s="311">
        <f>$C$11</f>
        <v>0</v>
      </c>
      <c r="G602" s="315">
        <f>'13 Score Fill'!G604</f>
        <v>0</v>
      </c>
      <c r="H602" s="309"/>
      <c r="I602" s="310"/>
      <c r="J602" s="311">
        <f>$C$11</f>
        <v>0</v>
      </c>
      <c r="K602" s="313">
        <f>'13 Score Fill'!G612</f>
        <v>0</v>
      </c>
      <c r="L602" s="309"/>
      <c r="M602" s="309"/>
      <c r="N602" s="311">
        <f>$C$11</f>
        <v>0</v>
      </c>
      <c r="O602" s="314">
        <f>'13 Score Fill'!G620</f>
        <v>0</v>
      </c>
      <c r="P602" s="309"/>
      <c r="Q602" s="310"/>
      <c r="R602" s="309"/>
      <c r="V602" s="375" t="e">
        <f>K590</f>
        <v>#N/A</v>
      </c>
      <c r="W602" s="375">
        <f>K595</f>
        <v>0</v>
      </c>
    </row>
    <row r="603" spans="1:23" x14ac:dyDescent="0.25">
      <c r="A603" s="330"/>
      <c r="B603" s="327" t="s">
        <v>248</v>
      </c>
      <c r="C603" s="324">
        <f>SUM(C600:C602)</f>
        <v>0</v>
      </c>
      <c r="D603" s="325"/>
      <c r="E603" s="326"/>
      <c r="F603" s="327" t="s">
        <v>248</v>
      </c>
      <c r="G603" s="324">
        <f>SUM(G600:G602)</f>
        <v>0</v>
      </c>
      <c r="H603" s="325"/>
      <c r="I603" s="326"/>
      <c r="J603" s="327" t="s">
        <v>248</v>
      </c>
      <c r="K603" s="324">
        <f>SUM(K600:K602)</f>
        <v>0</v>
      </c>
      <c r="L603" s="325"/>
      <c r="M603" s="325"/>
      <c r="N603" s="327" t="s">
        <v>248</v>
      </c>
      <c r="O603" s="324">
        <f>SUM(O600:O602)</f>
        <v>0</v>
      </c>
      <c r="P603" s="309"/>
      <c r="Q603" s="310"/>
      <c r="R603" s="309"/>
      <c r="V603" s="374" t="e">
        <f>O590</f>
        <v>#N/A</v>
      </c>
      <c r="W603" s="375">
        <f>O595</f>
        <v>0</v>
      </c>
    </row>
    <row r="604" spans="1:23" x14ac:dyDescent="0.25">
      <c r="A604" s="330"/>
      <c r="B604" s="327" t="s">
        <v>240</v>
      </c>
      <c r="C604" s="328">
        <f>C603/3</f>
        <v>0</v>
      </c>
      <c r="D604" s="325"/>
      <c r="E604" s="326"/>
      <c r="F604" s="327" t="s">
        <v>240</v>
      </c>
      <c r="G604" s="328">
        <f>G603/3</f>
        <v>0</v>
      </c>
      <c r="H604" s="325"/>
      <c r="I604" s="326"/>
      <c r="J604" s="327" t="s">
        <v>240</v>
      </c>
      <c r="K604" s="328">
        <f>K603/3</f>
        <v>0</v>
      </c>
      <c r="L604" s="325"/>
      <c r="M604" s="325"/>
      <c r="N604" s="327" t="s">
        <v>240</v>
      </c>
      <c r="O604" s="328">
        <f>O603/3</f>
        <v>0</v>
      </c>
      <c r="P604" s="309"/>
      <c r="Q604" s="310"/>
      <c r="R604" s="309"/>
      <c r="V604" s="374" t="e">
        <f>C598</f>
        <v>#N/A</v>
      </c>
      <c r="W604" s="375">
        <f>C603</f>
        <v>0</v>
      </c>
    </row>
    <row r="605" spans="1:23" x14ac:dyDescent="0.25">
      <c r="A605" s="330"/>
      <c r="B605" s="311"/>
      <c r="C605" s="309"/>
      <c r="D605" s="309"/>
      <c r="E605" s="310"/>
      <c r="F605" s="311"/>
      <c r="G605" s="309"/>
      <c r="H605" s="309"/>
      <c r="I605" s="310"/>
      <c r="J605" s="311"/>
      <c r="K605" s="309"/>
      <c r="L605" s="309"/>
      <c r="M605" s="309"/>
      <c r="N605" s="311"/>
      <c r="O605" s="309"/>
      <c r="P605" s="309"/>
      <c r="Q605" s="310"/>
      <c r="R605" s="309"/>
      <c r="V605" s="374" t="e">
        <f>G598</f>
        <v>#N/A</v>
      </c>
      <c r="W605" s="375">
        <f>G603</f>
        <v>0</v>
      </c>
    </row>
    <row r="606" spans="1:23" ht="12.75" customHeight="1" x14ac:dyDescent="0.25">
      <c r="A606" s="330"/>
      <c r="B606" s="319" t="s">
        <v>243</v>
      </c>
      <c r="C606" s="1384" t="e">
        <f>$C$54</f>
        <v>#N/A</v>
      </c>
      <c r="D606" s="1385"/>
      <c r="E606" s="318"/>
      <c r="F606" s="319" t="s">
        <v>243</v>
      </c>
      <c r="G606" s="1384" t="e">
        <f>$G$54</f>
        <v>#N/A</v>
      </c>
      <c r="H606" s="1385"/>
      <c r="I606" s="318"/>
      <c r="J606" s="319" t="s">
        <v>243</v>
      </c>
      <c r="K606" s="1384" t="e">
        <f>$K$54</f>
        <v>#N/A</v>
      </c>
      <c r="L606" s="1385"/>
      <c r="M606" s="320"/>
      <c r="N606" s="319" t="s">
        <v>243</v>
      </c>
      <c r="O606" s="1384" t="e">
        <f>$O$54</f>
        <v>#N/A</v>
      </c>
      <c r="P606" s="1385"/>
      <c r="Q606" s="310"/>
      <c r="R606" s="309"/>
      <c r="U606" s="331"/>
      <c r="V606" s="374" t="e">
        <f>K598</f>
        <v>#N/A</v>
      </c>
      <c r="W606" s="375">
        <f>K603</f>
        <v>0</v>
      </c>
    </row>
    <row r="607" spans="1:23" x14ac:dyDescent="0.25">
      <c r="A607" s="330"/>
      <c r="B607" s="311"/>
      <c r="C607" s="321" t="s">
        <v>238</v>
      </c>
      <c r="D607" s="321"/>
      <c r="E607" s="322"/>
      <c r="F607" s="327"/>
      <c r="G607" s="321" t="s">
        <v>238</v>
      </c>
      <c r="H607" s="321"/>
      <c r="I607" s="322"/>
      <c r="J607" s="327"/>
      <c r="K607" s="321" t="s">
        <v>238</v>
      </c>
      <c r="L607" s="321"/>
      <c r="M607" s="321"/>
      <c r="N607" s="327"/>
      <c r="O607" s="321" t="s">
        <v>238</v>
      </c>
      <c r="P607" s="321"/>
      <c r="Q607" s="310"/>
      <c r="R607" s="309"/>
      <c r="V607" s="374" t="e">
        <f>O598</f>
        <v>#N/A</v>
      </c>
      <c r="W607" s="375">
        <f>O603</f>
        <v>0</v>
      </c>
    </row>
    <row r="608" spans="1:23" x14ac:dyDescent="0.25">
      <c r="A608" s="330"/>
      <c r="B608" s="311">
        <f>$C$9</f>
        <v>0</v>
      </c>
      <c r="C608" s="312">
        <f>'13 Score Fill'!H594</f>
        <v>0</v>
      </c>
      <c r="D608" s="309"/>
      <c r="E608" s="310"/>
      <c r="F608" s="311">
        <f>$C$9</f>
        <v>0</v>
      </c>
      <c r="G608" s="312">
        <f>'13 Score Fill'!H602</f>
        <v>0</v>
      </c>
      <c r="H608" s="309"/>
      <c r="I608" s="310"/>
      <c r="J608" s="311">
        <f>$C$9</f>
        <v>0</v>
      </c>
      <c r="K608" s="312">
        <f>'13 Score Fill'!H610</f>
        <v>0</v>
      </c>
      <c r="L608" s="309"/>
      <c r="M608" s="309"/>
      <c r="N608" s="311">
        <f>$C$9</f>
        <v>0</v>
      </c>
      <c r="O608" s="313">
        <f>'13 Score Fill'!H618</f>
        <v>0</v>
      </c>
      <c r="P608" s="309"/>
      <c r="Q608" s="310"/>
      <c r="R608" s="309"/>
      <c r="V608" s="374" t="e">
        <f>C606</f>
        <v>#N/A</v>
      </c>
      <c r="W608" s="375">
        <f>C611</f>
        <v>0</v>
      </c>
    </row>
    <row r="609" spans="1:23" x14ac:dyDescent="0.25">
      <c r="A609" s="330"/>
      <c r="B609" s="311">
        <f>$C$10</f>
        <v>0</v>
      </c>
      <c r="C609" s="313">
        <f>'13 Score Fill'!H595</f>
        <v>0</v>
      </c>
      <c r="D609" s="309"/>
      <c r="E609" s="310"/>
      <c r="F609" s="311">
        <f>$C$10</f>
        <v>0</v>
      </c>
      <c r="G609" s="313">
        <f>'13 Score Fill'!H603</f>
        <v>0</v>
      </c>
      <c r="H609" s="309"/>
      <c r="I609" s="310"/>
      <c r="J609" s="311">
        <f>$C$10</f>
        <v>0</v>
      </c>
      <c r="K609" s="312">
        <f>'13 Score Fill'!H611</f>
        <v>0</v>
      </c>
      <c r="L609" s="309"/>
      <c r="M609" s="309"/>
      <c r="N609" s="311">
        <f>$C$10</f>
        <v>0</v>
      </c>
      <c r="O609" s="314">
        <f>'13 Score Fill'!H619</f>
        <v>0</v>
      </c>
      <c r="P609" s="309"/>
      <c r="Q609" s="310"/>
      <c r="R609" s="309"/>
      <c r="V609" s="374" t="e">
        <f>G606</f>
        <v>#N/A</v>
      </c>
      <c r="W609" s="375">
        <f>G611</f>
        <v>0</v>
      </c>
    </row>
    <row r="610" spans="1:23" x14ac:dyDescent="0.25">
      <c r="A610" s="330"/>
      <c r="B610" s="311">
        <f>$C$11</f>
        <v>0</v>
      </c>
      <c r="C610" s="314">
        <f>'13 Score Fill'!H596</f>
        <v>0</v>
      </c>
      <c r="D610" s="309"/>
      <c r="E610" s="310"/>
      <c r="F610" s="311">
        <f>$C$11</f>
        <v>0</v>
      </c>
      <c r="G610" s="315">
        <f>'13 Score Fill'!H604</f>
        <v>0</v>
      </c>
      <c r="H610" s="309"/>
      <c r="I610" s="310"/>
      <c r="J610" s="311">
        <f>$C$11</f>
        <v>0</v>
      </c>
      <c r="K610" s="313">
        <f>'13 Score Fill'!H612</f>
        <v>0</v>
      </c>
      <c r="L610" s="309"/>
      <c r="M610" s="309"/>
      <c r="N610" s="311">
        <f>$C$11</f>
        <v>0</v>
      </c>
      <c r="O610" s="314">
        <f>'13 Score Fill'!H620</f>
        <v>0</v>
      </c>
      <c r="P610" s="309"/>
      <c r="Q610" s="310"/>
      <c r="R610" s="309"/>
      <c r="V610" s="375" t="e">
        <f>K606</f>
        <v>#N/A</v>
      </c>
      <c r="W610" s="375">
        <f>K611</f>
        <v>0</v>
      </c>
    </row>
    <row r="611" spans="1:23" x14ac:dyDescent="0.25">
      <c r="A611" s="330"/>
      <c r="B611" s="327" t="s">
        <v>248</v>
      </c>
      <c r="C611" s="324">
        <f>SUM(C608:C610)</f>
        <v>0</v>
      </c>
      <c r="D611" s="325"/>
      <c r="E611" s="326"/>
      <c r="F611" s="327" t="s">
        <v>248</v>
      </c>
      <c r="G611" s="322">
        <f>SUM(G608:G610)</f>
        <v>0</v>
      </c>
      <c r="H611" s="325"/>
      <c r="I611" s="326"/>
      <c r="J611" s="327" t="s">
        <v>248</v>
      </c>
      <c r="K611" s="324">
        <f>SUM(K608:K610)</f>
        <v>0</v>
      </c>
      <c r="L611" s="325"/>
      <c r="M611" s="325"/>
      <c r="N611" s="327" t="s">
        <v>248</v>
      </c>
      <c r="O611" s="324">
        <f>SUM(O608:O610)</f>
        <v>0</v>
      </c>
      <c r="P611" s="309"/>
      <c r="Q611" s="310"/>
      <c r="R611" s="309"/>
      <c r="V611" s="374" t="e">
        <f>O606</f>
        <v>#N/A</v>
      </c>
      <c r="W611" s="375">
        <f>O611</f>
        <v>0</v>
      </c>
    </row>
    <row r="612" spans="1:23" x14ac:dyDescent="0.25">
      <c r="A612" s="330"/>
      <c r="B612" s="327" t="s">
        <v>240</v>
      </c>
      <c r="C612" s="328">
        <f>C611/3</f>
        <v>0</v>
      </c>
      <c r="D612" s="325"/>
      <c r="E612" s="326"/>
      <c r="F612" s="327" t="s">
        <v>240</v>
      </c>
      <c r="G612" s="328">
        <f>G611/3</f>
        <v>0</v>
      </c>
      <c r="H612" s="325"/>
      <c r="I612" s="326"/>
      <c r="J612" s="327" t="s">
        <v>240</v>
      </c>
      <c r="K612" s="328">
        <f>K611/3</f>
        <v>0</v>
      </c>
      <c r="L612" s="325"/>
      <c r="M612" s="325"/>
      <c r="N612" s="327" t="s">
        <v>240</v>
      </c>
      <c r="O612" s="328">
        <f>O611/3</f>
        <v>0</v>
      </c>
      <c r="P612" s="309"/>
      <c r="Q612" s="310"/>
      <c r="R612" s="309"/>
      <c r="V612" s="374" t="e">
        <f>C614</f>
        <v>#N/A</v>
      </c>
      <c r="W612" s="375">
        <f>C619</f>
        <v>0</v>
      </c>
    </row>
    <row r="613" spans="1:23" x14ac:dyDescent="0.25">
      <c r="A613" s="330"/>
      <c r="B613" s="311"/>
      <c r="C613" s="309"/>
      <c r="D613" s="309"/>
      <c r="E613" s="310"/>
      <c r="F613" s="311"/>
      <c r="G613" s="309"/>
      <c r="H613" s="309"/>
      <c r="I613" s="310"/>
      <c r="J613" s="311"/>
      <c r="K613" s="309"/>
      <c r="L613" s="309"/>
      <c r="M613" s="309"/>
      <c r="N613" s="311"/>
      <c r="O613" s="309"/>
      <c r="P613" s="309"/>
      <c r="Q613" s="310"/>
      <c r="R613" s="309"/>
      <c r="S613" s="429"/>
      <c r="T613" s="428"/>
      <c r="U613" s="430"/>
      <c r="V613" s="374" t="e">
        <f>G614</f>
        <v>#N/A</v>
      </c>
      <c r="W613" s="375">
        <f>G619</f>
        <v>0</v>
      </c>
    </row>
    <row r="614" spans="1:23" ht="12.75" customHeight="1" x14ac:dyDescent="0.25">
      <c r="A614" s="330"/>
      <c r="B614" s="319" t="s">
        <v>244</v>
      </c>
      <c r="C614" s="1384" t="e">
        <f>$C$62</f>
        <v>#N/A</v>
      </c>
      <c r="D614" s="1385"/>
      <c r="E614" s="318"/>
      <c r="F614" s="319" t="s">
        <v>244</v>
      </c>
      <c r="G614" s="1384" t="e">
        <f>$G$62</f>
        <v>#N/A</v>
      </c>
      <c r="H614" s="1385"/>
      <c r="I614" s="318"/>
      <c r="J614" s="319" t="s">
        <v>244</v>
      </c>
      <c r="K614" s="1384" t="e">
        <f>$K$62</f>
        <v>#N/A</v>
      </c>
      <c r="L614" s="1385"/>
      <c r="M614" s="320"/>
      <c r="N614" s="319" t="s">
        <v>244</v>
      </c>
      <c r="O614" s="1384" t="e">
        <f>$O$62</f>
        <v>#N/A</v>
      </c>
      <c r="P614" s="1385"/>
      <c r="Q614" s="310"/>
      <c r="R614" s="309"/>
      <c r="U614" s="331"/>
      <c r="V614" s="374" t="e">
        <f>K614</f>
        <v>#N/A</v>
      </c>
      <c r="W614" s="375">
        <f>K619</f>
        <v>0</v>
      </c>
    </row>
    <row r="615" spans="1:23" x14ac:dyDescent="0.25">
      <c r="A615" s="330"/>
      <c r="B615" s="311"/>
      <c r="C615" s="321" t="s">
        <v>238</v>
      </c>
      <c r="D615" s="321"/>
      <c r="E615" s="322"/>
      <c r="F615" s="327"/>
      <c r="G615" s="321" t="s">
        <v>238</v>
      </c>
      <c r="H615" s="321"/>
      <c r="I615" s="322"/>
      <c r="J615" s="327"/>
      <c r="K615" s="321" t="s">
        <v>238</v>
      </c>
      <c r="L615" s="321"/>
      <c r="M615" s="321"/>
      <c r="N615" s="327"/>
      <c r="O615" s="321" t="s">
        <v>238</v>
      </c>
      <c r="P615" s="321"/>
      <c r="Q615" s="310"/>
      <c r="R615" s="309"/>
      <c r="V615" s="374" t="e">
        <f>O614</f>
        <v>#N/A</v>
      </c>
      <c r="W615" s="375">
        <f>O619</f>
        <v>0</v>
      </c>
    </row>
    <row r="616" spans="1:23" x14ac:dyDescent="0.25">
      <c r="A616" s="330"/>
      <c r="B616" s="311">
        <f>$C$9</f>
        <v>0</v>
      </c>
      <c r="C616" s="313">
        <f>'13 Score Fill'!I594</f>
        <v>0</v>
      </c>
      <c r="D616" s="309"/>
      <c r="E616" s="310"/>
      <c r="F616" s="311">
        <f>$C$9</f>
        <v>0</v>
      </c>
      <c r="G616" s="313">
        <f>'13 Score Fill'!I602</f>
        <v>0</v>
      </c>
      <c r="H616" s="309"/>
      <c r="I616" s="310"/>
      <c r="J616" s="311">
        <f>$C$9</f>
        <v>0</v>
      </c>
      <c r="K616" s="313">
        <f>'13 Score Fill'!I610</f>
        <v>0</v>
      </c>
      <c r="L616" s="309"/>
      <c r="M616" s="309"/>
      <c r="N616" s="311">
        <f>$C$9</f>
        <v>0</v>
      </c>
      <c r="O616" s="313">
        <f>'13 Score Fill'!I618</f>
        <v>0</v>
      </c>
      <c r="P616" s="309"/>
      <c r="Q616" s="310"/>
      <c r="R616" s="309"/>
      <c r="V616" s="374" t="e">
        <f>C622</f>
        <v>#N/A</v>
      </c>
      <c r="W616" s="375">
        <f>C627</f>
        <v>0</v>
      </c>
    </row>
    <row r="617" spans="1:23" x14ac:dyDescent="0.25">
      <c r="A617" s="330"/>
      <c r="B617" s="311">
        <f>$C$10</f>
        <v>0</v>
      </c>
      <c r="C617" s="315">
        <f>'13 Score Fill'!I595</f>
        <v>0</v>
      </c>
      <c r="D617" s="309"/>
      <c r="E617" s="310"/>
      <c r="F617" s="311">
        <f>$C$10</f>
        <v>0</v>
      </c>
      <c r="G617" s="315">
        <f>'13 Score Fill'!I603</f>
        <v>0</v>
      </c>
      <c r="H617" s="309"/>
      <c r="I617" s="310"/>
      <c r="J617" s="311">
        <f>$C$10</f>
        <v>0</v>
      </c>
      <c r="K617" s="315">
        <f>'13 Score Fill'!I611</f>
        <v>0</v>
      </c>
      <c r="L617" s="309"/>
      <c r="M617" s="309"/>
      <c r="N617" s="311">
        <f>$C$10</f>
        <v>0</v>
      </c>
      <c r="O617" s="314">
        <f>'13 Score Fill'!I619</f>
        <v>0</v>
      </c>
      <c r="P617" s="309"/>
      <c r="Q617" s="310"/>
      <c r="R617" s="309"/>
      <c r="V617" s="374" t="e">
        <f>G622</f>
        <v>#N/A</v>
      </c>
      <c r="W617" s="375">
        <f>G627</f>
        <v>0</v>
      </c>
    </row>
    <row r="618" spans="1:23" x14ac:dyDescent="0.25">
      <c r="A618" s="330"/>
      <c r="B618" s="311">
        <f>$C$11</f>
        <v>0</v>
      </c>
      <c r="C618" s="313">
        <f>'13 Score Fill'!I596</f>
        <v>0</v>
      </c>
      <c r="D618" s="309"/>
      <c r="E618" s="310"/>
      <c r="F618" s="311">
        <f>$C$11</f>
        <v>0</v>
      </c>
      <c r="G618" s="313">
        <f>'13 Score Fill'!I604</f>
        <v>0</v>
      </c>
      <c r="H618" s="309"/>
      <c r="I618" s="310"/>
      <c r="J618" s="311">
        <f>$C$11</f>
        <v>0</v>
      </c>
      <c r="K618" s="315">
        <f>'13 Score Fill'!I612</f>
        <v>0</v>
      </c>
      <c r="L618" s="309"/>
      <c r="M618" s="309"/>
      <c r="N618" s="311">
        <f>$C$11</f>
        <v>0</v>
      </c>
      <c r="O618" s="315">
        <f>'13 Score Fill'!I620</f>
        <v>0</v>
      </c>
      <c r="P618" s="309"/>
      <c r="Q618" s="310"/>
      <c r="R618" s="309"/>
      <c r="V618" s="375" t="e">
        <f>K622</f>
        <v>#N/A</v>
      </c>
      <c r="W618" s="375">
        <f>K627</f>
        <v>0</v>
      </c>
    </row>
    <row r="619" spans="1:23" x14ac:dyDescent="0.25">
      <c r="A619" s="330"/>
      <c r="B619" s="327" t="s">
        <v>248</v>
      </c>
      <c r="C619" s="324">
        <f>SUM(C616:C618)</f>
        <v>0</v>
      </c>
      <c r="D619" s="325"/>
      <c r="E619" s="326"/>
      <c r="F619" s="327" t="s">
        <v>248</v>
      </c>
      <c r="G619" s="324">
        <f>SUM(G616:G618)</f>
        <v>0</v>
      </c>
      <c r="H619" s="325"/>
      <c r="I619" s="326"/>
      <c r="J619" s="327" t="s">
        <v>248</v>
      </c>
      <c r="K619" s="324">
        <f>SUM(K616:K618)</f>
        <v>0</v>
      </c>
      <c r="L619" s="325"/>
      <c r="M619" s="325"/>
      <c r="N619" s="327" t="s">
        <v>248</v>
      </c>
      <c r="O619" s="321">
        <f>SUM(O616:O618)</f>
        <v>0</v>
      </c>
      <c r="P619" s="309"/>
      <c r="Q619" s="310"/>
      <c r="R619" s="309"/>
      <c r="V619" s="374" t="e">
        <f>O622</f>
        <v>#N/A</v>
      </c>
      <c r="W619" s="375">
        <f>O627</f>
        <v>0</v>
      </c>
    </row>
    <row r="620" spans="1:23" x14ac:dyDescent="0.25">
      <c r="A620" s="330"/>
      <c r="B620" s="327" t="s">
        <v>240</v>
      </c>
      <c r="C620" s="328">
        <f>C619/3</f>
        <v>0</v>
      </c>
      <c r="D620" s="325"/>
      <c r="E620" s="326"/>
      <c r="F620" s="327" t="s">
        <v>240</v>
      </c>
      <c r="G620" s="328">
        <f>G619/3</f>
        <v>0</v>
      </c>
      <c r="H620" s="325"/>
      <c r="I620" s="326"/>
      <c r="J620" s="327" t="s">
        <v>240</v>
      </c>
      <c r="K620" s="328">
        <f>K619/3</f>
        <v>0</v>
      </c>
      <c r="L620" s="325"/>
      <c r="M620" s="325"/>
      <c r="N620" s="327" t="s">
        <v>240</v>
      </c>
      <c r="O620" s="328">
        <f>O619/3</f>
        <v>0</v>
      </c>
      <c r="P620" s="309"/>
      <c r="Q620" s="310"/>
      <c r="R620" s="309"/>
      <c r="W620" s="184">
        <f>SUM(W596:W619)</f>
        <v>0</v>
      </c>
    </row>
    <row r="621" spans="1:23" x14ac:dyDescent="0.25">
      <c r="A621" s="330"/>
      <c r="B621" s="311"/>
      <c r="C621" s="309"/>
      <c r="D621" s="309"/>
      <c r="E621" s="310"/>
      <c r="F621" s="311"/>
      <c r="G621" s="309"/>
      <c r="H621" s="309"/>
      <c r="I621" s="310"/>
      <c r="J621" s="311"/>
      <c r="K621" s="309"/>
      <c r="L621" s="309"/>
      <c r="M621" s="309"/>
      <c r="N621" s="311"/>
      <c r="O621" s="309"/>
      <c r="P621" s="309"/>
      <c r="Q621" s="310"/>
      <c r="R621" s="309"/>
    </row>
    <row r="622" spans="1:23" ht="12.75" customHeight="1" x14ac:dyDescent="0.25">
      <c r="A622" s="330"/>
      <c r="B622" s="319" t="s">
        <v>245</v>
      </c>
      <c r="C622" s="1384" t="e">
        <f>$C$70</f>
        <v>#N/A</v>
      </c>
      <c r="D622" s="1385"/>
      <c r="E622" s="318"/>
      <c r="F622" s="319" t="s">
        <v>245</v>
      </c>
      <c r="G622" s="1384" t="e">
        <f>$G$70</f>
        <v>#N/A</v>
      </c>
      <c r="H622" s="1385"/>
      <c r="I622" s="318"/>
      <c r="J622" s="319" t="s">
        <v>245</v>
      </c>
      <c r="K622" s="1384" t="e">
        <f>$K$70</f>
        <v>#N/A</v>
      </c>
      <c r="L622" s="1385"/>
      <c r="M622" s="320"/>
      <c r="N622" s="319" t="s">
        <v>245</v>
      </c>
      <c r="O622" s="1384" t="e">
        <f>$O$70</f>
        <v>#N/A</v>
      </c>
      <c r="P622" s="1385"/>
      <c r="Q622" s="310"/>
      <c r="R622" s="309"/>
      <c r="U622" s="331"/>
    </row>
    <row r="623" spans="1:23" x14ac:dyDescent="0.25">
      <c r="A623" s="330"/>
      <c r="B623" s="311"/>
      <c r="C623" s="321" t="s">
        <v>238</v>
      </c>
      <c r="D623" s="321"/>
      <c r="E623" s="322"/>
      <c r="F623" s="327"/>
      <c r="G623" s="321" t="s">
        <v>238</v>
      </c>
      <c r="H623" s="321"/>
      <c r="I623" s="322"/>
      <c r="J623" s="327"/>
      <c r="K623" s="321" t="s">
        <v>238</v>
      </c>
      <c r="L623" s="321"/>
      <c r="M623" s="321"/>
      <c r="N623" s="327"/>
      <c r="O623" s="321" t="s">
        <v>238</v>
      </c>
      <c r="P623" s="309"/>
      <c r="Q623" s="310"/>
      <c r="R623" s="309"/>
    </row>
    <row r="624" spans="1:23" x14ac:dyDescent="0.25">
      <c r="A624" s="330"/>
      <c r="B624" s="311">
        <f>$C$9</f>
        <v>0</v>
      </c>
      <c r="C624" s="313">
        <f>'13 Score Fill'!J594</f>
        <v>0</v>
      </c>
      <c r="D624" s="309"/>
      <c r="E624" s="310"/>
      <c r="F624" s="311">
        <f>$C$9</f>
        <v>0</v>
      </c>
      <c r="G624" s="313">
        <f>'13 Score Fill'!J602</f>
        <v>0</v>
      </c>
      <c r="H624" s="309"/>
      <c r="I624" s="310"/>
      <c r="J624" s="311">
        <f>$C$9</f>
        <v>0</v>
      </c>
      <c r="K624" s="313">
        <f>'13 Score Fill'!J610</f>
        <v>0</v>
      </c>
      <c r="L624" s="309"/>
      <c r="M624" s="309"/>
      <c r="N624" s="311">
        <f>$C$9</f>
        <v>0</v>
      </c>
      <c r="O624" s="313">
        <f>'13 Score Fill'!J618</f>
        <v>0</v>
      </c>
      <c r="P624" s="309"/>
      <c r="Q624" s="310"/>
      <c r="R624" s="309"/>
      <c r="V624" s="374">
        <f>COUNTIF(V596:V619,D636)</f>
        <v>0</v>
      </c>
    </row>
    <row r="625" spans="1:22" x14ac:dyDescent="0.25">
      <c r="A625" s="330"/>
      <c r="B625" s="311">
        <f>$C$10</f>
        <v>0</v>
      </c>
      <c r="C625" s="314">
        <f>'13 Score Fill'!J595</f>
        <v>0</v>
      </c>
      <c r="D625" s="309"/>
      <c r="E625" s="310"/>
      <c r="F625" s="311">
        <f>$C$10</f>
        <v>0</v>
      </c>
      <c r="G625" s="315">
        <f>'13 Score Fill'!J603</f>
        <v>0</v>
      </c>
      <c r="H625" s="309"/>
      <c r="I625" s="310"/>
      <c r="J625" s="311">
        <f>$C$10</f>
        <v>0</v>
      </c>
      <c r="K625" s="315">
        <f>'13 Score Fill'!J611</f>
        <v>0</v>
      </c>
      <c r="L625" s="309"/>
      <c r="M625" s="309"/>
      <c r="N625" s="311">
        <f>$C$10</f>
        <v>0</v>
      </c>
      <c r="O625" s="314">
        <f>'13 Score Fill'!J619</f>
        <v>0</v>
      </c>
      <c r="P625" s="309"/>
      <c r="Q625" s="310"/>
      <c r="R625" s="309"/>
      <c r="V625" s="374">
        <f>COUNTIF(V596:V619,D637)</f>
        <v>0</v>
      </c>
    </row>
    <row r="626" spans="1:22" x14ac:dyDescent="0.25">
      <c r="A626" s="330"/>
      <c r="B626" s="311">
        <f>$C$11</f>
        <v>0</v>
      </c>
      <c r="C626" s="314">
        <f>'13 Score Fill'!J596</f>
        <v>0</v>
      </c>
      <c r="D626" s="309"/>
      <c r="E626" s="310"/>
      <c r="F626" s="311">
        <f>$C$11</f>
        <v>0</v>
      </c>
      <c r="G626" s="315">
        <f>'13 Score Fill'!J604</f>
        <v>0</v>
      </c>
      <c r="H626" s="309"/>
      <c r="I626" s="310"/>
      <c r="J626" s="311">
        <f>$C$11</f>
        <v>0</v>
      </c>
      <c r="K626" s="315">
        <f>'13 Score Fill'!J612</f>
        <v>0</v>
      </c>
      <c r="L626" s="309"/>
      <c r="M626" s="309"/>
      <c r="N626" s="311">
        <f>$C$11</f>
        <v>0</v>
      </c>
      <c r="O626" s="314">
        <f>'13 Score Fill'!J620</f>
        <v>0</v>
      </c>
      <c r="P626" s="309"/>
      <c r="Q626" s="310"/>
      <c r="R626" s="309"/>
      <c r="V626" s="374">
        <f>COUNTIF(V596:V619,D638)</f>
        <v>0</v>
      </c>
    </row>
    <row r="627" spans="1:22" x14ac:dyDescent="0.25">
      <c r="A627" s="330"/>
      <c r="B627" s="327" t="s">
        <v>248</v>
      </c>
      <c r="C627" s="324">
        <f>SUM(C624:C626)</f>
        <v>0</v>
      </c>
      <c r="D627" s="325"/>
      <c r="E627" s="326"/>
      <c r="F627" s="327" t="s">
        <v>248</v>
      </c>
      <c r="G627" s="321">
        <f>SUM(G624:G626)</f>
        <v>0</v>
      </c>
      <c r="H627" s="325"/>
      <c r="I627" s="326"/>
      <c r="J627" s="327" t="s">
        <v>248</v>
      </c>
      <c r="K627" s="324">
        <f>SUM(K624:K626)</f>
        <v>0</v>
      </c>
      <c r="L627" s="325"/>
      <c r="M627" s="325"/>
      <c r="N627" s="327" t="s">
        <v>248</v>
      </c>
      <c r="O627" s="324">
        <f>SUM(O624:O626)</f>
        <v>0</v>
      </c>
      <c r="P627" s="309"/>
      <c r="Q627" s="310"/>
      <c r="R627" s="309"/>
      <c r="V627" s="374">
        <f>COUNTIF(V596:V619,D639)</f>
        <v>0</v>
      </c>
    </row>
    <row r="628" spans="1:22" x14ac:dyDescent="0.25">
      <c r="A628" s="330"/>
      <c r="B628" s="327" t="s">
        <v>240</v>
      </c>
      <c r="C628" s="328">
        <f>C627/3</f>
        <v>0</v>
      </c>
      <c r="D628" s="378"/>
      <c r="E628" s="379"/>
      <c r="F628" s="380" t="s">
        <v>240</v>
      </c>
      <c r="G628" s="328">
        <f>G627/3</f>
        <v>0</v>
      </c>
      <c r="H628" s="378"/>
      <c r="I628" s="379"/>
      <c r="J628" s="380" t="s">
        <v>240</v>
      </c>
      <c r="K628" s="328">
        <f>K627/3</f>
        <v>0</v>
      </c>
      <c r="L628" s="378"/>
      <c r="M628" s="378"/>
      <c r="N628" s="380" t="s">
        <v>240</v>
      </c>
      <c r="O628" s="328">
        <f>O627/3</f>
        <v>0</v>
      </c>
      <c r="P628" s="309"/>
      <c r="Q628" s="310"/>
      <c r="R628" s="309"/>
      <c r="V628" s="374">
        <f>COUNTIF(V596:V619,C640)</f>
        <v>0</v>
      </c>
    </row>
    <row r="629" spans="1:22" ht="13.8" thickBot="1" x14ac:dyDescent="0.3">
      <c r="A629" s="330"/>
      <c r="B629" s="311"/>
      <c r="C629" s="309"/>
      <c r="D629" s="309"/>
      <c r="E629" s="310"/>
      <c r="F629" s="311"/>
      <c r="G629" s="309"/>
      <c r="H629" s="309"/>
      <c r="I629" s="310"/>
      <c r="J629" s="311"/>
      <c r="K629" s="309"/>
      <c r="L629" s="309"/>
      <c r="M629" s="309"/>
      <c r="N629" s="311"/>
      <c r="O629" s="309"/>
      <c r="P629" s="309"/>
      <c r="Q629" s="310"/>
      <c r="R629" s="309"/>
      <c r="V629" s="374">
        <f>COUNTIF(V596:V619,D641)</f>
        <v>0</v>
      </c>
    </row>
    <row r="630" spans="1:22" ht="25.5" customHeight="1" x14ac:dyDescent="0.25">
      <c r="A630" s="330"/>
      <c r="B630" s="381" t="s">
        <v>249</v>
      </c>
      <c r="C630" s="382">
        <f>C627+C619+C611+C603+C595+C587</f>
        <v>0</v>
      </c>
      <c r="D630" s="1394" t="e">
        <f>$C$28</f>
        <v>#N/A</v>
      </c>
      <c r="E630" s="1395"/>
      <c r="F630" s="381" t="s">
        <v>272</v>
      </c>
      <c r="G630" s="382">
        <f>G627+G619+G611+G603+G595+G587</f>
        <v>0</v>
      </c>
      <c r="H630" s="1394" t="e">
        <f>$G$28</f>
        <v>#N/A</v>
      </c>
      <c r="I630" s="1395"/>
      <c r="J630" s="381" t="s">
        <v>301</v>
      </c>
      <c r="K630" s="382">
        <f>K627+K619+K611+K603+K595+K587</f>
        <v>0</v>
      </c>
      <c r="L630" s="1394" t="e">
        <f>$K$28</f>
        <v>#N/A</v>
      </c>
      <c r="M630" s="1400"/>
      <c r="N630" s="381" t="s">
        <v>303</v>
      </c>
      <c r="O630" s="383">
        <f>O627+O619+O611+O603+O595+O587</f>
        <v>0</v>
      </c>
      <c r="P630" s="1394" t="str">
        <f>$O$28</f>
        <v>Not Used</v>
      </c>
      <c r="Q630" s="1395"/>
      <c r="R630" s="510"/>
      <c r="V630" s="374">
        <f>COUNTIF(V596:V619,D642)</f>
        <v>0</v>
      </c>
    </row>
    <row r="631" spans="1:22" x14ac:dyDescent="0.25">
      <c r="A631" s="330"/>
      <c r="B631" s="384"/>
      <c r="C631" s="321"/>
      <c r="D631" s="1396"/>
      <c r="E631" s="1397"/>
      <c r="F631" s="384"/>
      <c r="G631" s="321"/>
      <c r="H631" s="1396"/>
      <c r="I631" s="1397"/>
      <c r="J631" s="384"/>
      <c r="K631" s="321"/>
      <c r="L631" s="1396"/>
      <c r="M631" s="1401"/>
      <c r="N631" s="384"/>
      <c r="O631" s="385"/>
      <c r="P631" s="1396"/>
      <c r="Q631" s="1397"/>
      <c r="R631" s="510"/>
      <c r="V631" s="374">
        <f>COUNTIF(V596:V619,C643)</f>
        <v>0</v>
      </c>
    </row>
    <row r="632" spans="1:22" ht="27" thickBot="1" x14ac:dyDescent="0.3">
      <c r="A632" s="330"/>
      <c r="B632" s="386" t="s">
        <v>250</v>
      </c>
      <c r="C632" s="388" t="str">
        <f>K637</f>
        <v>Exercise 1</v>
      </c>
      <c r="D632" s="1398"/>
      <c r="E632" s="1399"/>
      <c r="F632" s="386" t="s">
        <v>273</v>
      </c>
      <c r="G632" s="388" t="str">
        <f>K638</f>
        <v>Exercise 2</v>
      </c>
      <c r="H632" s="1398"/>
      <c r="I632" s="1399"/>
      <c r="J632" s="386" t="s">
        <v>302</v>
      </c>
      <c r="K632" s="388" t="str">
        <f>K639</f>
        <v>Exercise 3</v>
      </c>
      <c r="L632" s="1398"/>
      <c r="M632" s="1402"/>
      <c r="N632" s="386" t="s">
        <v>304</v>
      </c>
      <c r="O632" s="389" t="str">
        <f>K639</f>
        <v>Exercise 3</v>
      </c>
      <c r="P632" s="1398"/>
      <c r="Q632" s="1399"/>
      <c r="R632" s="510"/>
      <c r="V632" s="331">
        <f>$K$9+$K$10+$K$11+$K$12</f>
        <v>0</v>
      </c>
    </row>
    <row r="633" spans="1:22" ht="13.8" thickBot="1" x14ac:dyDescent="0.3">
      <c r="A633" s="330"/>
      <c r="B633" s="329"/>
      <c r="C633" s="309"/>
      <c r="D633" s="309"/>
      <c r="E633" s="309"/>
      <c r="F633" s="309"/>
      <c r="G633" s="309"/>
      <c r="H633" s="309"/>
      <c r="I633" s="309"/>
      <c r="J633" s="309"/>
      <c r="K633" s="309"/>
      <c r="L633" s="309"/>
      <c r="M633" s="309"/>
      <c r="N633" s="309"/>
      <c r="O633" s="309"/>
      <c r="P633" s="309"/>
      <c r="Q633" s="310"/>
      <c r="R633" s="309"/>
    </row>
    <row r="634" spans="1:22" ht="41.4" thickTop="1" thickBot="1" x14ac:dyDescent="0.35">
      <c r="A634" s="330"/>
      <c r="B634" s="390"/>
      <c r="C634" s="325"/>
      <c r="D634" s="325"/>
      <c r="E634" s="391" t="s">
        <v>248</v>
      </c>
      <c r="F634" s="392" t="s">
        <v>348</v>
      </c>
      <c r="G634" s="1387" t="s">
        <v>347</v>
      </c>
      <c r="H634" s="1387"/>
      <c r="I634" s="452" t="s">
        <v>404</v>
      </c>
      <c r="J634" s="394"/>
      <c r="K634" s="309"/>
      <c r="L634" s="309"/>
      <c r="M634" s="1382" t="s">
        <v>7</v>
      </c>
      <c r="N634" s="1383"/>
      <c r="O634" s="395" t="str">
        <f>J578</f>
        <v>I</v>
      </c>
      <c r="P634" s="396"/>
      <c r="Q634" s="397"/>
      <c r="R634" s="396"/>
    </row>
    <row r="635" spans="1:22" ht="13.8" thickTop="1" x14ac:dyDescent="0.25">
      <c r="A635" s="330"/>
      <c r="B635" s="398"/>
      <c r="C635" s="399"/>
      <c r="D635" s="400" t="s">
        <v>259</v>
      </c>
      <c r="E635" s="321">
        <f>SUMIFS(W596:W619,V596:V619,D635)</f>
        <v>0</v>
      </c>
      <c r="F635" s="401">
        <f>$V$72*30</f>
        <v>0</v>
      </c>
      <c r="G635" s="1374" t="e">
        <f>E635/$V$72/3</f>
        <v>#DIV/0!</v>
      </c>
      <c r="H635" s="1374"/>
      <c r="I635" s="378" t="e">
        <f>G635*10</f>
        <v>#DIV/0!</v>
      </c>
      <c r="J635" s="309"/>
      <c r="K635" s="309"/>
      <c r="L635" s="309"/>
      <c r="M635" s="402"/>
      <c r="N635" s="1392"/>
      <c r="O635" s="1392"/>
      <c r="P635" s="1392"/>
      <c r="Q635" s="1393"/>
      <c r="R635" s="509"/>
    </row>
    <row r="636" spans="1:22" x14ac:dyDescent="0.25">
      <c r="A636" s="330"/>
      <c r="B636" s="403"/>
      <c r="C636" s="399"/>
      <c r="D636" s="400" t="s">
        <v>266</v>
      </c>
      <c r="E636" s="321">
        <f>SUMIFS(W596:W619,V596:V619,D636)</f>
        <v>0</v>
      </c>
      <c r="F636" s="401">
        <f>$V$73*30</f>
        <v>0</v>
      </c>
      <c r="G636" s="1374" t="e">
        <f>E636/$V$73/3</f>
        <v>#DIV/0!</v>
      </c>
      <c r="H636" s="1374"/>
      <c r="I636" s="378" t="e">
        <f t="shared" ref="I636:I642" si="12">G636*10</f>
        <v>#DIV/0!</v>
      </c>
      <c r="K636" s="1390"/>
      <c r="L636" s="1390"/>
      <c r="M636" s="404" t="s">
        <v>248</v>
      </c>
      <c r="N636" s="404" t="s">
        <v>240</v>
      </c>
      <c r="O636" s="405"/>
      <c r="P636" s="405"/>
      <c r="Q636" s="406"/>
      <c r="R636" s="405"/>
    </row>
    <row r="637" spans="1:22" ht="13.8" x14ac:dyDescent="0.3">
      <c r="A637" s="330"/>
      <c r="B637" s="403"/>
      <c r="C637" s="399"/>
      <c r="D637" s="400" t="s">
        <v>260</v>
      </c>
      <c r="E637" s="321">
        <f>SUMIFS(W596:W619,V596:V619,D637)</f>
        <v>0</v>
      </c>
      <c r="F637" s="401">
        <f>$V$74*30</f>
        <v>0</v>
      </c>
      <c r="G637" s="1374" t="e">
        <f>E637/$V$74/3</f>
        <v>#DIV/0!</v>
      </c>
      <c r="H637" s="1374"/>
      <c r="I637" s="378" t="e">
        <f t="shared" si="12"/>
        <v>#DIV/0!</v>
      </c>
      <c r="K637" s="1375" t="s">
        <v>236</v>
      </c>
      <c r="L637" s="1375"/>
      <c r="M637" s="404">
        <f>C630</f>
        <v>0</v>
      </c>
      <c r="N637" s="407" t="e">
        <f>(M637/($K$9*30))*100</f>
        <v>#DIV/0!</v>
      </c>
      <c r="O637" s="330"/>
      <c r="P637" s="330"/>
      <c r="Q637" s="310"/>
      <c r="R637" s="309"/>
    </row>
    <row r="638" spans="1:22" ht="13.8" x14ac:dyDescent="0.3">
      <c r="A638" s="330"/>
      <c r="B638" s="403"/>
      <c r="C638" s="399"/>
      <c r="D638" s="400" t="s">
        <v>261</v>
      </c>
      <c r="E638" s="321">
        <f>SUMIFS(W596:W619,V596:V619,D638)</f>
        <v>0</v>
      </c>
      <c r="F638" s="401">
        <f>$V$75*30</f>
        <v>0</v>
      </c>
      <c r="G638" s="1374" t="e">
        <f>E638/$V$75/3</f>
        <v>#DIV/0!</v>
      </c>
      <c r="H638" s="1374"/>
      <c r="I638" s="378" t="e">
        <f t="shared" si="12"/>
        <v>#DIV/0!</v>
      </c>
      <c r="K638" s="1375" t="s">
        <v>237</v>
      </c>
      <c r="L638" s="1375"/>
      <c r="M638" s="404">
        <f>G630</f>
        <v>0</v>
      </c>
      <c r="N638" s="407" t="e">
        <f>(M638/($K$10*30))*100</f>
        <v>#DIV/0!</v>
      </c>
      <c r="O638" s="408"/>
      <c r="P638" s="330"/>
      <c r="Q638" s="310"/>
      <c r="R638" s="309"/>
    </row>
    <row r="639" spans="1:22" ht="13.8" x14ac:dyDescent="0.3">
      <c r="A639" s="330"/>
      <c r="B639" s="403"/>
      <c r="C639" s="330"/>
      <c r="D639" s="409" t="s">
        <v>262</v>
      </c>
      <c r="E639" s="321">
        <f>SUMIFS(W596:W619,V596:V619,D639)</f>
        <v>0</v>
      </c>
      <c r="F639" s="401">
        <f>$V$76*30</f>
        <v>0</v>
      </c>
      <c r="G639" s="1374" t="e">
        <f>E639/$V$76/3</f>
        <v>#DIV/0!</v>
      </c>
      <c r="H639" s="1374"/>
      <c r="I639" s="378" t="e">
        <f t="shared" si="12"/>
        <v>#DIV/0!</v>
      </c>
      <c r="K639" s="1375" t="s">
        <v>247</v>
      </c>
      <c r="L639" s="1375"/>
      <c r="M639" s="404">
        <f>K630</f>
        <v>0</v>
      </c>
      <c r="N639" s="407" t="e">
        <f>(M639/($K$11*30))*100</f>
        <v>#DIV/0!</v>
      </c>
      <c r="O639" s="309"/>
      <c r="P639" s="309"/>
      <c r="Q639" s="310"/>
      <c r="R639" s="309"/>
    </row>
    <row r="640" spans="1:22" ht="13.8" x14ac:dyDescent="0.3">
      <c r="A640" s="330"/>
      <c r="B640" s="403"/>
      <c r="C640" s="399"/>
      <c r="D640" s="400" t="s">
        <v>263</v>
      </c>
      <c r="E640" s="321">
        <f>SUMIFS(W596:W619,V596:V619,D640)</f>
        <v>0</v>
      </c>
      <c r="F640" s="401">
        <f>$V$77*30</f>
        <v>0</v>
      </c>
      <c r="G640" s="1374" t="e">
        <f>E640/$V$77/3</f>
        <v>#DIV/0!</v>
      </c>
      <c r="H640" s="1374"/>
      <c r="I640" s="378" t="e">
        <f t="shared" si="12"/>
        <v>#DIV/0!</v>
      </c>
      <c r="K640" s="1375" t="s">
        <v>246</v>
      </c>
      <c r="L640" s="1375"/>
      <c r="M640" s="404">
        <f>O630</f>
        <v>0</v>
      </c>
      <c r="N640" s="407" t="e">
        <f>(M640/($K$12*30))*100</f>
        <v>#DIV/0!</v>
      </c>
      <c r="O640" s="309"/>
      <c r="P640" s="309"/>
      <c r="Q640" s="310"/>
      <c r="R640" s="309"/>
    </row>
    <row r="641" spans="1:23" ht="13.8" x14ac:dyDescent="0.25">
      <c r="A641" s="330"/>
      <c r="B641" s="403"/>
      <c r="C641" s="399"/>
      <c r="D641" s="400" t="s">
        <v>265</v>
      </c>
      <c r="E641" s="321">
        <f>SUMIFS(W596:W619,V596:V619,D641)</f>
        <v>0</v>
      </c>
      <c r="F641" s="401">
        <f>$V$78*30</f>
        <v>0</v>
      </c>
      <c r="G641" s="1374" t="e">
        <f>E641/$V$78/3</f>
        <v>#DIV/0!</v>
      </c>
      <c r="H641" s="1374"/>
      <c r="I641" s="378" t="e">
        <f t="shared" si="12"/>
        <v>#DIV/0!</v>
      </c>
      <c r="K641" s="1376" t="s">
        <v>248</v>
      </c>
      <c r="L641" s="1376"/>
      <c r="M641" s="321">
        <f>SUM(M637:M640)</f>
        <v>0</v>
      </c>
      <c r="N641" s="410" t="e">
        <f>(M641/$O$86)*100</f>
        <v>#DIV/0!</v>
      </c>
      <c r="O641" s="309"/>
      <c r="P641" s="309"/>
      <c r="Q641" s="310"/>
      <c r="R641" s="309"/>
    </row>
    <row r="642" spans="1:23" x14ac:dyDescent="0.25">
      <c r="A642" s="330"/>
      <c r="B642" s="403"/>
      <c r="C642" s="1377" t="s">
        <v>264</v>
      </c>
      <c r="D642" s="1377"/>
      <c r="E642" s="321">
        <f>SUMIFS(W596:W619,V596:V619,C642)</f>
        <v>0</v>
      </c>
      <c r="F642" s="401">
        <f>$V$79*30</f>
        <v>0</v>
      </c>
      <c r="G642" s="1374" t="e">
        <f>E642/$V$79/3</f>
        <v>#DIV/0!</v>
      </c>
      <c r="H642" s="1374"/>
      <c r="I642" s="378" t="e">
        <f t="shared" si="12"/>
        <v>#DIV/0!</v>
      </c>
      <c r="L642" s="412" t="s">
        <v>349</v>
      </c>
      <c r="M642" s="413">
        <f>($K$9+$K$10+$K$11+$K$12)*30</f>
        <v>0</v>
      </c>
      <c r="N642" s="414"/>
      <c r="O642" s="414"/>
      <c r="P642" s="309"/>
      <c r="Q642" s="310"/>
      <c r="R642" s="309"/>
    </row>
    <row r="643" spans="1:23" x14ac:dyDescent="0.25">
      <c r="A643" s="330"/>
      <c r="B643" s="415"/>
      <c r="C643" s="1386" t="s">
        <v>307</v>
      </c>
      <c r="D643" s="1386"/>
      <c r="E643" s="401">
        <f>SUM(E635:E642)</f>
        <v>0</v>
      </c>
      <c r="F643" s="416">
        <f>SUM(F635:F642)</f>
        <v>0</v>
      </c>
      <c r="G643" s="417"/>
      <c r="H643" s="1388"/>
      <c r="I643" s="1388"/>
      <c r="J643" s="418"/>
      <c r="K643" s="418"/>
      <c r="L643" s="417"/>
      <c r="M643" s="417"/>
      <c r="N643" s="417"/>
      <c r="O643" s="417"/>
      <c r="P643" s="417"/>
      <c r="Q643" s="419"/>
      <c r="R643" s="309"/>
    </row>
    <row r="644" spans="1:23" x14ac:dyDescent="0.25">
      <c r="A644" s="330"/>
      <c r="B644" s="420"/>
      <c r="C644" s="421"/>
      <c r="D644" s="421"/>
      <c r="E644" s="422"/>
      <c r="F644" s="423"/>
      <c r="G644" s="424"/>
      <c r="H644" s="422"/>
      <c r="I644" s="422"/>
      <c r="J644" s="425"/>
      <c r="K644" s="424"/>
      <c r="L644" s="424"/>
      <c r="M644" s="424"/>
      <c r="N644" s="424"/>
      <c r="O644" s="424"/>
      <c r="P644" s="424"/>
      <c r="Q644" s="424"/>
      <c r="R644" s="309"/>
    </row>
    <row r="645" spans="1:23" ht="13.8" x14ac:dyDescent="0.25">
      <c r="A645" s="330"/>
      <c r="B645" s="349"/>
      <c r="C645" s="350"/>
      <c r="D645" s="350"/>
      <c r="E645" s="350"/>
      <c r="F645" s="350"/>
      <c r="G645" s="351"/>
      <c r="H645" s="350"/>
      <c r="I645" s="350"/>
      <c r="J645" s="350"/>
      <c r="K645" s="350"/>
      <c r="L645" s="352"/>
      <c r="M645" s="350"/>
      <c r="N645" s="350"/>
      <c r="O645" s="353"/>
      <c r="P645" s="353"/>
      <c r="Q645" s="354"/>
      <c r="R645" s="309"/>
    </row>
    <row r="646" spans="1:23" ht="15.75" customHeight="1" thickBot="1" x14ac:dyDescent="0.3">
      <c r="A646" s="330"/>
      <c r="B646" s="426"/>
      <c r="C646" s="355" t="s">
        <v>13</v>
      </c>
      <c r="D646" s="1403">
        <f>'1 FILL FORM'!$G$6</f>
        <v>0</v>
      </c>
      <c r="E646" s="1403"/>
      <c r="F646" s="1403"/>
      <c r="G646" s="1403"/>
      <c r="H646" s="309"/>
      <c r="I646" s="309"/>
      <c r="J646" s="309"/>
      <c r="K646" s="309"/>
      <c r="L646" s="309"/>
      <c r="M646" s="355" t="s">
        <v>4</v>
      </c>
      <c r="N646" s="1391">
        <f>'1 FILL FORM'!$G$7</f>
        <v>0</v>
      </c>
      <c r="O646" s="1391"/>
      <c r="P646" s="1391"/>
      <c r="Q646" s="310"/>
      <c r="R646" s="309"/>
      <c r="S646" s="365"/>
      <c r="T646" s="365"/>
      <c r="U646" s="365"/>
    </row>
    <row r="647" spans="1:23" ht="16.8" thickTop="1" thickBot="1" x14ac:dyDescent="0.35">
      <c r="A647" s="330"/>
      <c r="B647" s="358" t="s">
        <v>5</v>
      </c>
      <c r="C647" s="1389">
        <f>'1 FILL FORM'!$G$9</f>
        <v>0</v>
      </c>
      <c r="D647" s="1389"/>
      <c r="E647" s="1389"/>
      <c r="F647" s="1389"/>
      <c r="G647" s="359"/>
      <c r="H647" s="360"/>
      <c r="I647" s="361" t="s">
        <v>7</v>
      </c>
      <c r="J647" s="307" t="s">
        <v>283</v>
      </c>
      <c r="K647" s="362"/>
      <c r="L647" s="362"/>
      <c r="M647" s="362"/>
      <c r="N647" s="362"/>
      <c r="O647" s="362"/>
      <c r="P647" s="362"/>
      <c r="Q647" s="363"/>
      <c r="R647" s="359"/>
      <c r="V647" s="365"/>
      <c r="W647" s="365"/>
    </row>
    <row r="648" spans="1:23" ht="14.4" thickTop="1" thickBot="1" x14ac:dyDescent="0.3">
      <c r="A648" s="330"/>
      <c r="B648" s="366"/>
      <c r="C648" s="367"/>
      <c r="D648" s="367"/>
      <c r="E648" s="367"/>
      <c r="F648" s="367"/>
      <c r="G648" s="367"/>
      <c r="H648" s="367"/>
      <c r="I648" s="367"/>
      <c r="J648" s="367"/>
      <c r="K648" s="367"/>
      <c r="L648" s="367"/>
      <c r="M648" s="367"/>
      <c r="N648" s="367"/>
      <c r="O648" s="367"/>
      <c r="P648" s="367"/>
      <c r="Q648" s="368"/>
      <c r="R648" s="309"/>
    </row>
    <row r="649" spans="1:23" ht="14.4" thickTop="1" thickBot="1" x14ac:dyDescent="0.3">
      <c r="A649" s="330"/>
      <c r="B649" s="370" t="s">
        <v>253</v>
      </c>
      <c r="C649" s="1378" t="e">
        <f>$G$9</f>
        <v>#N/A</v>
      </c>
      <c r="D649" s="1378"/>
      <c r="E649" s="1379"/>
      <c r="F649" s="370" t="s">
        <v>254</v>
      </c>
      <c r="G649" s="1378" t="e">
        <f>$G$10</f>
        <v>#N/A</v>
      </c>
      <c r="H649" s="1378"/>
      <c r="I649" s="1379"/>
      <c r="J649" s="371" t="s">
        <v>255</v>
      </c>
      <c r="K649" s="1380" t="e">
        <f>$G$11</f>
        <v>#N/A</v>
      </c>
      <c r="L649" s="1380"/>
      <c r="M649" s="1381"/>
      <c r="N649" s="371" t="s">
        <v>256</v>
      </c>
      <c r="O649" s="1380" t="str">
        <f>$G$12</f>
        <v>Not Used</v>
      </c>
      <c r="P649" s="1380"/>
      <c r="Q649" s="1381"/>
      <c r="R649" s="508"/>
    </row>
    <row r="650" spans="1:23" ht="13.8" thickTop="1" x14ac:dyDescent="0.25">
      <c r="A650" s="330"/>
      <c r="B650" s="329"/>
      <c r="C650" s="309"/>
      <c r="D650" s="427"/>
      <c r="E650" s="310"/>
      <c r="F650" s="329"/>
      <c r="G650" s="309"/>
      <c r="H650" s="309"/>
      <c r="I650" s="310"/>
      <c r="J650" s="329"/>
      <c r="K650" s="309"/>
      <c r="L650" s="309"/>
      <c r="M650" s="309"/>
      <c r="N650" s="329"/>
      <c r="O650" s="309"/>
      <c r="P650" s="309"/>
      <c r="Q650" s="310"/>
      <c r="R650" s="309"/>
    </row>
    <row r="651" spans="1:23" ht="12.75" customHeight="1" x14ac:dyDescent="0.25">
      <c r="A651" s="330"/>
      <c r="B651" s="319" t="s">
        <v>239</v>
      </c>
      <c r="C651" s="1384" t="e">
        <f>$C$30</f>
        <v>#N/A</v>
      </c>
      <c r="D651" s="1385"/>
      <c r="E651" s="316"/>
      <c r="F651" s="317" t="s">
        <v>239</v>
      </c>
      <c r="G651" s="1384" t="e">
        <f>$G$30</f>
        <v>#N/A</v>
      </c>
      <c r="H651" s="1385"/>
      <c r="I651" s="318"/>
      <c r="J651" s="319" t="s">
        <v>239</v>
      </c>
      <c r="K651" s="1384" t="e">
        <f>$K$30</f>
        <v>#N/A</v>
      </c>
      <c r="L651" s="1385"/>
      <c r="M651" s="320"/>
      <c r="N651" s="319" t="s">
        <v>239</v>
      </c>
      <c r="O651" s="1384" t="e">
        <f>$O$30</f>
        <v>#N/A</v>
      </c>
      <c r="P651" s="1385"/>
      <c r="Q651" s="310"/>
      <c r="R651" s="309"/>
      <c r="S651" s="1404"/>
      <c r="T651" s="1404"/>
      <c r="U651" s="331"/>
    </row>
    <row r="652" spans="1:23" x14ac:dyDescent="0.25">
      <c r="A652" s="330"/>
      <c r="B652" s="329"/>
      <c r="C652" s="321" t="s">
        <v>238</v>
      </c>
      <c r="D652" s="321"/>
      <c r="E652" s="322"/>
      <c r="F652" s="323"/>
      <c r="G652" s="321" t="s">
        <v>238</v>
      </c>
      <c r="H652" s="321"/>
      <c r="I652" s="322"/>
      <c r="J652" s="323"/>
      <c r="K652" s="321" t="s">
        <v>238</v>
      </c>
      <c r="L652" s="321"/>
      <c r="M652" s="321"/>
      <c r="N652" s="323"/>
      <c r="O652" s="321" t="s">
        <v>238</v>
      </c>
      <c r="P652" s="309"/>
      <c r="Q652" s="310"/>
      <c r="R652" s="309"/>
      <c r="W652" s="331"/>
    </row>
    <row r="653" spans="1:23" x14ac:dyDescent="0.25">
      <c r="A653" s="330"/>
      <c r="B653" s="311">
        <f>$C$9</f>
        <v>0</v>
      </c>
      <c r="C653" s="308">
        <f>'13 Score Fill'!E663</f>
        <v>0</v>
      </c>
      <c r="D653" s="309"/>
      <c r="E653" s="310"/>
      <c r="F653" s="311">
        <f>$C$9</f>
        <v>0</v>
      </c>
      <c r="G653" s="312">
        <f>'13 Score Fill'!E671</f>
        <v>0</v>
      </c>
      <c r="H653" s="309"/>
      <c r="I653" s="310"/>
      <c r="J653" s="311">
        <f>$C$9</f>
        <v>0</v>
      </c>
      <c r="K653" s="312">
        <f>'13 Score Fill'!E679</f>
        <v>0</v>
      </c>
      <c r="L653" s="309"/>
      <c r="M653" s="309"/>
      <c r="N653" s="311">
        <f>$C$9</f>
        <v>0</v>
      </c>
      <c r="O653" s="313">
        <f>'13 Score Fill'!E687</f>
        <v>0</v>
      </c>
      <c r="P653" s="309"/>
      <c r="Q653" s="310"/>
      <c r="R653" s="309"/>
    </row>
    <row r="654" spans="1:23" x14ac:dyDescent="0.25">
      <c r="A654" s="330"/>
      <c r="B654" s="311">
        <f>$C$10</f>
        <v>0</v>
      </c>
      <c r="C654" s="313">
        <f>'13 Score Fill'!E664</f>
        <v>0</v>
      </c>
      <c r="D654" s="309"/>
      <c r="E654" s="310"/>
      <c r="F654" s="311">
        <f>$C$10</f>
        <v>0</v>
      </c>
      <c r="G654" s="313">
        <f>'13 Score Fill'!E672</f>
        <v>0</v>
      </c>
      <c r="H654" s="309"/>
      <c r="I654" s="310"/>
      <c r="J654" s="311">
        <f>$C$10</f>
        <v>0</v>
      </c>
      <c r="K654" s="313">
        <f>'13 Score Fill'!E680</f>
        <v>0</v>
      </c>
      <c r="L654" s="309"/>
      <c r="M654" s="309"/>
      <c r="N654" s="311">
        <f>$C$10</f>
        <v>0</v>
      </c>
      <c r="O654" s="315">
        <f>'13 Score Fill'!E688</f>
        <v>0</v>
      </c>
      <c r="P654" s="309"/>
      <c r="Q654" s="310"/>
      <c r="R654" s="309"/>
    </row>
    <row r="655" spans="1:23" x14ac:dyDescent="0.25">
      <c r="A655" s="330"/>
      <c r="B655" s="311">
        <f>$C$11</f>
        <v>0</v>
      </c>
      <c r="C655" s="314">
        <f>'13 Score Fill'!E665</f>
        <v>0</v>
      </c>
      <c r="D655" s="309"/>
      <c r="E655" s="310"/>
      <c r="F655" s="311">
        <f>$C$11</f>
        <v>0</v>
      </c>
      <c r="G655" s="315">
        <f>'13 Score Fill'!E673</f>
        <v>0</v>
      </c>
      <c r="H655" s="309"/>
      <c r="I655" s="310"/>
      <c r="J655" s="311">
        <f>$C$11</f>
        <v>0</v>
      </c>
      <c r="K655" s="315">
        <f>'13 Score Fill'!E681</f>
        <v>0</v>
      </c>
      <c r="L655" s="309"/>
      <c r="M655" s="309"/>
      <c r="N655" s="311">
        <f>$C$11</f>
        <v>0</v>
      </c>
      <c r="O655" s="315">
        <f>'13 Score Fill'!E689</f>
        <v>0</v>
      </c>
      <c r="P655" s="309"/>
      <c r="Q655" s="310"/>
      <c r="R655" s="309"/>
    </row>
    <row r="656" spans="1:23" x14ac:dyDescent="0.25">
      <c r="A656" s="330"/>
      <c r="B656" s="327" t="s">
        <v>248</v>
      </c>
      <c r="C656" s="324">
        <f>SUM(C653:C655)</f>
        <v>0</v>
      </c>
      <c r="D656" s="325"/>
      <c r="E656" s="326"/>
      <c r="F656" s="327" t="s">
        <v>248</v>
      </c>
      <c r="G656" s="321">
        <f>SUM(G653:G655)</f>
        <v>0</v>
      </c>
      <c r="H656" s="325"/>
      <c r="I656" s="326"/>
      <c r="J656" s="327" t="s">
        <v>248</v>
      </c>
      <c r="K656" s="321">
        <f>SUM(K653:K655)</f>
        <v>0</v>
      </c>
      <c r="L656" s="325"/>
      <c r="M656" s="325"/>
      <c r="N656" s="327" t="s">
        <v>248</v>
      </c>
      <c r="O656" s="324">
        <f>SUM(O653:O655)</f>
        <v>0</v>
      </c>
      <c r="P656" s="309"/>
      <c r="Q656" s="310"/>
      <c r="R656" s="309"/>
    </row>
    <row r="657" spans="1:23" x14ac:dyDescent="0.25">
      <c r="A657" s="330"/>
      <c r="B657" s="327" t="s">
        <v>240</v>
      </c>
      <c r="C657" s="328">
        <f>C656/3</f>
        <v>0</v>
      </c>
      <c r="D657" s="325"/>
      <c r="E657" s="326"/>
      <c r="F657" s="327" t="s">
        <v>240</v>
      </c>
      <c r="G657" s="328">
        <f>G656/3</f>
        <v>0</v>
      </c>
      <c r="H657" s="325"/>
      <c r="I657" s="326"/>
      <c r="J657" s="327" t="s">
        <v>240</v>
      </c>
      <c r="K657" s="328">
        <f>K656/3</f>
        <v>0</v>
      </c>
      <c r="L657" s="325"/>
      <c r="M657" s="325"/>
      <c r="N657" s="327" t="s">
        <v>240</v>
      </c>
      <c r="O657" s="328">
        <f>O656/3</f>
        <v>0</v>
      </c>
      <c r="P657" s="309"/>
      <c r="Q657" s="310"/>
      <c r="R657" s="309"/>
    </row>
    <row r="658" spans="1:23" x14ac:dyDescent="0.25">
      <c r="A658" s="330"/>
      <c r="B658" s="329"/>
      <c r="C658" s="309"/>
      <c r="D658" s="309"/>
      <c r="E658" s="310"/>
      <c r="F658" s="329"/>
      <c r="G658" s="309"/>
      <c r="H658" s="309"/>
      <c r="I658" s="310"/>
      <c r="J658" s="329"/>
      <c r="K658" s="309"/>
      <c r="L658" s="309"/>
      <c r="M658" s="309"/>
      <c r="N658" s="329"/>
      <c r="O658" s="309"/>
      <c r="P658" s="309"/>
      <c r="Q658" s="310"/>
      <c r="R658" s="309"/>
    </row>
    <row r="659" spans="1:23" ht="12.75" customHeight="1" x14ac:dyDescent="0.25">
      <c r="A659" s="330"/>
      <c r="B659" s="319" t="s">
        <v>241</v>
      </c>
      <c r="C659" s="1384" t="e">
        <f>$C$38</f>
        <v>#N/A</v>
      </c>
      <c r="D659" s="1385"/>
      <c r="E659" s="318"/>
      <c r="F659" s="319" t="s">
        <v>241</v>
      </c>
      <c r="G659" s="1384" t="e">
        <f>$G$38</f>
        <v>#N/A</v>
      </c>
      <c r="H659" s="1385"/>
      <c r="I659" s="318"/>
      <c r="J659" s="319" t="s">
        <v>241</v>
      </c>
      <c r="K659" s="1384" t="e">
        <f>$K$38</f>
        <v>#N/A</v>
      </c>
      <c r="L659" s="1385"/>
      <c r="M659" s="320"/>
      <c r="N659" s="319" t="s">
        <v>241</v>
      </c>
      <c r="O659" s="1384" t="e">
        <f>$O$38</f>
        <v>#N/A</v>
      </c>
      <c r="P659" s="1385"/>
      <c r="Q659" s="310"/>
      <c r="R659" s="309"/>
      <c r="U659" s="331"/>
    </row>
    <row r="660" spans="1:23" x14ac:dyDescent="0.25">
      <c r="A660" s="330"/>
      <c r="B660" s="329"/>
      <c r="C660" s="321" t="s">
        <v>238</v>
      </c>
      <c r="D660" s="321"/>
      <c r="E660" s="322"/>
      <c r="F660" s="323"/>
      <c r="G660" s="321" t="s">
        <v>238</v>
      </c>
      <c r="H660" s="321"/>
      <c r="I660" s="322"/>
      <c r="J660" s="323"/>
      <c r="K660" s="321" t="s">
        <v>238</v>
      </c>
      <c r="L660" s="321"/>
      <c r="M660" s="321"/>
      <c r="N660" s="323"/>
      <c r="O660" s="321" t="s">
        <v>238</v>
      </c>
      <c r="P660" s="321"/>
      <c r="Q660" s="310"/>
      <c r="R660" s="309"/>
    </row>
    <row r="661" spans="1:23" x14ac:dyDescent="0.25">
      <c r="A661" s="330"/>
      <c r="B661" s="311">
        <f>$C$9</f>
        <v>0</v>
      </c>
      <c r="C661" s="313">
        <f>'13 Score Fill'!F663</f>
        <v>0</v>
      </c>
      <c r="D661" s="309"/>
      <c r="E661" s="310"/>
      <c r="F661" s="311">
        <f>$C$9</f>
        <v>0</v>
      </c>
      <c r="G661" s="313">
        <f>'13 Score Fill'!F671</f>
        <v>0</v>
      </c>
      <c r="H661" s="309"/>
      <c r="I661" s="310"/>
      <c r="J661" s="311">
        <f>$C$9</f>
        <v>0</v>
      </c>
      <c r="K661" s="313">
        <f>'13 Score Fill'!F679</f>
        <v>0</v>
      </c>
      <c r="L661" s="309"/>
      <c r="M661" s="309"/>
      <c r="N661" s="311">
        <f>$C$9</f>
        <v>0</v>
      </c>
      <c r="O661" s="313">
        <f>'13 Score Fill'!F687</f>
        <v>0</v>
      </c>
      <c r="P661" s="309"/>
      <c r="Q661" s="310"/>
      <c r="R661" s="309"/>
      <c r="V661" s="184"/>
    </row>
    <row r="662" spans="1:23" x14ac:dyDescent="0.25">
      <c r="A662" s="330"/>
      <c r="B662" s="311">
        <f>$C$10</f>
        <v>0</v>
      </c>
      <c r="C662" s="315">
        <f>'13 Score Fill'!F664</f>
        <v>0</v>
      </c>
      <c r="D662" s="309"/>
      <c r="E662" s="310"/>
      <c r="F662" s="311">
        <f>$C$10</f>
        <v>0</v>
      </c>
      <c r="G662" s="315">
        <f>'13 Score Fill'!F672</f>
        <v>0</v>
      </c>
      <c r="H662" s="309"/>
      <c r="I662" s="310"/>
      <c r="J662" s="311">
        <f>$C$10</f>
        <v>0</v>
      </c>
      <c r="K662" s="314">
        <f>'13 Score Fill'!F680</f>
        <v>0</v>
      </c>
      <c r="L662" s="309"/>
      <c r="M662" s="309"/>
      <c r="N662" s="311">
        <f>$C$10</f>
        <v>0</v>
      </c>
      <c r="O662" s="314">
        <f>'13 Score Fill'!F688</f>
        <v>0</v>
      </c>
      <c r="P662" s="309"/>
      <c r="Q662" s="310"/>
      <c r="R662" s="309"/>
      <c r="V662" s="184"/>
    </row>
    <row r="663" spans="1:23" x14ac:dyDescent="0.25">
      <c r="A663" s="330"/>
      <c r="B663" s="311">
        <f>$C$11</f>
        <v>0</v>
      </c>
      <c r="C663" s="313">
        <f>'13 Score Fill'!F665</f>
        <v>0</v>
      </c>
      <c r="D663" s="309"/>
      <c r="E663" s="310"/>
      <c r="F663" s="311">
        <f>$C$11</f>
        <v>0</v>
      </c>
      <c r="G663" s="315">
        <f>'13 Score Fill'!F673</f>
        <v>0</v>
      </c>
      <c r="H663" s="309"/>
      <c r="I663" s="310"/>
      <c r="J663" s="311">
        <f>$C$11</f>
        <v>0</v>
      </c>
      <c r="K663" s="314">
        <f>'13 Score Fill'!F681</f>
        <v>0</v>
      </c>
      <c r="L663" s="309"/>
      <c r="M663" s="309"/>
      <c r="N663" s="311">
        <f>$C$11</f>
        <v>0</v>
      </c>
      <c r="O663" s="314">
        <f>'13 Score Fill'!F689</f>
        <v>0</v>
      </c>
      <c r="P663" s="309"/>
      <c r="Q663" s="310"/>
      <c r="R663" s="309"/>
      <c r="V663" s="184"/>
    </row>
    <row r="664" spans="1:23" x14ac:dyDescent="0.25">
      <c r="A664" s="330"/>
      <c r="B664" s="327" t="s">
        <v>248</v>
      </c>
      <c r="C664" s="324">
        <f>SUM(C661:C663)</f>
        <v>0</v>
      </c>
      <c r="D664" s="325"/>
      <c r="E664" s="326"/>
      <c r="F664" s="327" t="s">
        <v>248</v>
      </c>
      <c r="G664" s="324">
        <f>SUM(G661:G663)</f>
        <v>0</v>
      </c>
      <c r="H664" s="325"/>
      <c r="I664" s="326"/>
      <c r="J664" s="327" t="s">
        <v>248</v>
      </c>
      <c r="K664" s="324">
        <f>SUM(K661:K663)</f>
        <v>0</v>
      </c>
      <c r="L664" s="325"/>
      <c r="M664" s="325"/>
      <c r="N664" s="327" t="s">
        <v>248</v>
      </c>
      <c r="O664" s="324">
        <f>SUM(O661:O663)</f>
        <v>0</v>
      </c>
      <c r="P664" s="309"/>
      <c r="Q664" s="310"/>
      <c r="R664" s="309"/>
    </row>
    <row r="665" spans="1:23" x14ac:dyDescent="0.25">
      <c r="A665" s="330"/>
      <c r="B665" s="327" t="s">
        <v>240</v>
      </c>
      <c r="C665" s="328">
        <f>C664/3</f>
        <v>0</v>
      </c>
      <c r="D665" s="325"/>
      <c r="E665" s="326"/>
      <c r="F665" s="327" t="s">
        <v>240</v>
      </c>
      <c r="G665" s="328">
        <f>G664/3</f>
        <v>0</v>
      </c>
      <c r="H665" s="325"/>
      <c r="I665" s="326"/>
      <c r="J665" s="327" t="s">
        <v>240</v>
      </c>
      <c r="K665" s="328">
        <f>K664/3</f>
        <v>0</v>
      </c>
      <c r="L665" s="325"/>
      <c r="M665" s="325"/>
      <c r="N665" s="327" t="s">
        <v>240</v>
      </c>
      <c r="O665" s="328">
        <f>O664/3</f>
        <v>0</v>
      </c>
      <c r="P665" s="309"/>
      <c r="Q665" s="310"/>
      <c r="R665" s="309"/>
      <c r="V665" s="374" t="e">
        <f>C651</f>
        <v>#N/A</v>
      </c>
      <c r="W665" s="375">
        <f>C656</f>
        <v>0</v>
      </c>
    </row>
    <row r="666" spans="1:23" x14ac:dyDescent="0.25">
      <c r="A666" s="330"/>
      <c r="B666" s="329"/>
      <c r="C666" s="309"/>
      <c r="D666" s="309"/>
      <c r="E666" s="310"/>
      <c r="F666" s="329"/>
      <c r="G666" s="309"/>
      <c r="H666" s="309"/>
      <c r="I666" s="310"/>
      <c r="J666" s="329"/>
      <c r="K666" s="309"/>
      <c r="L666" s="309"/>
      <c r="M666" s="309"/>
      <c r="N666" s="329"/>
      <c r="O666" s="309"/>
      <c r="P666" s="309"/>
      <c r="Q666" s="310"/>
      <c r="R666" s="309"/>
      <c r="V666" s="374" t="e">
        <f>G651</f>
        <v>#N/A</v>
      </c>
      <c r="W666" s="375">
        <f>G656</f>
        <v>0</v>
      </c>
    </row>
    <row r="667" spans="1:23" ht="12.75" customHeight="1" x14ac:dyDescent="0.25">
      <c r="A667" s="330"/>
      <c r="B667" s="319" t="s">
        <v>242</v>
      </c>
      <c r="C667" s="1384" t="e">
        <f>$C$46</f>
        <v>#N/A</v>
      </c>
      <c r="D667" s="1385"/>
      <c r="E667" s="318"/>
      <c r="F667" s="319" t="s">
        <v>242</v>
      </c>
      <c r="G667" s="1384" t="e">
        <f>$G$46</f>
        <v>#N/A</v>
      </c>
      <c r="H667" s="1385"/>
      <c r="I667" s="318"/>
      <c r="J667" s="319" t="s">
        <v>242</v>
      </c>
      <c r="K667" s="1384" t="e">
        <f>$K$46</f>
        <v>#N/A</v>
      </c>
      <c r="L667" s="1385"/>
      <c r="M667" s="320"/>
      <c r="N667" s="319" t="s">
        <v>242</v>
      </c>
      <c r="O667" s="1384" t="e">
        <f>$O$46</f>
        <v>#N/A</v>
      </c>
      <c r="P667" s="1385"/>
      <c r="Q667" s="310"/>
      <c r="R667" s="309"/>
      <c r="U667" s="331"/>
      <c r="V667" s="374" t="e">
        <f>K651</f>
        <v>#N/A</v>
      </c>
      <c r="W667" s="375">
        <f>K656</f>
        <v>0</v>
      </c>
    </row>
    <row r="668" spans="1:23" x14ac:dyDescent="0.25">
      <c r="A668" s="330"/>
      <c r="B668" s="311"/>
      <c r="C668" s="321" t="s">
        <v>238</v>
      </c>
      <c r="D668" s="321"/>
      <c r="E668" s="322"/>
      <c r="F668" s="327"/>
      <c r="G668" s="321" t="s">
        <v>238</v>
      </c>
      <c r="H668" s="321"/>
      <c r="I668" s="322"/>
      <c r="J668" s="327"/>
      <c r="K668" s="321" t="s">
        <v>238</v>
      </c>
      <c r="L668" s="321"/>
      <c r="M668" s="321"/>
      <c r="N668" s="327"/>
      <c r="O668" s="321" t="s">
        <v>238</v>
      </c>
      <c r="P668" s="321"/>
      <c r="Q668" s="310"/>
      <c r="R668" s="309"/>
      <c r="V668" s="374" t="e">
        <f>O651</f>
        <v>#N/A</v>
      </c>
      <c r="W668" s="375">
        <f>O656</f>
        <v>0</v>
      </c>
    </row>
    <row r="669" spans="1:23" x14ac:dyDescent="0.25">
      <c r="A669" s="330"/>
      <c r="B669" s="311">
        <f>$C$9</f>
        <v>0</v>
      </c>
      <c r="C669" s="313">
        <f>'13 Score Fill'!G663</f>
        <v>0</v>
      </c>
      <c r="D669" s="309"/>
      <c r="E669" s="310"/>
      <c r="F669" s="311">
        <f>$C$9</f>
        <v>0</v>
      </c>
      <c r="G669" s="313">
        <f>'13 Score Fill'!G671</f>
        <v>0</v>
      </c>
      <c r="H669" s="309"/>
      <c r="I669" s="310"/>
      <c r="J669" s="311">
        <f>$C$9</f>
        <v>0</v>
      </c>
      <c r="K669" s="313">
        <f>'13 Score Fill'!G679</f>
        <v>0</v>
      </c>
      <c r="L669" s="309"/>
      <c r="M669" s="309"/>
      <c r="N669" s="311">
        <f>$C$9</f>
        <v>0</v>
      </c>
      <c r="O669" s="313">
        <f>'13 Score Fill'!G687</f>
        <v>0</v>
      </c>
      <c r="P669" s="309"/>
      <c r="Q669" s="310"/>
      <c r="R669" s="309"/>
      <c r="V669" s="374" t="e">
        <f>C659</f>
        <v>#N/A</v>
      </c>
      <c r="W669" s="375">
        <f>C664</f>
        <v>0</v>
      </c>
    </row>
    <row r="670" spans="1:23" x14ac:dyDescent="0.25">
      <c r="A670" s="330"/>
      <c r="B670" s="311">
        <f>$C$10</f>
        <v>0</v>
      </c>
      <c r="C670" s="314">
        <f>'13 Score Fill'!G664</f>
        <v>0</v>
      </c>
      <c r="D670" s="309"/>
      <c r="E670" s="310"/>
      <c r="F670" s="311">
        <f>$C$10</f>
        <v>0</v>
      </c>
      <c r="G670" s="315">
        <f>'13 Score Fill'!G672</f>
        <v>0</v>
      </c>
      <c r="H670" s="309"/>
      <c r="I670" s="310"/>
      <c r="J670" s="311">
        <f>$C$10</f>
        <v>0</v>
      </c>
      <c r="K670" s="315">
        <f>'13 Score Fill'!G680</f>
        <v>0</v>
      </c>
      <c r="L670" s="309"/>
      <c r="M670" s="309"/>
      <c r="N670" s="311">
        <f>$C$10</f>
        <v>0</v>
      </c>
      <c r="O670" s="314">
        <f>'13 Score Fill'!G688</f>
        <v>0</v>
      </c>
      <c r="P670" s="309"/>
      <c r="Q670" s="310"/>
      <c r="R670" s="309"/>
      <c r="V670" s="374" t="e">
        <f>G659</f>
        <v>#N/A</v>
      </c>
      <c r="W670" s="375">
        <f>G664</f>
        <v>0</v>
      </c>
    </row>
    <row r="671" spans="1:23" x14ac:dyDescent="0.25">
      <c r="A671" s="330"/>
      <c r="B671" s="311">
        <f>$C$11</f>
        <v>0</v>
      </c>
      <c r="C671" s="314">
        <f>'13 Score Fill'!G665</f>
        <v>0</v>
      </c>
      <c r="D671" s="309"/>
      <c r="E671" s="310"/>
      <c r="F671" s="311">
        <f>$C$11</f>
        <v>0</v>
      </c>
      <c r="G671" s="315">
        <f>'13 Score Fill'!G673</f>
        <v>0</v>
      </c>
      <c r="H671" s="309"/>
      <c r="I671" s="310"/>
      <c r="J671" s="311">
        <f>$C$11</f>
        <v>0</v>
      </c>
      <c r="K671" s="313">
        <f>'13 Score Fill'!G681</f>
        <v>0</v>
      </c>
      <c r="L671" s="309"/>
      <c r="M671" s="309"/>
      <c r="N671" s="311">
        <f>$C$11</f>
        <v>0</v>
      </c>
      <c r="O671" s="314">
        <f>'13 Score Fill'!G689</f>
        <v>0</v>
      </c>
      <c r="P671" s="309"/>
      <c r="Q671" s="310"/>
      <c r="R671" s="309"/>
      <c r="V671" s="375" t="e">
        <f>K659</f>
        <v>#N/A</v>
      </c>
      <c r="W671" s="375">
        <f>K664</f>
        <v>0</v>
      </c>
    </row>
    <row r="672" spans="1:23" x14ac:dyDescent="0.25">
      <c r="A672" s="330"/>
      <c r="B672" s="327" t="s">
        <v>248</v>
      </c>
      <c r="C672" s="324">
        <f>SUM(C669:C671)</f>
        <v>0</v>
      </c>
      <c r="D672" s="325"/>
      <c r="E672" s="326"/>
      <c r="F672" s="327" t="s">
        <v>248</v>
      </c>
      <c r="G672" s="324">
        <f>SUM(G669:G671)</f>
        <v>0</v>
      </c>
      <c r="H672" s="325"/>
      <c r="I672" s="326"/>
      <c r="J672" s="327" t="s">
        <v>248</v>
      </c>
      <c r="K672" s="324">
        <f>SUM(K669:K671)</f>
        <v>0</v>
      </c>
      <c r="L672" s="325"/>
      <c r="M672" s="325"/>
      <c r="N672" s="327" t="s">
        <v>248</v>
      </c>
      <c r="O672" s="324">
        <f>SUM(O669:O671)</f>
        <v>0</v>
      </c>
      <c r="P672" s="309"/>
      <c r="Q672" s="310"/>
      <c r="R672" s="309"/>
      <c r="V672" s="374" t="e">
        <f>O659</f>
        <v>#N/A</v>
      </c>
      <c r="W672" s="375">
        <f>O664</f>
        <v>0</v>
      </c>
    </row>
    <row r="673" spans="1:23" x14ac:dyDescent="0.25">
      <c r="A673" s="330"/>
      <c r="B673" s="327" t="s">
        <v>240</v>
      </c>
      <c r="C673" s="328">
        <f>C672/3</f>
        <v>0</v>
      </c>
      <c r="D673" s="325"/>
      <c r="E673" s="326"/>
      <c r="F673" s="327" t="s">
        <v>240</v>
      </c>
      <c r="G673" s="328">
        <f>G672/3</f>
        <v>0</v>
      </c>
      <c r="H673" s="325"/>
      <c r="I673" s="326"/>
      <c r="J673" s="327" t="s">
        <v>240</v>
      </c>
      <c r="K673" s="328">
        <f>K672/3</f>
        <v>0</v>
      </c>
      <c r="L673" s="325"/>
      <c r="M673" s="325"/>
      <c r="N673" s="327" t="s">
        <v>240</v>
      </c>
      <c r="O673" s="328">
        <f>O672/3</f>
        <v>0</v>
      </c>
      <c r="P673" s="309"/>
      <c r="Q673" s="310"/>
      <c r="R673" s="309"/>
      <c r="V673" s="374" t="e">
        <f>C667</f>
        <v>#N/A</v>
      </c>
      <c r="W673" s="375">
        <f>C672</f>
        <v>0</v>
      </c>
    </row>
    <row r="674" spans="1:23" x14ac:dyDescent="0.25">
      <c r="A674" s="330"/>
      <c r="B674" s="311"/>
      <c r="C674" s="309"/>
      <c r="D674" s="309"/>
      <c r="E674" s="310"/>
      <c r="F674" s="311"/>
      <c r="G674" s="309"/>
      <c r="H674" s="309"/>
      <c r="I674" s="310"/>
      <c r="J674" s="311"/>
      <c r="K674" s="309"/>
      <c r="L674" s="309"/>
      <c r="M674" s="309"/>
      <c r="N674" s="311"/>
      <c r="O674" s="309"/>
      <c r="P674" s="309"/>
      <c r="Q674" s="310"/>
      <c r="R674" s="309"/>
      <c r="V674" s="374" t="e">
        <f>G667</f>
        <v>#N/A</v>
      </c>
      <c r="W674" s="375">
        <f>G672</f>
        <v>0</v>
      </c>
    </row>
    <row r="675" spans="1:23" ht="12.75" customHeight="1" x14ac:dyDescent="0.25">
      <c r="A675" s="330"/>
      <c r="B675" s="319" t="s">
        <v>243</v>
      </c>
      <c r="C675" s="1384" t="e">
        <f>$C$54</f>
        <v>#N/A</v>
      </c>
      <c r="D675" s="1385"/>
      <c r="E675" s="318"/>
      <c r="F675" s="319" t="s">
        <v>243</v>
      </c>
      <c r="G675" s="1384" t="e">
        <f>$G$54</f>
        <v>#N/A</v>
      </c>
      <c r="H675" s="1385"/>
      <c r="I675" s="318"/>
      <c r="J675" s="319" t="s">
        <v>243</v>
      </c>
      <c r="K675" s="1384" t="e">
        <f>$K$54</f>
        <v>#N/A</v>
      </c>
      <c r="L675" s="1385"/>
      <c r="M675" s="320"/>
      <c r="N675" s="319" t="s">
        <v>243</v>
      </c>
      <c r="O675" s="1384" t="e">
        <f>$O$54</f>
        <v>#N/A</v>
      </c>
      <c r="P675" s="1385"/>
      <c r="Q675" s="310"/>
      <c r="R675" s="309"/>
      <c r="U675" s="331"/>
      <c r="V675" s="374" t="e">
        <f>K667</f>
        <v>#N/A</v>
      </c>
      <c r="W675" s="375">
        <f>K672</f>
        <v>0</v>
      </c>
    </row>
    <row r="676" spans="1:23" x14ac:dyDescent="0.25">
      <c r="A676" s="330"/>
      <c r="B676" s="311"/>
      <c r="C676" s="321" t="s">
        <v>238</v>
      </c>
      <c r="D676" s="321"/>
      <c r="E676" s="322"/>
      <c r="F676" s="327"/>
      <c r="G676" s="321" t="s">
        <v>238</v>
      </c>
      <c r="H676" s="321"/>
      <c r="I676" s="322"/>
      <c r="J676" s="327"/>
      <c r="K676" s="321" t="s">
        <v>238</v>
      </c>
      <c r="L676" s="321"/>
      <c r="M676" s="321"/>
      <c r="N676" s="327"/>
      <c r="O676" s="321" t="s">
        <v>238</v>
      </c>
      <c r="P676" s="321"/>
      <c r="Q676" s="310"/>
      <c r="R676" s="309"/>
      <c r="V676" s="374" t="e">
        <f>O667</f>
        <v>#N/A</v>
      </c>
      <c r="W676" s="375">
        <f>O672</f>
        <v>0</v>
      </c>
    </row>
    <row r="677" spans="1:23" x14ac:dyDescent="0.25">
      <c r="A677" s="330"/>
      <c r="B677" s="311">
        <f>$C$9</f>
        <v>0</v>
      </c>
      <c r="C677" s="312">
        <f>'13 Score Fill'!H663</f>
        <v>0</v>
      </c>
      <c r="D677" s="309"/>
      <c r="E677" s="310"/>
      <c r="F677" s="311">
        <f>$C$9</f>
        <v>0</v>
      </c>
      <c r="G677" s="312">
        <f>'13 Score Fill'!H671</f>
        <v>0</v>
      </c>
      <c r="H677" s="309"/>
      <c r="I677" s="310"/>
      <c r="J677" s="311">
        <f>$C$9</f>
        <v>0</v>
      </c>
      <c r="K677" s="312">
        <f>'13 Score Fill'!H679</f>
        <v>0</v>
      </c>
      <c r="L677" s="309"/>
      <c r="M677" s="309"/>
      <c r="N677" s="311">
        <f>$C$9</f>
        <v>0</v>
      </c>
      <c r="O677" s="313">
        <f>'13 Score Fill'!H687</f>
        <v>0</v>
      </c>
      <c r="P677" s="309"/>
      <c r="Q677" s="310"/>
      <c r="R677" s="309"/>
      <c r="V677" s="374" t="e">
        <f>C675</f>
        <v>#N/A</v>
      </c>
      <c r="W677" s="375">
        <f>C680</f>
        <v>0</v>
      </c>
    </row>
    <row r="678" spans="1:23" x14ac:dyDescent="0.25">
      <c r="A678" s="330"/>
      <c r="B678" s="311">
        <f>$C$10</f>
        <v>0</v>
      </c>
      <c r="C678" s="313">
        <f>'13 Score Fill'!H664</f>
        <v>0</v>
      </c>
      <c r="D678" s="309"/>
      <c r="E678" s="310"/>
      <c r="F678" s="311">
        <f>$C$10</f>
        <v>0</v>
      </c>
      <c r="G678" s="313">
        <f>'13 Score Fill'!H672</f>
        <v>0</v>
      </c>
      <c r="H678" s="309"/>
      <c r="I678" s="310"/>
      <c r="J678" s="311">
        <f>$C$10</f>
        <v>0</v>
      </c>
      <c r="K678" s="312">
        <f>'13 Score Fill'!H680</f>
        <v>0</v>
      </c>
      <c r="L678" s="309"/>
      <c r="M678" s="309"/>
      <c r="N678" s="311">
        <f>$C$10</f>
        <v>0</v>
      </c>
      <c r="O678" s="314">
        <f>'13 Score Fill'!H688</f>
        <v>0</v>
      </c>
      <c r="P678" s="309"/>
      <c r="Q678" s="310"/>
      <c r="R678" s="309"/>
      <c r="V678" s="374" t="e">
        <f>G675</f>
        <v>#N/A</v>
      </c>
      <c r="W678" s="375">
        <f>G680</f>
        <v>0</v>
      </c>
    </row>
    <row r="679" spans="1:23" x14ac:dyDescent="0.25">
      <c r="A679" s="330"/>
      <c r="B679" s="311">
        <f>$C$11</f>
        <v>0</v>
      </c>
      <c r="C679" s="314">
        <f>'13 Score Fill'!H665</f>
        <v>0</v>
      </c>
      <c r="D679" s="309"/>
      <c r="E679" s="310"/>
      <c r="F679" s="311">
        <f>$C$11</f>
        <v>0</v>
      </c>
      <c r="G679" s="315">
        <f>'13 Score Fill'!H673</f>
        <v>0</v>
      </c>
      <c r="H679" s="309"/>
      <c r="I679" s="310"/>
      <c r="J679" s="311">
        <f>$C$11</f>
        <v>0</v>
      </c>
      <c r="K679" s="313">
        <f>'13 Score Fill'!H681</f>
        <v>0</v>
      </c>
      <c r="L679" s="309"/>
      <c r="M679" s="309"/>
      <c r="N679" s="311">
        <f>$C$11</f>
        <v>0</v>
      </c>
      <c r="O679" s="314">
        <f>'13 Score Fill'!H689</f>
        <v>0</v>
      </c>
      <c r="P679" s="309"/>
      <c r="Q679" s="310"/>
      <c r="R679" s="309"/>
      <c r="V679" s="375" t="e">
        <f>K675</f>
        <v>#N/A</v>
      </c>
      <c r="W679" s="375">
        <f>K680</f>
        <v>0</v>
      </c>
    </row>
    <row r="680" spans="1:23" x14ac:dyDescent="0.25">
      <c r="A680" s="330"/>
      <c r="B680" s="327" t="s">
        <v>248</v>
      </c>
      <c r="C680" s="324">
        <f>SUM(C677:C679)</f>
        <v>0</v>
      </c>
      <c r="D680" s="325"/>
      <c r="E680" s="326"/>
      <c r="F680" s="327" t="s">
        <v>248</v>
      </c>
      <c r="G680" s="322">
        <f>SUM(G677:G679)</f>
        <v>0</v>
      </c>
      <c r="H680" s="325"/>
      <c r="I680" s="326"/>
      <c r="J680" s="327" t="s">
        <v>248</v>
      </c>
      <c r="K680" s="324">
        <f>SUM(K677:K679)</f>
        <v>0</v>
      </c>
      <c r="L680" s="325"/>
      <c r="M680" s="325"/>
      <c r="N680" s="327" t="s">
        <v>248</v>
      </c>
      <c r="O680" s="324">
        <f>SUM(O677:O679)</f>
        <v>0</v>
      </c>
      <c r="P680" s="309"/>
      <c r="Q680" s="310"/>
      <c r="R680" s="309"/>
      <c r="V680" s="374" t="e">
        <f>O675</f>
        <v>#N/A</v>
      </c>
      <c r="W680" s="375">
        <f>O680</f>
        <v>0</v>
      </c>
    </row>
    <row r="681" spans="1:23" x14ac:dyDescent="0.25">
      <c r="A681" s="330"/>
      <c r="B681" s="327" t="s">
        <v>240</v>
      </c>
      <c r="C681" s="328">
        <f>C680/3</f>
        <v>0</v>
      </c>
      <c r="D681" s="325"/>
      <c r="E681" s="326"/>
      <c r="F681" s="327" t="s">
        <v>240</v>
      </c>
      <c r="G681" s="328">
        <f>G680/3</f>
        <v>0</v>
      </c>
      <c r="H681" s="325"/>
      <c r="I681" s="326"/>
      <c r="J681" s="327" t="s">
        <v>240</v>
      </c>
      <c r="K681" s="328">
        <f>K680/3</f>
        <v>0</v>
      </c>
      <c r="L681" s="325"/>
      <c r="M681" s="325"/>
      <c r="N681" s="327" t="s">
        <v>240</v>
      </c>
      <c r="O681" s="328">
        <f>O680/3</f>
        <v>0</v>
      </c>
      <c r="P681" s="309"/>
      <c r="Q681" s="310"/>
      <c r="R681" s="309"/>
      <c r="V681" s="374" t="e">
        <f>C683</f>
        <v>#N/A</v>
      </c>
      <c r="W681" s="375">
        <f>C688</f>
        <v>0</v>
      </c>
    </row>
    <row r="682" spans="1:23" x14ac:dyDescent="0.25">
      <c r="A682" s="330"/>
      <c r="B682" s="311"/>
      <c r="C682" s="309"/>
      <c r="D682" s="309"/>
      <c r="E682" s="310"/>
      <c r="F682" s="311"/>
      <c r="G682" s="309"/>
      <c r="H682" s="309"/>
      <c r="I682" s="310"/>
      <c r="J682" s="311"/>
      <c r="K682" s="309"/>
      <c r="L682" s="309"/>
      <c r="M682" s="309"/>
      <c r="N682" s="311"/>
      <c r="O682" s="309"/>
      <c r="P682" s="309"/>
      <c r="Q682" s="310"/>
      <c r="R682" s="309"/>
      <c r="S682" s="429"/>
      <c r="T682" s="428"/>
      <c r="U682" s="430"/>
      <c r="V682" s="374" t="e">
        <f>G683</f>
        <v>#N/A</v>
      </c>
      <c r="W682" s="375">
        <f>G688</f>
        <v>0</v>
      </c>
    </row>
    <row r="683" spans="1:23" ht="12.75" customHeight="1" x14ac:dyDescent="0.25">
      <c r="A683" s="330"/>
      <c r="B683" s="319" t="s">
        <v>244</v>
      </c>
      <c r="C683" s="1384" t="e">
        <f>$C$62</f>
        <v>#N/A</v>
      </c>
      <c r="D683" s="1385"/>
      <c r="E683" s="318"/>
      <c r="F683" s="319" t="s">
        <v>244</v>
      </c>
      <c r="G683" s="1384" t="e">
        <f>$G$62</f>
        <v>#N/A</v>
      </c>
      <c r="H683" s="1385"/>
      <c r="I683" s="318"/>
      <c r="J683" s="319" t="s">
        <v>244</v>
      </c>
      <c r="K683" s="1384" t="e">
        <f>$K$62</f>
        <v>#N/A</v>
      </c>
      <c r="L683" s="1385"/>
      <c r="M683" s="320"/>
      <c r="N683" s="319" t="s">
        <v>244</v>
      </c>
      <c r="O683" s="1384" t="e">
        <f>$O$62</f>
        <v>#N/A</v>
      </c>
      <c r="P683" s="1385"/>
      <c r="Q683" s="310"/>
      <c r="R683" s="309"/>
      <c r="U683" s="331"/>
      <c r="V683" s="374" t="e">
        <f>K683</f>
        <v>#N/A</v>
      </c>
      <c r="W683" s="375">
        <f>K688</f>
        <v>0</v>
      </c>
    </row>
    <row r="684" spans="1:23" x14ac:dyDescent="0.25">
      <c r="A684" s="330"/>
      <c r="B684" s="311"/>
      <c r="C684" s="321" t="s">
        <v>238</v>
      </c>
      <c r="D684" s="321"/>
      <c r="E684" s="322"/>
      <c r="F684" s="327"/>
      <c r="G684" s="321" t="s">
        <v>238</v>
      </c>
      <c r="H684" s="321"/>
      <c r="I684" s="322"/>
      <c r="J684" s="327"/>
      <c r="K684" s="321" t="s">
        <v>238</v>
      </c>
      <c r="L684" s="321"/>
      <c r="M684" s="321"/>
      <c r="N684" s="327"/>
      <c r="O684" s="321" t="s">
        <v>238</v>
      </c>
      <c r="P684" s="321"/>
      <c r="Q684" s="310"/>
      <c r="R684" s="309"/>
      <c r="V684" s="374" t="e">
        <f>O683</f>
        <v>#N/A</v>
      </c>
      <c r="W684" s="375">
        <f>O688</f>
        <v>0</v>
      </c>
    </row>
    <row r="685" spans="1:23" x14ac:dyDescent="0.25">
      <c r="A685" s="330"/>
      <c r="B685" s="311">
        <f>$C$9</f>
        <v>0</v>
      </c>
      <c r="C685" s="313">
        <f>'13 Score Fill'!I663</f>
        <v>0</v>
      </c>
      <c r="D685" s="309"/>
      <c r="E685" s="310"/>
      <c r="F685" s="311">
        <f>$C$9</f>
        <v>0</v>
      </c>
      <c r="G685" s="313">
        <f>'13 Score Fill'!I671</f>
        <v>0</v>
      </c>
      <c r="H685" s="309"/>
      <c r="I685" s="310"/>
      <c r="J685" s="311">
        <f>$C$9</f>
        <v>0</v>
      </c>
      <c r="K685" s="313">
        <f>'13 Score Fill'!I679</f>
        <v>0</v>
      </c>
      <c r="L685" s="309"/>
      <c r="M685" s="309"/>
      <c r="N685" s="311">
        <f>$C$9</f>
        <v>0</v>
      </c>
      <c r="O685" s="313">
        <f>'13 Score Fill'!I687</f>
        <v>0</v>
      </c>
      <c r="P685" s="309"/>
      <c r="Q685" s="310"/>
      <c r="R685" s="309"/>
      <c r="V685" s="374" t="e">
        <f>C691</f>
        <v>#N/A</v>
      </c>
      <c r="W685" s="375">
        <f>C696</f>
        <v>0</v>
      </c>
    </row>
    <row r="686" spans="1:23" x14ac:dyDescent="0.25">
      <c r="A686" s="330"/>
      <c r="B686" s="311">
        <f>$C$10</f>
        <v>0</v>
      </c>
      <c r="C686" s="315">
        <f>'13 Score Fill'!I664</f>
        <v>0</v>
      </c>
      <c r="D686" s="309"/>
      <c r="E686" s="310"/>
      <c r="F686" s="311">
        <f>$C$10</f>
        <v>0</v>
      </c>
      <c r="G686" s="315">
        <f>'13 Score Fill'!I672</f>
        <v>0</v>
      </c>
      <c r="H686" s="309"/>
      <c r="I686" s="310"/>
      <c r="J686" s="311">
        <f>$C$10</f>
        <v>0</v>
      </c>
      <c r="K686" s="315">
        <f>'13 Score Fill'!I680</f>
        <v>0</v>
      </c>
      <c r="L686" s="309"/>
      <c r="M686" s="309"/>
      <c r="N686" s="311">
        <f>$C$10</f>
        <v>0</v>
      </c>
      <c r="O686" s="314">
        <f>'13 Score Fill'!I688</f>
        <v>0</v>
      </c>
      <c r="P686" s="309"/>
      <c r="Q686" s="310"/>
      <c r="R686" s="309"/>
      <c r="V686" s="374" t="e">
        <f>G691</f>
        <v>#N/A</v>
      </c>
      <c r="W686" s="375">
        <f>G696</f>
        <v>0</v>
      </c>
    </row>
    <row r="687" spans="1:23" x14ac:dyDescent="0.25">
      <c r="A687" s="330"/>
      <c r="B687" s="311">
        <f>$C$11</f>
        <v>0</v>
      </c>
      <c r="C687" s="313">
        <f>'13 Score Fill'!I665</f>
        <v>0</v>
      </c>
      <c r="D687" s="309"/>
      <c r="E687" s="310"/>
      <c r="F687" s="311">
        <f>$C$11</f>
        <v>0</v>
      </c>
      <c r="G687" s="313">
        <f>'13 Score Fill'!I673</f>
        <v>0</v>
      </c>
      <c r="H687" s="309"/>
      <c r="I687" s="310"/>
      <c r="J687" s="311">
        <f>$C$11</f>
        <v>0</v>
      </c>
      <c r="K687" s="315">
        <f>'13 Score Fill'!I681</f>
        <v>0</v>
      </c>
      <c r="L687" s="309"/>
      <c r="M687" s="309"/>
      <c r="N687" s="311">
        <f>$C$11</f>
        <v>0</v>
      </c>
      <c r="O687" s="315">
        <f>'13 Score Fill'!I689</f>
        <v>0</v>
      </c>
      <c r="P687" s="309"/>
      <c r="Q687" s="310"/>
      <c r="R687" s="309"/>
      <c r="V687" s="375" t="e">
        <f>K691</f>
        <v>#N/A</v>
      </c>
      <c r="W687" s="375">
        <f>K696</f>
        <v>0</v>
      </c>
    </row>
    <row r="688" spans="1:23" x14ac:dyDescent="0.25">
      <c r="A688" s="330"/>
      <c r="B688" s="327" t="s">
        <v>248</v>
      </c>
      <c r="C688" s="324">
        <f>SUM(C685:C687)</f>
        <v>0</v>
      </c>
      <c r="D688" s="325"/>
      <c r="E688" s="326"/>
      <c r="F688" s="327" t="s">
        <v>248</v>
      </c>
      <c r="G688" s="324">
        <f>SUM(G685:G687)</f>
        <v>0</v>
      </c>
      <c r="H688" s="325"/>
      <c r="I688" s="326"/>
      <c r="J688" s="327" t="s">
        <v>248</v>
      </c>
      <c r="K688" s="324">
        <f>SUM(K685:K687)</f>
        <v>0</v>
      </c>
      <c r="L688" s="325"/>
      <c r="M688" s="325"/>
      <c r="N688" s="327" t="s">
        <v>248</v>
      </c>
      <c r="O688" s="321">
        <f>SUM(O685:O687)</f>
        <v>0</v>
      </c>
      <c r="P688" s="309"/>
      <c r="Q688" s="310"/>
      <c r="R688" s="309"/>
      <c r="V688" s="374" t="e">
        <f>O691</f>
        <v>#N/A</v>
      </c>
      <c r="W688" s="375">
        <f>O696</f>
        <v>0</v>
      </c>
    </row>
    <row r="689" spans="1:23" x14ac:dyDescent="0.25">
      <c r="A689" s="330"/>
      <c r="B689" s="327" t="s">
        <v>240</v>
      </c>
      <c r="C689" s="328">
        <f>C688/3</f>
        <v>0</v>
      </c>
      <c r="D689" s="325"/>
      <c r="E689" s="326"/>
      <c r="F689" s="327" t="s">
        <v>240</v>
      </c>
      <c r="G689" s="328">
        <f>G688/3</f>
        <v>0</v>
      </c>
      <c r="H689" s="325"/>
      <c r="I689" s="326"/>
      <c r="J689" s="327" t="s">
        <v>240</v>
      </c>
      <c r="K689" s="328">
        <f>K688/3</f>
        <v>0</v>
      </c>
      <c r="L689" s="325"/>
      <c r="M689" s="325"/>
      <c r="N689" s="327" t="s">
        <v>240</v>
      </c>
      <c r="O689" s="328">
        <f>O688/3</f>
        <v>0</v>
      </c>
      <c r="P689" s="309"/>
      <c r="Q689" s="310"/>
      <c r="R689" s="309"/>
      <c r="W689" s="184">
        <f>SUM(W665:W688)</f>
        <v>0</v>
      </c>
    </row>
    <row r="690" spans="1:23" x14ac:dyDescent="0.25">
      <c r="A690" s="330"/>
      <c r="B690" s="311"/>
      <c r="C690" s="309"/>
      <c r="D690" s="309"/>
      <c r="E690" s="310"/>
      <c r="F690" s="311"/>
      <c r="G690" s="309"/>
      <c r="H690" s="309"/>
      <c r="I690" s="310"/>
      <c r="J690" s="311"/>
      <c r="K690" s="309"/>
      <c r="L690" s="309"/>
      <c r="M690" s="309"/>
      <c r="N690" s="311"/>
      <c r="O690" s="309"/>
      <c r="P690" s="309"/>
      <c r="Q690" s="310"/>
      <c r="R690" s="309"/>
    </row>
    <row r="691" spans="1:23" ht="12.75" customHeight="1" x14ac:dyDescent="0.25">
      <c r="A691" s="330"/>
      <c r="B691" s="319" t="s">
        <v>245</v>
      </c>
      <c r="C691" s="1384" t="e">
        <f>$C$70</f>
        <v>#N/A</v>
      </c>
      <c r="D691" s="1385"/>
      <c r="E691" s="318"/>
      <c r="F691" s="319" t="s">
        <v>245</v>
      </c>
      <c r="G691" s="1384" t="e">
        <f>$G$70</f>
        <v>#N/A</v>
      </c>
      <c r="H691" s="1385"/>
      <c r="I691" s="318"/>
      <c r="J691" s="319" t="s">
        <v>245</v>
      </c>
      <c r="K691" s="1384" t="e">
        <f>$K$70</f>
        <v>#N/A</v>
      </c>
      <c r="L691" s="1385"/>
      <c r="M691" s="320"/>
      <c r="N691" s="319" t="s">
        <v>245</v>
      </c>
      <c r="O691" s="1384" t="e">
        <f>$O$70</f>
        <v>#N/A</v>
      </c>
      <c r="P691" s="1385"/>
      <c r="Q691" s="310"/>
      <c r="R691" s="309"/>
      <c r="U691" s="331"/>
    </row>
    <row r="692" spans="1:23" x14ac:dyDescent="0.25">
      <c r="A692" s="330"/>
      <c r="B692" s="311"/>
      <c r="C692" s="321" t="s">
        <v>238</v>
      </c>
      <c r="D692" s="321"/>
      <c r="E692" s="322"/>
      <c r="F692" s="327"/>
      <c r="G692" s="321" t="s">
        <v>238</v>
      </c>
      <c r="H692" s="321"/>
      <c r="I692" s="322"/>
      <c r="J692" s="327"/>
      <c r="K692" s="321" t="s">
        <v>238</v>
      </c>
      <c r="L692" s="321"/>
      <c r="M692" s="321"/>
      <c r="N692" s="327"/>
      <c r="O692" s="321" t="s">
        <v>238</v>
      </c>
      <c r="P692" s="309"/>
      <c r="Q692" s="310"/>
      <c r="R692" s="309"/>
    </row>
    <row r="693" spans="1:23" x14ac:dyDescent="0.25">
      <c r="A693" s="330"/>
      <c r="B693" s="311">
        <f>$C$9</f>
        <v>0</v>
      </c>
      <c r="C693" s="313">
        <f>'13 Score Fill'!J663</f>
        <v>0</v>
      </c>
      <c r="D693" s="309"/>
      <c r="E693" s="310"/>
      <c r="F693" s="311">
        <f>$C$9</f>
        <v>0</v>
      </c>
      <c r="G693" s="313">
        <f>'13 Score Fill'!J671</f>
        <v>0</v>
      </c>
      <c r="H693" s="309"/>
      <c r="I693" s="310"/>
      <c r="J693" s="311">
        <f>$C$9</f>
        <v>0</v>
      </c>
      <c r="K693" s="313">
        <f>'13 Score Fill'!J679</f>
        <v>0</v>
      </c>
      <c r="L693" s="309"/>
      <c r="M693" s="309"/>
      <c r="N693" s="311">
        <f>$C$9</f>
        <v>0</v>
      </c>
      <c r="O693" s="313">
        <f>'13 Score Fill'!J687</f>
        <v>0</v>
      </c>
      <c r="P693" s="309"/>
      <c r="Q693" s="310"/>
      <c r="R693" s="309"/>
      <c r="V693" s="374">
        <f>COUNTIF(V665:V688,D705)</f>
        <v>0</v>
      </c>
    </row>
    <row r="694" spans="1:23" x14ac:dyDescent="0.25">
      <c r="A694" s="330"/>
      <c r="B694" s="311">
        <f>$C$10</f>
        <v>0</v>
      </c>
      <c r="C694" s="314">
        <f>'13 Score Fill'!J664</f>
        <v>0</v>
      </c>
      <c r="D694" s="309"/>
      <c r="E694" s="310"/>
      <c r="F694" s="311">
        <f>$C$10</f>
        <v>0</v>
      </c>
      <c r="G694" s="315">
        <f>'13 Score Fill'!J672</f>
        <v>0</v>
      </c>
      <c r="H694" s="309"/>
      <c r="I694" s="310"/>
      <c r="J694" s="311">
        <f>$C$10</f>
        <v>0</v>
      </c>
      <c r="K694" s="315">
        <f>'13 Score Fill'!J680</f>
        <v>0</v>
      </c>
      <c r="L694" s="309"/>
      <c r="M694" s="309"/>
      <c r="N694" s="311">
        <f>$C$10</f>
        <v>0</v>
      </c>
      <c r="O694" s="314">
        <f>'13 Score Fill'!J688</f>
        <v>0</v>
      </c>
      <c r="P694" s="309"/>
      <c r="Q694" s="310"/>
      <c r="R694" s="309"/>
      <c r="V694" s="374">
        <f>COUNTIF(V665:V688,D706)</f>
        <v>0</v>
      </c>
    </row>
    <row r="695" spans="1:23" x14ac:dyDescent="0.25">
      <c r="A695" s="330"/>
      <c r="B695" s="311">
        <f>$C$11</f>
        <v>0</v>
      </c>
      <c r="C695" s="314">
        <f>'13 Score Fill'!J665</f>
        <v>0</v>
      </c>
      <c r="D695" s="309"/>
      <c r="E695" s="310"/>
      <c r="F695" s="311">
        <f>$C$11</f>
        <v>0</v>
      </c>
      <c r="G695" s="315">
        <f>'13 Score Fill'!J673</f>
        <v>0</v>
      </c>
      <c r="H695" s="309"/>
      <c r="I695" s="310"/>
      <c r="J695" s="311">
        <f>$C$11</f>
        <v>0</v>
      </c>
      <c r="K695" s="315">
        <f>'13 Score Fill'!J681</f>
        <v>0</v>
      </c>
      <c r="L695" s="309"/>
      <c r="M695" s="309"/>
      <c r="N695" s="311">
        <f>$C$11</f>
        <v>0</v>
      </c>
      <c r="O695" s="314">
        <f>'13 Score Fill'!J689</f>
        <v>0</v>
      </c>
      <c r="P695" s="309"/>
      <c r="Q695" s="310"/>
      <c r="R695" s="309"/>
      <c r="V695" s="374">
        <f>COUNTIF(V665:V688,D707)</f>
        <v>0</v>
      </c>
    </row>
    <row r="696" spans="1:23" x14ac:dyDescent="0.25">
      <c r="A696" s="330"/>
      <c r="B696" s="327" t="s">
        <v>248</v>
      </c>
      <c r="C696" s="324">
        <f>SUM(C693:C695)</f>
        <v>0</v>
      </c>
      <c r="D696" s="325"/>
      <c r="E696" s="326"/>
      <c r="F696" s="327" t="s">
        <v>248</v>
      </c>
      <c r="G696" s="321">
        <f>SUM(G693:G695)</f>
        <v>0</v>
      </c>
      <c r="H696" s="325"/>
      <c r="I696" s="326"/>
      <c r="J696" s="327" t="s">
        <v>248</v>
      </c>
      <c r="K696" s="324">
        <f>SUM(K693:K695)</f>
        <v>0</v>
      </c>
      <c r="L696" s="325"/>
      <c r="M696" s="325"/>
      <c r="N696" s="327" t="s">
        <v>248</v>
      </c>
      <c r="O696" s="324">
        <f>SUM(O693:O695)</f>
        <v>0</v>
      </c>
      <c r="P696" s="309"/>
      <c r="Q696" s="310"/>
      <c r="R696" s="309"/>
      <c r="V696" s="374">
        <f>COUNTIF(V665:V688,D708)</f>
        <v>0</v>
      </c>
    </row>
    <row r="697" spans="1:23" x14ac:dyDescent="0.25">
      <c r="A697" s="330"/>
      <c r="B697" s="327" t="s">
        <v>240</v>
      </c>
      <c r="C697" s="328">
        <f>C696/3</f>
        <v>0</v>
      </c>
      <c r="D697" s="378"/>
      <c r="E697" s="379"/>
      <c r="F697" s="380" t="s">
        <v>240</v>
      </c>
      <c r="G697" s="328">
        <f>G696/3</f>
        <v>0</v>
      </c>
      <c r="H697" s="378"/>
      <c r="I697" s="379"/>
      <c r="J697" s="380" t="s">
        <v>240</v>
      </c>
      <c r="K697" s="328">
        <f>K696/3</f>
        <v>0</v>
      </c>
      <c r="L697" s="378"/>
      <c r="M697" s="378"/>
      <c r="N697" s="380" t="s">
        <v>240</v>
      </c>
      <c r="O697" s="328">
        <f>O696/3</f>
        <v>0</v>
      </c>
      <c r="P697" s="309"/>
      <c r="Q697" s="310"/>
      <c r="R697" s="309"/>
      <c r="V697" s="374">
        <f>COUNTIF(V665:V688,C709)</f>
        <v>0</v>
      </c>
    </row>
    <row r="698" spans="1:23" ht="13.8" thickBot="1" x14ac:dyDescent="0.3">
      <c r="A698" s="330"/>
      <c r="B698" s="311"/>
      <c r="C698" s="309"/>
      <c r="D698" s="309"/>
      <c r="E698" s="310"/>
      <c r="F698" s="311"/>
      <c r="G698" s="309"/>
      <c r="H698" s="309"/>
      <c r="I698" s="310"/>
      <c r="J698" s="311"/>
      <c r="K698" s="309"/>
      <c r="L698" s="309"/>
      <c r="M698" s="309"/>
      <c r="N698" s="311"/>
      <c r="O698" s="309"/>
      <c r="P698" s="309"/>
      <c r="Q698" s="310"/>
      <c r="R698" s="309"/>
      <c r="V698" s="374">
        <f>COUNTIF(V665:V688,D710)</f>
        <v>0</v>
      </c>
    </row>
    <row r="699" spans="1:23" ht="25.5" customHeight="1" x14ac:dyDescent="0.25">
      <c r="A699" s="330"/>
      <c r="B699" s="381" t="s">
        <v>249</v>
      </c>
      <c r="C699" s="382">
        <f>C696+C688+C680+C672+C664+C656</f>
        <v>0</v>
      </c>
      <c r="D699" s="1394" t="e">
        <f>$C$28</f>
        <v>#N/A</v>
      </c>
      <c r="E699" s="1395"/>
      <c r="F699" s="381" t="s">
        <v>272</v>
      </c>
      <c r="G699" s="382">
        <f>G696+G688+G680+G672+G664+G656</f>
        <v>0</v>
      </c>
      <c r="H699" s="1394" t="e">
        <f>$G$28</f>
        <v>#N/A</v>
      </c>
      <c r="I699" s="1395"/>
      <c r="J699" s="381" t="s">
        <v>301</v>
      </c>
      <c r="K699" s="382">
        <f>K696+K688+K680+K672+K664+K656</f>
        <v>0</v>
      </c>
      <c r="L699" s="1394" t="e">
        <f>$K$28</f>
        <v>#N/A</v>
      </c>
      <c r="M699" s="1400"/>
      <c r="N699" s="381" t="s">
        <v>303</v>
      </c>
      <c r="O699" s="383">
        <f>O696+O688+O680+O672+O664+O656</f>
        <v>0</v>
      </c>
      <c r="P699" s="1394" t="str">
        <f>$O$28</f>
        <v>Not Used</v>
      </c>
      <c r="Q699" s="1395"/>
      <c r="R699" s="510"/>
      <c r="V699" s="374">
        <f>COUNTIF(V665:V688,D711)</f>
        <v>0</v>
      </c>
    </row>
    <row r="700" spans="1:23" x14ac:dyDescent="0.25">
      <c r="A700" s="330"/>
      <c r="B700" s="384"/>
      <c r="C700" s="321"/>
      <c r="D700" s="1396"/>
      <c r="E700" s="1397"/>
      <c r="F700" s="384"/>
      <c r="G700" s="321"/>
      <c r="H700" s="1396"/>
      <c r="I700" s="1397"/>
      <c r="J700" s="384"/>
      <c r="K700" s="321"/>
      <c r="L700" s="1396"/>
      <c r="M700" s="1401"/>
      <c r="N700" s="384"/>
      <c r="O700" s="385"/>
      <c r="P700" s="1396"/>
      <c r="Q700" s="1397"/>
      <c r="R700" s="510"/>
      <c r="V700" s="374">
        <f>COUNTIF(V665:V688,C712)</f>
        <v>0</v>
      </c>
    </row>
    <row r="701" spans="1:23" ht="27" thickBot="1" x14ac:dyDescent="0.3">
      <c r="A701" s="330"/>
      <c r="B701" s="386" t="s">
        <v>250</v>
      </c>
      <c r="C701" s="388" t="str">
        <f>K706</f>
        <v>Exercise 1</v>
      </c>
      <c r="D701" s="1398"/>
      <c r="E701" s="1399"/>
      <c r="F701" s="386" t="s">
        <v>273</v>
      </c>
      <c r="G701" s="388" t="str">
        <f>K707</f>
        <v>Exercise 2</v>
      </c>
      <c r="H701" s="1398"/>
      <c r="I701" s="1399"/>
      <c r="J701" s="386" t="s">
        <v>302</v>
      </c>
      <c r="K701" s="388" t="str">
        <f>K708</f>
        <v>Exercise 3</v>
      </c>
      <c r="L701" s="1398"/>
      <c r="M701" s="1402"/>
      <c r="N701" s="386" t="s">
        <v>304</v>
      </c>
      <c r="O701" s="389" t="str">
        <f>K708</f>
        <v>Exercise 3</v>
      </c>
      <c r="P701" s="1398"/>
      <c r="Q701" s="1399"/>
      <c r="R701" s="510"/>
      <c r="V701" s="331">
        <f>$K$9+$K$10+$K$11+$K$12</f>
        <v>0</v>
      </c>
    </row>
    <row r="702" spans="1:23" ht="13.8" thickBot="1" x14ac:dyDescent="0.3">
      <c r="A702" s="330"/>
      <c r="B702" s="329"/>
      <c r="C702" s="309"/>
      <c r="D702" s="309"/>
      <c r="E702" s="309"/>
      <c r="F702" s="309"/>
      <c r="G702" s="309"/>
      <c r="H702" s="309"/>
      <c r="I702" s="309"/>
      <c r="J702" s="309"/>
      <c r="K702" s="309"/>
      <c r="L702" s="309"/>
      <c r="M702" s="309"/>
      <c r="N702" s="309"/>
      <c r="O702" s="309"/>
      <c r="P702" s="309"/>
      <c r="Q702" s="310"/>
      <c r="R702" s="309"/>
    </row>
    <row r="703" spans="1:23" ht="41.4" thickTop="1" thickBot="1" x14ac:dyDescent="0.35">
      <c r="A703" s="330"/>
      <c r="B703" s="390"/>
      <c r="C703" s="325"/>
      <c r="D703" s="325"/>
      <c r="E703" s="391" t="s">
        <v>248</v>
      </c>
      <c r="F703" s="392" t="s">
        <v>348</v>
      </c>
      <c r="G703" s="1387" t="s">
        <v>347</v>
      </c>
      <c r="H703" s="1387"/>
      <c r="I703" s="452" t="s">
        <v>404</v>
      </c>
      <c r="J703" s="394"/>
      <c r="K703" s="309"/>
      <c r="L703" s="309"/>
      <c r="M703" s="1382" t="s">
        <v>7</v>
      </c>
      <c r="N703" s="1383"/>
      <c r="O703" s="395" t="str">
        <f>J647</f>
        <v>J</v>
      </c>
      <c r="P703" s="396"/>
      <c r="Q703" s="397"/>
      <c r="R703" s="396"/>
    </row>
    <row r="704" spans="1:23" ht="13.8" thickTop="1" x14ac:dyDescent="0.25">
      <c r="A704" s="330"/>
      <c r="B704" s="398"/>
      <c r="C704" s="399"/>
      <c r="D704" s="400" t="s">
        <v>259</v>
      </c>
      <c r="E704" s="321">
        <f>SUMIFS(W665:W688,V665:V688,D704)</f>
        <v>0</v>
      </c>
      <c r="F704" s="401">
        <f>$V$72*30</f>
        <v>0</v>
      </c>
      <c r="G704" s="1374" t="e">
        <f>E704/$V$72/3</f>
        <v>#DIV/0!</v>
      </c>
      <c r="H704" s="1374"/>
      <c r="I704" s="378" t="e">
        <f>G704*10</f>
        <v>#DIV/0!</v>
      </c>
      <c r="J704" s="309"/>
      <c r="K704" s="309"/>
      <c r="L704" s="309"/>
      <c r="M704" s="402"/>
      <c r="N704" s="1392"/>
      <c r="O704" s="1392"/>
      <c r="P704" s="1392"/>
      <c r="Q704" s="1393"/>
      <c r="R704" s="509"/>
    </row>
    <row r="705" spans="1:23" x14ac:dyDescent="0.25">
      <c r="A705" s="330"/>
      <c r="B705" s="403"/>
      <c r="C705" s="399"/>
      <c r="D705" s="400" t="s">
        <v>266</v>
      </c>
      <c r="E705" s="321">
        <f>SUMIFS(W665:W688,V665:V688,D705)</f>
        <v>0</v>
      </c>
      <c r="F705" s="401">
        <f>$V$73*30</f>
        <v>0</v>
      </c>
      <c r="G705" s="1374" t="e">
        <f>E705/$V$73/3</f>
        <v>#DIV/0!</v>
      </c>
      <c r="H705" s="1374"/>
      <c r="I705" s="378" t="e">
        <f t="shared" ref="I705:I711" si="13">G705*10</f>
        <v>#DIV/0!</v>
      </c>
      <c r="K705" s="1390"/>
      <c r="L705" s="1390"/>
      <c r="M705" s="404" t="s">
        <v>248</v>
      </c>
      <c r="N705" s="404" t="s">
        <v>240</v>
      </c>
      <c r="O705" s="405"/>
      <c r="P705" s="405"/>
      <c r="Q705" s="406"/>
      <c r="R705" s="405"/>
    </row>
    <row r="706" spans="1:23" ht="13.8" x14ac:dyDescent="0.3">
      <c r="A706" s="330"/>
      <c r="B706" s="403"/>
      <c r="C706" s="399"/>
      <c r="D706" s="400" t="s">
        <v>260</v>
      </c>
      <c r="E706" s="321">
        <f>SUMIFS(W665:W688,V665:V688,D706)</f>
        <v>0</v>
      </c>
      <c r="F706" s="401">
        <f>$V$74*30</f>
        <v>0</v>
      </c>
      <c r="G706" s="1374" t="e">
        <f>E706/$V$74/3</f>
        <v>#DIV/0!</v>
      </c>
      <c r="H706" s="1374"/>
      <c r="I706" s="378" t="e">
        <f t="shared" si="13"/>
        <v>#DIV/0!</v>
      </c>
      <c r="K706" s="1375" t="s">
        <v>236</v>
      </c>
      <c r="L706" s="1375"/>
      <c r="M706" s="404">
        <f>C699</f>
        <v>0</v>
      </c>
      <c r="N706" s="407" t="e">
        <f>(M706/($K$9*30))*100</f>
        <v>#DIV/0!</v>
      </c>
      <c r="O706" s="330"/>
      <c r="P706" s="330"/>
      <c r="Q706" s="310"/>
      <c r="R706" s="309"/>
    </row>
    <row r="707" spans="1:23" ht="13.8" x14ac:dyDescent="0.3">
      <c r="A707" s="330"/>
      <c r="B707" s="403"/>
      <c r="C707" s="399"/>
      <c r="D707" s="400" t="s">
        <v>261</v>
      </c>
      <c r="E707" s="321">
        <f>SUMIFS(W665:W688,V665:V688,D707)</f>
        <v>0</v>
      </c>
      <c r="F707" s="401">
        <f>$V$75*30</f>
        <v>0</v>
      </c>
      <c r="G707" s="1374" t="e">
        <f>E707/$V$75/3</f>
        <v>#DIV/0!</v>
      </c>
      <c r="H707" s="1374"/>
      <c r="I707" s="378" t="e">
        <f t="shared" si="13"/>
        <v>#DIV/0!</v>
      </c>
      <c r="K707" s="1375" t="s">
        <v>237</v>
      </c>
      <c r="L707" s="1375"/>
      <c r="M707" s="404">
        <f>G699</f>
        <v>0</v>
      </c>
      <c r="N707" s="407" t="e">
        <f>(M707/($K$10*30))*100</f>
        <v>#DIV/0!</v>
      </c>
      <c r="O707" s="408"/>
      <c r="P707" s="330"/>
      <c r="Q707" s="310"/>
      <c r="R707" s="309"/>
    </row>
    <row r="708" spans="1:23" ht="13.8" x14ac:dyDescent="0.3">
      <c r="A708" s="330"/>
      <c r="B708" s="403"/>
      <c r="C708" s="330"/>
      <c r="D708" s="409" t="s">
        <v>262</v>
      </c>
      <c r="E708" s="321">
        <f>SUMIFS(W665:W688,V665:V688,D708)</f>
        <v>0</v>
      </c>
      <c r="F708" s="401">
        <f>$V$76*30</f>
        <v>0</v>
      </c>
      <c r="G708" s="1374" t="e">
        <f>E708/$V$76/3</f>
        <v>#DIV/0!</v>
      </c>
      <c r="H708" s="1374"/>
      <c r="I708" s="378" t="e">
        <f t="shared" si="13"/>
        <v>#DIV/0!</v>
      </c>
      <c r="K708" s="1375" t="s">
        <v>247</v>
      </c>
      <c r="L708" s="1375"/>
      <c r="M708" s="404">
        <f>K699</f>
        <v>0</v>
      </c>
      <c r="N708" s="407" t="e">
        <f>(M708/($K$11*30))*100</f>
        <v>#DIV/0!</v>
      </c>
      <c r="O708" s="309"/>
      <c r="P708" s="309"/>
      <c r="Q708" s="310"/>
      <c r="R708" s="309"/>
    </row>
    <row r="709" spans="1:23" ht="13.8" x14ac:dyDescent="0.3">
      <c r="A709" s="330"/>
      <c r="B709" s="403"/>
      <c r="C709" s="399"/>
      <c r="D709" s="400" t="s">
        <v>263</v>
      </c>
      <c r="E709" s="321">
        <f>SUMIFS(W665:W688,V665:V688,D709)</f>
        <v>0</v>
      </c>
      <c r="F709" s="401">
        <f>$V$77*30</f>
        <v>0</v>
      </c>
      <c r="G709" s="1374" t="e">
        <f>E709/$V$77/3</f>
        <v>#DIV/0!</v>
      </c>
      <c r="H709" s="1374"/>
      <c r="I709" s="378" t="e">
        <f t="shared" si="13"/>
        <v>#DIV/0!</v>
      </c>
      <c r="K709" s="1375" t="s">
        <v>246</v>
      </c>
      <c r="L709" s="1375"/>
      <c r="M709" s="404">
        <f>O699</f>
        <v>0</v>
      </c>
      <c r="N709" s="407" t="e">
        <f>(M709/($K$12*30))*100</f>
        <v>#DIV/0!</v>
      </c>
      <c r="O709" s="309"/>
      <c r="P709" s="309"/>
      <c r="Q709" s="310"/>
      <c r="R709" s="309"/>
    </row>
    <row r="710" spans="1:23" ht="13.8" x14ac:dyDescent="0.25">
      <c r="A710" s="330"/>
      <c r="B710" s="403"/>
      <c r="C710" s="399"/>
      <c r="D710" s="400" t="s">
        <v>265</v>
      </c>
      <c r="E710" s="321">
        <f>SUMIFS(W665:W688,V665:V688,D710)</f>
        <v>0</v>
      </c>
      <c r="F710" s="401">
        <f>$V$78*30</f>
        <v>0</v>
      </c>
      <c r="G710" s="1374" t="e">
        <f>E710/$V$78/3</f>
        <v>#DIV/0!</v>
      </c>
      <c r="H710" s="1374"/>
      <c r="I710" s="378" t="e">
        <f t="shared" si="13"/>
        <v>#DIV/0!</v>
      </c>
      <c r="K710" s="1376" t="s">
        <v>248</v>
      </c>
      <c r="L710" s="1376"/>
      <c r="M710" s="321">
        <f>SUM(M706:M709)</f>
        <v>0</v>
      </c>
      <c r="N710" s="410" t="e">
        <f>(M710/$O$86)*100</f>
        <v>#DIV/0!</v>
      </c>
      <c r="O710" s="309"/>
      <c r="P710" s="309"/>
      <c r="Q710" s="310"/>
      <c r="R710" s="309"/>
    </row>
    <row r="711" spans="1:23" x14ac:dyDescent="0.25">
      <c r="A711" s="330"/>
      <c r="B711" s="403"/>
      <c r="C711" s="1377" t="s">
        <v>264</v>
      </c>
      <c r="D711" s="1377"/>
      <c r="E711" s="321">
        <f>SUMIFS(W665:W688,V665:V688,C711)</f>
        <v>0</v>
      </c>
      <c r="F711" s="401">
        <f>$V$79*30</f>
        <v>0</v>
      </c>
      <c r="G711" s="1374" t="e">
        <f>E711/$V$79/3</f>
        <v>#DIV/0!</v>
      </c>
      <c r="H711" s="1374"/>
      <c r="I711" s="378" t="e">
        <f t="shared" si="13"/>
        <v>#DIV/0!</v>
      </c>
      <c r="L711" s="412" t="s">
        <v>349</v>
      </c>
      <c r="M711" s="413">
        <f>($K$9+$K$10+$K$11+$K$12)*30</f>
        <v>0</v>
      </c>
      <c r="N711" s="414"/>
      <c r="O711" s="414"/>
      <c r="P711" s="309"/>
      <c r="Q711" s="310"/>
      <c r="R711" s="309"/>
    </row>
    <row r="712" spans="1:23" x14ac:dyDescent="0.25">
      <c r="A712" s="330"/>
      <c r="B712" s="415"/>
      <c r="C712" s="1386" t="s">
        <v>307</v>
      </c>
      <c r="D712" s="1386"/>
      <c r="E712" s="401">
        <f>SUM(E704:E711)</f>
        <v>0</v>
      </c>
      <c r="F712" s="416">
        <f>SUM(F704:F711)</f>
        <v>0</v>
      </c>
      <c r="G712" s="417"/>
      <c r="H712" s="1388"/>
      <c r="I712" s="1388"/>
      <c r="J712" s="418"/>
      <c r="K712" s="418"/>
      <c r="L712" s="417"/>
      <c r="M712" s="417"/>
      <c r="N712" s="417"/>
      <c r="O712" s="417"/>
      <c r="P712" s="417"/>
      <c r="Q712" s="419"/>
      <c r="R712" s="309"/>
    </row>
    <row r="713" spans="1:23" x14ac:dyDescent="0.25">
      <c r="A713" s="330"/>
      <c r="B713" s="420"/>
      <c r="C713" s="421"/>
      <c r="D713" s="421"/>
      <c r="E713" s="422"/>
      <c r="F713" s="423"/>
      <c r="G713" s="424"/>
      <c r="H713" s="422"/>
      <c r="I713" s="422"/>
      <c r="J713" s="425"/>
      <c r="K713" s="424"/>
      <c r="L713" s="424"/>
      <c r="M713" s="424"/>
      <c r="N713" s="424"/>
      <c r="O713" s="424"/>
      <c r="P713" s="424"/>
      <c r="Q713" s="424"/>
      <c r="R713" s="309"/>
    </row>
    <row r="714" spans="1:23" ht="13.8" x14ac:dyDescent="0.25">
      <c r="A714" s="330"/>
      <c r="B714" s="349"/>
      <c r="C714" s="350"/>
      <c r="D714" s="350"/>
      <c r="E714" s="350"/>
      <c r="F714" s="350"/>
      <c r="G714" s="351"/>
      <c r="H714" s="350"/>
      <c r="I714" s="350"/>
      <c r="J714" s="350"/>
      <c r="K714" s="350"/>
      <c r="L714" s="352"/>
      <c r="M714" s="350"/>
      <c r="N714" s="350"/>
      <c r="O714" s="353"/>
      <c r="P714" s="353"/>
      <c r="Q714" s="354"/>
      <c r="R714" s="309"/>
    </row>
    <row r="715" spans="1:23" ht="15.75" customHeight="1" thickBot="1" x14ac:dyDescent="0.3">
      <c r="A715" s="330"/>
      <c r="B715" s="426"/>
      <c r="C715" s="355" t="s">
        <v>13</v>
      </c>
      <c r="D715" s="1403">
        <f>'1 FILL FORM'!$G$6</f>
        <v>0</v>
      </c>
      <c r="E715" s="1403"/>
      <c r="F715" s="1403"/>
      <c r="G715" s="1403"/>
      <c r="H715" s="309"/>
      <c r="I715" s="309"/>
      <c r="J715" s="309"/>
      <c r="K715" s="309"/>
      <c r="L715" s="309"/>
      <c r="M715" s="355" t="s">
        <v>4</v>
      </c>
      <c r="N715" s="1391">
        <f>'1 FILL FORM'!$G$7</f>
        <v>0</v>
      </c>
      <c r="O715" s="1391"/>
      <c r="P715" s="1391"/>
      <c r="Q715" s="310"/>
      <c r="R715" s="309"/>
      <c r="S715" s="365"/>
      <c r="T715" s="365"/>
      <c r="U715" s="365"/>
    </row>
    <row r="716" spans="1:23" ht="16.8" thickTop="1" thickBot="1" x14ac:dyDescent="0.35">
      <c r="A716" s="330"/>
      <c r="B716" s="358" t="s">
        <v>5</v>
      </c>
      <c r="C716" s="1389">
        <f>'1 FILL FORM'!$G$9</f>
        <v>0</v>
      </c>
      <c r="D716" s="1389"/>
      <c r="E716" s="1389"/>
      <c r="F716" s="1389"/>
      <c r="G716" s="359"/>
      <c r="H716" s="360"/>
      <c r="I716" s="361" t="s">
        <v>7</v>
      </c>
      <c r="J716" s="307" t="s">
        <v>284</v>
      </c>
      <c r="K716" s="362"/>
      <c r="L716" s="362"/>
      <c r="M716" s="362"/>
      <c r="N716" s="362"/>
      <c r="O716" s="362"/>
      <c r="P716" s="362"/>
      <c r="Q716" s="363"/>
      <c r="R716" s="359"/>
      <c r="V716" s="365"/>
      <c r="W716" s="365"/>
    </row>
    <row r="717" spans="1:23" ht="14.4" thickTop="1" thickBot="1" x14ac:dyDescent="0.3">
      <c r="A717" s="330"/>
      <c r="B717" s="366"/>
      <c r="C717" s="367"/>
      <c r="D717" s="367"/>
      <c r="E717" s="367"/>
      <c r="F717" s="367"/>
      <c r="G717" s="367"/>
      <c r="H717" s="367"/>
      <c r="I717" s="367"/>
      <c r="J717" s="367"/>
      <c r="K717" s="367"/>
      <c r="L717" s="367"/>
      <c r="M717" s="367"/>
      <c r="N717" s="367"/>
      <c r="O717" s="367"/>
      <c r="P717" s="367"/>
      <c r="Q717" s="368"/>
      <c r="R717" s="309"/>
    </row>
    <row r="718" spans="1:23" ht="14.4" thickTop="1" thickBot="1" x14ac:dyDescent="0.3">
      <c r="A718" s="330"/>
      <c r="B718" s="370" t="s">
        <v>253</v>
      </c>
      <c r="C718" s="1378" t="e">
        <f>$G$9</f>
        <v>#N/A</v>
      </c>
      <c r="D718" s="1378"/>
      <c r="E718" s="1379"/>
      <c r="F718" s="370" t="s">
        <v>254</v>
      </c>
      <c r="G718" s="1378" t="e">
        <f>$G$10</f>
        <v>#N/A</v>
      </c>
      <c r="H718" s="1378"/>
      <c r="I718" s="1379"/>
      <c r="J718" s="371" t="s">
        <v>255</v>
      </c>
      <c r="K718" s="1380" t="e">
        <f>$G$11</f>
        <v>#N/A</v>
      </c>
      <c r="L718" s="1380"/>
      <c r="M718" s="1381"/>
      <c r="N718" s="371" t="s">
        <v>256</v>
      </c>
      <c r="O718" s="1380" t="str">
        <f>$G$12</f>
        <v>Not Used</v>
      </c>
      <c r="P718" s="1380"/>
      <c r="Q718" s="1381"/>
      <c r="R718" s="508"/>
    </row>
    <row r="719" spans="1:23" ht="13.8" thickTop="1" x14ac:dyDescent="0.25">
      <c r="A719" s="330"/>
      <c r="B719" s="329"/>
      <c r="C719" s="309"/>
      <c r="D719" s="427"/>
      <c r="E719" s="310"/>
      <c r="F719" s="329"/>
      <c r="G719" s="309"/>
      <c r="H719" s="309"/>
      <c r="I719" s="310"/>
      <c r="J719" s="329"/>
      <c r="K719" s="309"/>
      <c r="L719" s="309"/>
      <c r="M719" s="309"/>
      <c r="N719" s="329"/>
      <c r="O719" s="309"/>
      <c r="P719" s="309"/>
      <c r="Q719" s="310"/>
      <c r="R719" s="309"/>
    </row>
    <row r="720" spans="1:23" ht="12.75" customHeight="1" x14ac:dyDescent="0.25">
      <c r="A720" s="330"/>
      <c r="B720" s="319" t="s">
        <v>239</v>
      </c>
      <c r="C720" s="1384" t="e">
        <f>$C$30</f>
        <v>#N/A</v>
      </c>
      <c r="D720" s="1385"/>
      <c r="E720" s="316"/>
      <c r="F720" s="317" t="s">
        <v>239</v>
      </c>
      <c r="G720" s="1384" t="e">
        <f>$G$30</f>
        <v>#N/A</v>
      </c>
      <c r="H720" s="1385"/>
      <c r="I720" s="318"/>
      <c r="J720" s="319" t="s">
        <v>239</v>
      </c>
      <c r="K720" s="1384" t="e">
        <f>$K$30</f>
        <v>#N/A</v>
      </c>
      <c r="L720" s="1385"/>
      <c r="M720" s="320"/>
      <c r="N720" s="319" t="s">
        <v>239</v>
      </c>
      <c r="O720" s="1384" t="e">
        <f>$O$30</f>
        <v>#N/A</v>
      </c>
      <c r="P720" s="1385"/>
      <c r="Q720" s="310"/>
      <c r="R720" s="309"/>
      <c r="S720" s="1404"/>
      <c r="T720" s="1404"/>
      <c r="U720" s="331"/>
    </row>
    <row r="721" spans="1:23" x14ac:dyDescent="0.25">
      <c r="A721" s="330"/>
      <c r="B721" s="329"/>
      <c r="C721" s="321" t="s">
        <v>238</v>
      </c>
      <c r="D721" s="321"/>
      <c r="E721" s="322"/>
      <c r="F721" s="323"/>
      <c r="G721" s="321" t="s">
        <v>238</v>
      </c>
      <c r="H721" s="321"/>
      <c r="I721" s="322"/>
      <c r="J721" s="323"/>
      <c r="K721" s="321" t="s">
        <v>238</v>
      </c>
      <c r="L721" s="321"/>
      <c r="M721" s="321"/>
      <c r="N721" s="323"/>
      <c r="O721" s="321" t="s">
        <v>238</v>
      </c>
      <c r="P721" s="309"/>
      <c r="Q721" s="310"/>
      <c r="R721" s="309"/>
      <c r="W721" s="331"/>
    </row>
    <row r="722" spans="1:23" x14ac:dyDescent="0.25">
      <c r="A722" s="330"/>
      <c r="B722" s="311">
        <f>$C$9</f>
        <v>0</v>
      </c>
      <c r="C722" s="308">
        <f>'13 Score Fill'!E732</f>
        <v>0</v>
      </c>
      <c r="D722" s="309"/>
      <c r="E722" s="310"/>
      <c r="F722" s="311">
        <f>$C$9</f>
        <v>0</v>
      </c>
      <c r="G722" s="312">
        <f>'13 Score Fill'!E740</f>
        <v>0</v>
      </c>
      <c r="H722" s="309"/>
      <c r="I722" s="310"/>
      <c r="J722" s="311">
        <f>$C$9</f>
        <v>0</v>
      </c>
      <c r="K722" s="312">
        <f>'13 Score Fill'!E748</f>
        <v>0</v>
      </c>
      <c r="L722" s="309"/>
      <c r="M722" s="309"/>
      <c r="N722" s="311">
        <f>$C$9</f>
        <v>0</v>
      </c>
      <c r="O722" s="313">
        <f>'13 Score Fill'!E756</f>
        <v>0</v>
      </c>
      <c r="P722" s="309"/>
      <c r="Q722" s="310"/>
      <c r="R722" s="309"/>
    </row>
    <row r="723" spans="1:23" x14ac:dyDescent="0.25">
      <c r="A723" s="330"/>
      <c r="B723" s="311">
        <f>$C$10</f>
        <v>0</v>
      </c>
      <c r="C723" s="313">
        <f>'13 Score Fill'!E733</f>
        <v>0</v>
      </c>
      <c r="D723" s="309"/>
      <c r="E723" s="310"/>
      <c r="F723" s="311">
        <f>$C$10</f>
        <v>0</v>
      </c>
      <c r="G723" s="313">
        <f>'13 Score Fill'!E741</f>
        <v>0</v>
      </c>
      <c r="H723" s="309"/>
      <c r="I723" s="310"/>
      <c r="J723" s="311">
        <f>$C$10</f>
        <v>0</v>
      </c>
      <c r="K723" s="313">
        <f>'13 Score Fill'!E749</f>
        <v>0</v>
      </c>
      <c r="L723" s="309"/>
      <c r="M723" s="309"/>
      <c r="N723" s="311">
        <f>$C$10</f>
        <v>0</v>
      </c>
      <c r="O723" s="315">
        <f>'13 Score Fill'!E757</f>
        <v>0</v>
      </c>
      <c r="P723" s="309"/>
      <c r="Q723" s="310"/>
      <c r="R723" s="309"/>
    </row>
    <row r="724" spans="1:23" x14ac:dyDescent="0.25">
      <c r="A724" s="330"/>
      <c r="B724" s="311">
        <f>$C$11</f>
        <v>0</v>
      </c>
      <c r="C724" s="314">
        <f>'13 Score Fill'!E734</f>
        <v>0</v>
      </c>
      <c r="D724" s="309"/>
      <c r="E724" s="310"/>
      <c r="F724" s="311">
        <f>$C$11</f>
        <v>0</v>
      </c>
      <c r="G724" s="315">
        <f>'13 Score Fill'!E742</f>
        <v>0</v>
      </c>
      <c r="H724" s="309"/>
      <c r="I724" s="310"/>
      <c r="J724" s="311">
        <f>$C$11</f>
        <v>0</v>
      </c>
      <c r="K724" s="315">
        <f>'13 Score Fill'!E750</f>
        <v>0</v>
      </c>
      <c r="L724" s="309"/>
      <c r="M724" s="309"/>
      <c r="N724" s="311">
        <f>$C$11</f>
        <v>0</v>
      </c>
      <c r="O724" s="315">
        <f>'13 Score Fill'!E758</f>
        <v>0</v>
      </c>
      <c r="P724" s="309"/>
      <c r="Q724" s="310"/>
      <c r="R724" s="309"/>
    </row>
    <row r="725" spans="1:23" x14ac:dyDescent="0.25">
      <c r="A725" s="330"/>
      <c r="B725" s="327" t="s">
        <v>248</v>
      </c>
      <c r="C725" s="324">
        <f>SUM(C722:C724)</f>
        <v>0</v>
      </c>
      <c r="D725" s="325"/>
      <c r="E725" s="326"/>
      <c r="F725" s="327" t="s">
        <v>248</v>
      </c>
      <c r="G725" s="321">
        <f>SUM(G722:G724)</f>
        <v>0</v>
      </c>
      <c r="H725" s="325"/>
      <c r="I725" s="326"/>
      <c r="J725" s="327" t="s">
        <v>248</v>
      </c>
      <c r="K725" s="321">
        <f>SUM(K722:K724)</f>
        <v>0</v>
      </c>
      <c r="L725" s="325"/>
      <c r="M725" s="325"/>
      <c r="N725" s="327" t="s">
        <v>248</v>
      </c>
      <c r="O725" s="324">
        <f>SUM(O722:O724)</f>
        <v>0</v>
      </c>
      <c r="P725" s="309"/>
      <c r="Q725" s="310"/>
      <c r="R725" s="309"/>
    </row>
    <row r="726" spans="1:23" x14ac:dyDescent="0.25">
      <c r="A726" s="330"/>
      <c r="B726" s="327" t="s">
        <v>240</v>
      </c>
      <c r="C726" s="328">
        <f>C725/3</f>
        <v>0</v>
      </c>
      <c r="D726" s="325"/>
      <c r="E726" s="326"/>
      <c r="F726" s="327" t="s">
        <v>240</v>
      </c>
      <c r="G726" s="328">
        <f>G725/3</f>
        <v>0</v>
      </c>
      <c r="H726" s="325"/>
      <c r="I726" s="326"/>
      <c r="J726" s="327" t="s">
        <v>240</v>
      </c>
      <c r="K726" s="328">
        <f>K725/3</f>
        <v>0</v>
      </c>
      <c r="L726" s="325"/>
      <c r="M726" s="325"/>
      <c r="N726" s="327" t="s">
        <v>240</v>
      </c>
      <c r="O726" s="328">
        <f>O725/3</f>
        <v>0</v>
      </c>
      <c r="P726" s="309"/>
      <c r="Q726" s="310"/>
      <c r="R726" s="309"/>
    </row>
    <row r="727" spans="1:23" x14ac:dyDescent="0.25">
      <c r="A727" s="330"/>
      <c r="B727" s="329"/>
      <c r="C727" s="309"/>
      <c r="D727" s="309"/>
      <c r="E727" s="310"/>
      <c r="F727" s="329"/>
      <c r="G727" s="309"/>
      <c r="H727" s="309"/>
      <c r="I727" s="310"/>
      <c r="J727" s="329"/>
      <c r="K727" s="309"/>
      <c r="L727" s="309"/>
      <c r="M727" s="309"/>
      <c r="N727" s="329"/>
      <c r="O727" s="309"/>
      <c r="P727" s="309"/>
      <c r="Q727" s="310"/>
      <c r="R727" s="309"/>
    </row>
    <row r="728" spans="1:23" ht="12.75" customHeight="1" x14ac:dyDescent="0.25">
      <c r="A728" s="330"/>
      <c r="B728" s="319" t="s">
        <v>241</v>
      </c>
      <c r="C728" s="1384" t="e">
        <f>$C$38</f>
        <v>#N/A</v>
      </c>
      <c r="D728" s="1385"/>
      <c r="E728" s="318"/>
      <c r="F728" s="319" t="s">
        <v>241</v>
      </c>
      <c r="G728" s="1384" t="e">
        <f>$G$38</f>
        <v>#N/A</v>
      </c>
      <c r="H728" s="1385"/>
      <c r="I728" s="318"/>
      <c r="J728" s="319" t="s">
        <v>241</v>
      </c>
      <c r="K728" s="1384" t="e">
        <f>$K$38</f>
        <v>#N/A</v>
      </c>
      <c r="L728" s="1385"/>
      <c r="M728" s="320"/>
      <c r="N728" s="319" t="s">
        <v>241</v>
      </c>
      <c r="O728" s="1384" t="e">
        <f>$O$38</f>
        <v>#N/A</v>
      </c>
      <c r="P728" s="1385"/>
      <c r="Q728" s="310"/>
      <c r="R728" s="309"/>
      <c r="U728" s="331"/>
    </row>
    <row r="729" spans="1:23" x14ac:dyDescent="0.25">
      <c r="A729" s="330"/>
      <c r="B729" s="329"/>
      <c r="C729" s="321" t="s">
        <v>238</v>
      </c>
      <c r="D729" s="321"/>
      <c r="E729" s="322"/>
      <c r="F729" s="323"/>
      <c r="G729" s="321" t="s">
        <v>238</v>
      </c>
      <c r="H729" s="321"/>
      <c r="I729" s="322"/>
      <c r="J729" s="323"/>
      <c r="K729" s="321" t="s">
        <v>238</v>
      </c>
      <c r="L729" s="321"/>
      <c r="M729" s="321"/>
      <c r="N729" s="323"/>
      <c r="O729" s="321" t="s">
        <v>238</v>
      </c>
      <c r="P729" s="321"/>
      <c r="Q729" s="310"/>
      <c r="R729" s="309"/>
    </row>
    <row r="730" spans="1:23" x14ac:dyDescent="0.25">
      <c r="A730" s="330"/>
      <c r="B730" s="311">
        <f>$C$9</f>
        <v>0</v>
      </c>
      <c r="C730" s="313">
        <f>'13 Score Fill'!F732</f>
        <v>0</v>
      </c>
      <c r="D730" s="309"/>
      <c r="E730" s="310"/>
      <c r="F730" s="311">
        <f>$C$9</f>
        <v>0</v>
      </c>
      <c r="G730" s="313">
        <f>'13 Score Fill'!F740</f>
        <v>0</v>
      </c>
      <c r="H730" s="309"/>
      <c r="I730" s="310"/>
      <c r="J730" s="311">
        <f>$C$9</f>
        <v>0</v>
      </c>
      <c r="K730" s="313">
        <f>'13 Score Fill'!F748</f>
        <v>0</v>
      </c>
      <c r="L730" s="309"/>
      <c r="M730" s="309"/>
      <c r="N730" s="311">
        <f>$C$9</f>
        <v>0</v>
      </c>
      <c r="O730" s="313">
        <f>'13 Score Fill'!F756</f>
        <v>0</v>
      </c>
      <c r="P730" s="309"/>
      <c r="Q730" s="310"/>
      <c r="R730" s="309"/>
      <c r="V730" s="184"/>
    </row>
    <row r="731" spans="1:23" x14ac:dyDescent="0.25">
      <c r="A731" s="330"/>
      <c r="B731" s="311">
        <f>$C$10</f>
        <v>0</v>
      </c>
      <c r="C731" s="315">
        <f>'13 Score Fill'!F733</f>
        <v>0</v>
      </c>
      <c r="D731" s="309"/>
      <c r="E731" s="310"/>
      <c r="F731" s="311">
        <f>$C$10</f>
        <v>0</v>
      </c>
      <c r="G731" s="315">
        <f>'13 Score Fill'!F741</f>
        <v>0</v>
      </c>
      <c r="H731" s="309"/>
      <c r="I731" s="310"/>
      <c r="J731" s="311">
        <f>$C$10</f>
        <v>0</v>
      </c>
      <c r="K731" s="314">
        <f>'13 Score Fill'!F749</f>
        <v>0</v>
      </c>
      <c r="L731" s="309"/>
      <c r="M731" s="309"/>
      <c r="N731" s="311">
        <f>$C$10</f>
        <v>0</v>
      </c>
      <c r="O731" s="314">
        <f>'13 Score Fill'!F757</f>
        <v>0</v>
      </c>
      <c r="P731" s="309"/>
      <c r="Q731" s="310"/>
      <c r="R731" s="309"/>
      <c r="V731" s="184"/>
    </row>
    <row r="732" spans="1:23" x14ac:dyDescent="0.25">
      <c r="A732" s="330"/>
      <c r="B732" s="311">
        <f>$C$11</f>
        <v>0</v>
      </c>
      <c r="C732" s="313">
        <f>'13 Score Fill'!F734</f>
        <v>0</v>
      </c>
      <c r="D732" s="309"/>
      <c r="E732" s="310"/>
      <c r="F732" s="311">
        <f>$C$11</f>
        <v>0</v>
      </c>
      <c r="G732" s="315">
        <f>'13 Score Fill'!F742</f>
        <v>0</v>
      </c>
      <c r="H732" s="309"/>
      <c r="I732" s="310"/>
      <c r="J732" s="311">
        <f>$C$11</f>
        <v>0</v>
      </c>
      <c r="K732" s="314">
        <f>'13 Score Fill'!F750</f>
        <v>0</v>
      </c>
      <c r="L732" s="309"/>
      <c r="M732" s="309"/>
      <c r="N732" s="311">
        <f>$C$11</f>
        <v>0</v>
      </c>
      <c r="O732" s="314">
        <f>'13 Score Fill'!F758</f>
        <v>0</v>
      </c>
      <c r="P732" s="309"/>
      <c r="Q732" s="310"/>
      <c r="R732" s="309"/>
      <c r="V732" s="184"/>
    </row>
    <row r="733" spans="1:23" x14ac:dyDescent="0.25">
      <c r="A733" s="330"/>
      <c r="B733" s="327" t="s">
        <v>248</v>
      </c>
      <c r="C733" s="324">
        <f>SUM(C730:C732)</f>
        <v>0</v>
      </c>
      <c r="D733" s="325"/>
      <c r="E733" s="326"/>
      <c r="F733" s="327" t="s">
        <v>248</v>
      </c>
      <c r="G733" s="324">
        <f>SUM(G730:G732)</f>
        <v>0</v>
      </c>
      <c r="H733" s="325"/>
      <c r="I733" s="326"/>
      <c r="J733" s="327" t="s">
        <v>248</v>
      </c>
      <c r="K733" s="324">
        <f>SUM(K730:K732)</f>
        <v>0</v>
      </c>
      <c r="L733" s="325"/>
      <c r="M733" s="325"/>
      <c r="N733" s="327" t="s">
        <v>248</v>
      </c>
      <c r="O733" s="324">
        <f>SUM(O730:O732)</f>
        <v>0</v>
      </c>
      <c r="P733" s="309"/>
      <c r="Q733" s="310"/>
      <c r="R733" s="309"/>
    </row>
    <row r="734" spans="1:23" x14ac:dyDescent="0.25">
      <c r="A734" s="330"/>
      <c r="B734" s="327" t="s">
        <v>240</v>
      </c>
      <c r="C734" s="328">
        <f>C733/3</f>
        <v>0</v>
      </c>
      <c r="D734" s="325"/>
      <c r="E734" s="326"/>
      <c r="F734" s="327" t="s">
        <v>240</v>
      </c>
      <c r="G734" s="328">
        <f>G733/3</f>
        <v>0</v>
      </c>
      <c r="H734" s="325"/>
      <c r="I734" s="326"/>
      <c r="J734" s="327" t="s">
        <v>240</v>
      </c>
      <c r="K734" s="328">
        <f>K733/3</f>
        <v>0</v>
      </c>
      <c r="L734" s="325"/>
      <c r="M734" s="325"/>
      <c r="N734" s="327" t="s">
        <v>240</v>
      </c>
      <c r="O734" s="328">
        <f>O733/3</f>
        <v>0</v>
      </c>
      <c r="P734" s="309"/>
      <c r="Q734" s="310"/>
      <c r="R734" s="309"/>
      <c r="V734" s="374" t="e">
        <f>C720</f>
        <v>#N/A</v>
      </c>
      <c r="W734" s="375">
        <f>C725</f>
        <v>0</v>
      </c>
    </row>
    <row r="735" spans="1:23" x14ac:dyDescent="0.25">
      <c r="A735" s="330"/>
      <c r="B735" s="329"/>
      <c r="C735" s="309"/>
      <c r="D735" s="309"/>
      <c r="E735" s="310"/>
      <c r="F735" s="329"/>
      <c r="G735" s="309"/>
      <c r="H735" s="309"/>
      <c r="I735" s="310"/>
      <c r="J735" s="329"/>
      <c r="K735" s="309"/>
      <c r="L735" s="309"/>
      <c r="M735" s="309"/>
      <c r="N735" s="329"/>
      <c r="O735" s="309"/>
      <c r="P735" s="309"/>
      <c r="Q735" s="310"/>
      <c r="R735" s="309"/>
      <c r="V735" s="374" t="e">
        <f>G720</f>
        <v>#N/A</v>
      </c>
      <c r="W735" s="375">
        <f>G725</f>
        <v>0</v>
      </c>
    </row>
    <row r="736" spans="1:23" ht="12.75" customHeight="1" x14ac:dyDescent="0.25">
      <c r="A736" s="330"/>
      <c r="B736" s="319" t="s">
        <v>242</v>
      </c>
      <c r="C736" s="1384" t="e">
        <f>$C$46</f>
        <v>#N/A</v>
      </c>
      <c r="D736" s="1385"/>
      <c r="E736" s="318"/>
      <c r="F736" s="319" t="s">
        <v>242</v>
      </c>
      <c r="G736" s="1384" t="e">
        <f>$G$46</f>
        <v>#N/A</v>
      </c>
      <c r="H736" s="1385"/>
      <c r="I736" s="318"/>
      <c r="J736" s="319" t="s">
        <v>242</v>
      </c>
      <c r="K736" s="1384" t="e">
        <f>$K$46</f>
        <v>#N/A</v>
      </c>
      <c r="L736" s="1385"/>
      <c r="M736" s="320"/>
      <c r="N736" s="319" t="s">
        <v>242</v>
      </c>
      <c r="O736" s="1384" t="e">
        <f>$O$46</f>
        <v>#N/A</v>
      </c>
      <c r="P736" s="1385"/>
      <c r="Q736" s="310"/>
      <c r="R736" s="309"/>
      <c r="U736" s="331"/>
      <c r="V736" s="374" t="e">
        <f>K720</f>
        <v>#N/A</v>
      </c>
      <c r="W736" s="375">
        <f>K725</f>
        <v>0</v>
      </c>
    </row>
    <row r="737" spans="1:23" x14ac:dyDescent="0.25">
      <c r="A737" s="330"/>
      <c r="B737" s="311"/>
      <c r="C737" s="321" t="s">
        <v>238</v>
      </c>
      <c r="D737" s="321"/>
      <c r="E737" s="322"/>
      <c r="F737" s="327"/>
      <c r="G737" s="321" t="s">
        <v>238</v>
      </c>
      <c r="H737" s="321"/>
      <c r="I737" s="322"/>
      <c r="J737" s="327"/>
      <c r="K737" s="321" t="s">
        <v>238</v>
      </c>
      <c r="L737" s="321"/>
      <c r="M737" s="321"/>
      <c r="N737" s="327"/>
      <c r="O737" s="321" t="s">
        <v>238</v>
      </c>
      <c r="P737" s="321"/>
      <c r="Q737" s="310"/>
      <c r="R737" s="309"/>
      <c r="V737" s="374" t="e">
        <f>O720</f>
        <v>#N/A</v>
      </c>
      <c r="W737" s="375">
        <f>O725</f>
        <v>0</v>
      </c>
    </row>
    <row r="738" spans="1:23" x14ac:dyDescent="0.25">
      <c r="A738" s="330"/>
      <c r="B738" s="311">
        <f>$C$9</f>
        <v>0</v>
      </c>
      <c r="C738" s="313">
        <f>'13 Score Fill'!G732</f>
        <v>0</v>
      </c>
      <c r="D738" s="309"/>
      <c r="E738" s="310"/>
      <c r="F738" s="311">
        <f>$C$9</f>
        <v>0</v>
      </c>
      <c r="G738" s="313">
        <f>'13 Score Fill'!G740</f>
        <v>0</v>
      </c>
      <c r="H738" s="309"/>
      <c r="I738" s="310"/>
      <c r="J738" s="311">
        <f>$C$9</f>
        <v>0</v>
      </c>
      <c r="K738" s="313">
        <f>'13 Score Fill'!G748</f>
        <v>0</v>
      </c>
      <c r="L738" s="309"/>
      <c r="M738" s="309"/>
      <c r="N738" s="311">
        <f>$C$9</f>
        <v>0</v>
      </c>
      <c r="O738" s="313">
        <f>'13 Score Fill'!G756</f>
        <v>0</v>
      </c>
      <c r="P738" s="309"/>
      <c r="Q738" s="310"/>
      <c r="R738" s="309"/>
      <c r="V738" s="374" t="e">
        <f>C728</f>
        <v>#N/A</v>
      </c>
      <c r="W738" s="375">
        <f>C733</f>
        <v>0</v>
      </c>
    </row>
    <row r="739" spans="1:23" x14ac:dyDescent="0.25">
      <c r="A739" s="330"/>
      <c r="B739" s="311">
        <f>$C$10</f>
        <v>0</v>
      </c>
      <c r="C739" s="314">
        <f>'13 Score Fill'!G733</f>
        <v>0</v>
      </c>
      <c r="D739" s="309"/>
      <c r="E739" s="310"/>
      <c r="F739" s="311">
        <f>$C$10</f>
        <v>0</v>
      </c>
      <c r="G739" s="315">
        <f>'13 Score Fill'!G741</f>
        <v>0</v>
      </c>
      <c r="H739" s="309"/>
      <c r="I739" s="310"/>
      <c r="J739" s="311">
        <f>$C$10</f>
        <v>0</v>
      </c>
      <c r="K739" s="315">
        <f>'13 Score Fill'!G749</f>
        <v>0</v>
      </c>
      <c r="L739" s="309"/>
      <c r="M739" s="309"/>
      <c r="N739" s="311">
        <f>$C$10</f>
        <v>0</v>
      </c>
      <c r="O739" s="314">
        <f>'13 Score Fill'!G757</f>
        <v>0</v>
      </c>
      <c r="P739" s="309"/>
      <c r="Q739" s="310"/>
      <c r="R739" s="309"/>
      <c r="V739" s="374" t="e">
        <f>G728</f>
        <v>#N/A</v>
      </c>
      <c r="W739" s="375">
        <f>G733</f>
        <v>0</v>
      </c>
    </row>
    <row r="740" spans="1:23" x14ac:dyDescent="0.25">
      <c r="A740" s="330"/>
      <c r="B740" s="311">
        <f>$C$11</f>
        <v>0</v>
      </c>
      <c r="C740" s="314">
        <f>'13 Score Fill'!G734</f>
        <v>0</v>
      </c>
      <c r="D740" s="309"/>
      <c r="E740" s="310"/>
      <c r="F740" s="311">
        <f>$C$11</f>
        <v>0</v>
      </c>
      <c r="G740" s="315">
        <f>'13 Score Fill'!G742</f>
        <v>0</v>
      </c>
      <c r="H740" s="309"/>
      <c r="I740" s="310"/>
      <c r="J740" s="311">
        <f>$C$11</f>
        <v>0</v>
      </c>
      <c r="K740" s="313">
        <f>'13 Score Fill'!G750</f>
        <v>0</v>
      </c>
      <c r="L740" s="309"/>
      <c r="M740" s="309"/>
      <c r="N740" s="311">
        <f>$C$11</f>
        <v>0</v>
      </c>
      <c r="O740" s="314">
        <f>'13 Score Fill'!G758</f>
        <v>0</v>
      </c>
      <c r="P740" s="309"/>
      <c r="Q740" s="310"/>
      <c r="R740" s="309"/>
      <c r="V740" s="375" t="e">
        <f>K728</f>
        <v>#N/A</v>
      </c>
      <c r="W740" s="375">
        <f>K733</f>
        <v>0</v>
      </c>
    </row>
    <row r="741" spans="1:23" x14ac:dyDescent="0.25">
      <c r="A741" s="330"/>
      <c r="B741" s="327" t="s">
        <v>248</v>
      </c>
      <c r="C741" s="324">
        <f>SUM(C738:C740)</f>
        <v>0</v>
      </c>
      <c r="D741" s="325"/>
      <c r="E741" s="326"/>
      <c r="F741" s="327" t="s">
        <v>248</v>
      </c>
      <c r="G741" s="324">
        <f>SUM(G738:G740)</f>
        <v>0</v>
      </c>
      <c r="H741" s="325"/>
      <c r="I741" s="326"/>
      <c r="J741" s="327" t="s">
        <v>248</v>
      </c>
      <c r="K741" s="324">
        <f>SUM(K738:K740)</f>
        <v>0</v>
      </c>
      <c r="L741" s="325"/>
      <c r="M741" s="325"/>
      <c r="N741" s="327" t="s">
        <v>248</v>
      </c>
      <c r="O741" s="324">
        <f>SUM(O738:O740)</f>
        <v>0</v>
      </c>
      <c r="P741" s="309"/>
      <c r="Q741" s="310"/>
      <c r="R741" s="309"/>
      <c r="V741" s="374" t="e">
        <f>O728</f>
        <v>#N/A</v>
      </c>
      <c r="W741" s="375">
        <f>O733</f>
        <v>0</v>
      </c>
    </row>
    <row r="742" spans="1:23" x14ac:dyDescent="0.25">
      <c r="A742" s="330"/>
      <c r="B742" s="327" t="s">
        <v>240</v>
      </c>
      <c r="C742" s="328">
        <f>C741/3</f>
        <v>0</v>
      </c>
      <c r="D742" s="325"/>
      <c r="E742" s="326"/>
      <c r="F742" s="327" t="s">
        <v>240</v>
      </c>
      <c r="G742" s="328">
        <f>G741/3</f>
        <v>0</v>
      </c>
      <c r="H742" s="325"/>
      <c r="I742" s="326"/>
      <c r="J742" s="327" t="s">
        <v>240</v>
      </c>
      <c r="K742" s="328">
        <f>K741/3</f>
        <v>0</v>
      </c>
      <c r="L742" s="325"/>
      <c r="M742" s="325"/>
      <c r="N742" s="327" t="s">
        <v>240</v>
      </c>
      <c r="O742" s="328">
        <f>O741/3</f>
        <v>0</v>
      </c>
      <c r="P742" s="309"/>
      <c r="Q742" s="310"/>
      <c r="R742" s="309"/>
      <c r="V742" s="374" t="e">
        <f>C736</f>
        <v>#N/A</v>
      </c>
      <c r="W742" s="375">
        <f>C741</f>
        <v>0</v>
      </c>
    </row>
    <row r="743" spans="1:23" x14ac:dyDescent="0.25">
      <c r="A743" s="330"/>
      <c r="B743" s="311"/>
      <c r="C743" s="309"/>
      <c r="D743" s="309"/>
      <c r="E743" s="310"/>
      <c r="F743" s="311"/>
      <c r="G743" s="309"/>
      <c r="H743" s="309"/>
      <c r="I743" s="310"/>
      <c r="J743" s="311"/>
      <c r="K743" s="309"/>
      <c r="L743" s="309"/>
      <c r="M743" s="309"/>
      <c r="N743" s="311"/>
      <c r="O743" s="309"/>
      <c r="P743" s="309"/>
      <c r="Q743" s="310"/>
      <c r="R743" s="309"/>
      <c r="V743" s="374" t="e">
        <f>G736</f>
        <v>#N/A</v>
      </c>
      <c r="W743" s="375">
        <f>G741</f>
        <v>0</v>
      </c>
    </row>
    <row r="744" spans="1:23" ht="12.75" customHeight="1" x14ac:dyDescent="0.25">
      <c r="A744" s="330"/>
      <c r="B744" s="319" t="s">
        <v>243</v>
      </c>
      <c r="C744" s="1384" t="e">
        <f>$C$54</f>
        <v>#N/A</v>
      </c>
      <c r="D744" s="1385"/>
      <c r="E744" s="318"/>
      <c r="F744" s="319" t="s">
        <v>243</v>
      </c>
      <c r="G744" s="1384" t="e">
        <f>$G$54</f>
        <v>#N/A</v>
      </c>
      <c r="H744" s="1385"/>
      <c r="I744" s="318"/>
      <c r="J744" s="319" t="s">
        <v>243</v>
      </c>
      <c r="K744" s="1384" t="e">
        <f>$K$54</f>
        <v>#N/A</v>
      </c>
      <c r="L744" s="1385"/>
      <c r="M744" s="320"/>
      <c r="N744" s="319" t="s">
        <v>243</v>
      </c>
      <c r="O744" s="1384" t="e">
        <f>$O$54</f>
        <v>#N/A</v>
      </c>
      <c r="P744" s="1385"/>
      <c r="Q744" s="310"/>
      <c r="R744" s="309"/>
      <c r="U744" s="331"/>
      <c r="V744" s="374" t="e">
        <f>K736</f>
        <v>#N/A</v>
      </c>
      <c r="W744" s="375">
        <f>K741</f>
        <v>0</v>
      </c>
    </row>
    <row r="745" spans="1:23" x14ac:dyDescent="0.25">
      <c r="A745" s="330"/>
      <c r="B745" s="311"/>
      <c r="C745" s="321" t="s">
        <v>238</v>
      </c>
      <c r="D745" s="321"/>
      <c r="E745" s="322"/>
      <c r="F745" s="327"/>
      <c r="G745" s="321" t="s">
        <v>238</v>
      </c>
      <c r="H745" s="321"/>
      <c r="I745" s="322"/>
      <c r="J745" s="327"/>
      <c r="K745" s="321" t="s">
        <v>238</v>
      </c>
      <c r="L745" s="321"/>
      <c r="M745" s="321"/>
      <c r="N745" s="327"/>
      <c r="O745" s="321" t="s">
        <v>238</v>
      </c>
      <c r="P745" s="321"/>
      <c r="Q745" s="310"/>
      <c r="R745" s="309"/>
      <c r="V745" s="374" t="e">
        <f>O736</f>
        <v>#N/A</v>
      </c>
      <c r="W745" s="375">
        <f>O741</f>
        <v>0</v>
      </c>
    </row>
    <row r="746" spans="1:23" x14ac:dyDescent="0.25">
      <c r="A746" s="330"/>
      <c r="B746" s="311">
        <f>$C$9</f>
        <v>0</v>
      </c>
      <c r="C746" s="312">
        <f>'13 Score Fill'!H732</f>
        <v>0</v>
      </c>
      <c r="D746" s="309"/>
      <c r="E746" s="310"/>
      <c r="F746" s="311">
        <f>$C$9</f>
        <v>0</v>
      </c>
      <c r="G746" s="312">
        <f>'13 Score Fill'!H740</f>
        <v>0</v>
      </c>
      <c r="H746" s="309"/>
      <c r="I746" s="310"/>
      <c r="J746" s="311">
        <f>$C$9</f>
        <v>0</v>
      </c>
      <c r="K746" s="312">
        <f>'13 Score Fill'!H748</f>
        <v>0</v>
      </c>
      <c r="L746" s="309"/>
      <c r="M746" s="309"/>
      <c r="N746" s="311">
        <f>$C$9</f>
        <v>0</v>
      </c>
      <c r="O746" s="313">
        <f>'13 Score Fill'!H756</f>
        <v>0</v>
      </c>
      <c r="P746" s="309"/>
      <c r="Q746" s="310"/>
      <c r="R746" s="309"/>
      <c r="V746" s="374" t="e">
        <f>C744</f>
        <v>#N/A</v>
      </c>
      <c r="W746" s="375">
        <f>C749</f>
        <v>0</v>
      </c>
    </row>
    <row r="747" spans="1:23" x14ac:dyDescent="0.25">
      <c r="A747" s="330"/>
      <c r="B747" s="311">
        <f>$C$10</f>
        <v>0</v>
      </c>
      <c r="C747" s="313">
        <f>'13 Score Fill'!H733</f>
        <v>0</v>
      </c>
      <c r="D747" s="309"/>
      <c r="E747" s="310"/>
      <c r="F747" s="311">
        <f>$C$10</f>
        <v>0</v>
      </c>
      <c r="G747" s="313">
        <f>'13 Score Fill'!H741</f>
        <v>0</v>
      </c>
      <c r="H747" s="309"/>
      <c r="I747" s="310"/>
      <c r="J747" s="311">
        <f>$C$10</f>
        <v>0</v>
      </c>
      <c r="K747" s="312">
        <f>'13 Score Fill'!H749</f>
        <v>0</v>
      </c>
      <c r="L747" s="309"/>
      <c r="M747" s="309"/>
      <c r="N747" s="311">
        <f>$C$10</f>
        <v>0</v>
      </c>
      <c r="O747" s="314">
        <f>'13 Score Fill'!H757</f>
        <v>0</v>
      </c>
      <c r="P747" s="309"/>
      <c r="Q747" s="310"/>
      <c r="R747" s="309"/>
      <c r="V747" s="374" t="e">
        <f>G744</f>
        <v>#N/A</v>
      </c>
      <c r="W747" s="375">
        <f>G749</f>
        <v>0</v>
      </c>
    </row>
    <row r="748" spans="1:23" x14ac:dyDescent="0.25">
      <c r="A748" s="330"/>
      <c r="B748" s="311">
        <f>$C$11</f>
        <v>0</v>
      </c>
      <c r="C748" s="314">
        <f>'13 Score Fill'!H734</f>
        <v>0</v>
      </c>
      <c r="D748" s="309"/>
      <c r="E748" s="310"/>
      <c r="F748" s="311">
        <f>$C$11</f>
        <v>0</v>
      </c>
      <c r="G748" s="315">
        <f>'13 Score Fill'!H742</f>
        <v>0</v>
      </c>
      <c r="H748" s="309"/>
      <c r="I748" s="310"/>
      <c r="J748" s="311">
        <f>$C$11</f>
        <v>0</v>
      </c>
      <c r="K748" s="313">
        <f>'13 Score Fill'!H750</f>
        <v>0</v>
      </c>
      <c r="L748" s="309"/>
      <c r="M748" s="309"/>
      <c r="N748" s="311">
        <f>$C$11</f>
        <v>0</v>
      </c>
      <c r="O748" s="314">
        <f>'13 Score Fill'!H758</f>
        <v>0</v>
      </c>
      <c r="P748" s="309"/>
      <c r="Q748" s="310"/>
      <c r="R748" s="309"/>
      <c r="V748" s="375" t="e">
        <f>K744</f>
        <v>#N/A</v>
      </c>
      <c r="W748" s="375">
        <f>K749</f>
        <v>0</v>
      </c>
    </row>
    <row r="749" spans="1:23" x14ac:dyDescent="0.25">
      <c r="A749" s="330"/>
      <c r="B749" s="327" t="s">
        <v>248</v>
      </c>
      <c r="C749" s="324">
        <f>SUM(C746:C748)</f>
        <v>0</v>
      </c>
      <c r="D749" s="325"/>
      <c r="E749" s="326"/>
      <c r="F749" s="327" t="s">
        <v>248</v>
      </c>
      <c r="G749" s="322">
        <f>SUM(G746:G748)</f>
        <v>0</v>
      </c>
      <c r="H749" s="325"/>
      <c r="I749" s="326"/>
      <c r="J749" s="327" t="s">
        <v>248</v>
      </c>
      <c r="K749" s="324">
        <f>SUM(K746:K748)</f>
        <v>0</v>
      </c>
      <c r="L749" s="325"/>
      <c r="M749" s="325"/>
      <c r="N749" s="327" t="s">
        <v>248</v>
      </c>
      <c r="O749" s="324">
        <f>SUM(O746:O748)</f>
        <v>0</v>
      </c>
      <c r="P749" s="309"/>
      <c r="Q749" s="310"/>
      <c r="R749" s="309"/>
      <c r="V749" s="374" t="e">
        <f>O744</f>
        <v>#N/A</v>
      </c>
      <c r="W749" s="375">
        <f>O749</f>
        <v>0</v>
      </c>
    </row>
    <row r="750" spans="1:23" x14ac:dyDescent="0.25">
      <c r="A750" s="330"/>
      <c r="B750" s="327" t="s">
        <v>240</v>
      </c>
      <c r="C750" s="328">
        <f>C749/3</f>
        <v>0</v>
      </c>
      <c r="D750" s="325"/>
      <c r="E750" s="326"/>
      <c r="F750" s="327" t="s">
        <v>240</v>
      </c>
      <c r="G750" s="328">
        <f>G749/3</f>
        <v>0</v>
      </c>
      <c r="H750" s="325"/>
      <c r="I750" s="326"/>
      <c r="J750" s="327" t="s">
        <v>240</v>
      </c>
      <c r="K750" s="328">
        <f>K749/3</f>
        <v>0</v>
      </c>
      <c r="L750" s="325"/>
      <c r="M750" s="325"/>
      <c r="N750" s="327" t="s">
        <v>240</v>
      </c>
      <c r="O750" s="328">
        <f>O749/3</f>
        <v>0</v>
      </c>
      <c r="P750" s="309"/>
      <c r="Q750" s="310"/>
      <c r="R750" s="309"/>
      <c r="V750" s="374" t="e">
        <f>C752</f>
        <v>#N/A</v>
      </c>
      <c r="W750" s="375">
        <f>C757</f>
        <v>0</v>
      </c>
    </row>
    <row r="751" spans="1:23" x14ac:dyDescent="0.25">
      <c r="A751" s="330"/>
      <c r="B751" s="311"/>
      <c r="C751" s="309"/>
      <c r="D751" s="309"/>
      <c r="E751" s="310"/>
      <c r="F751" s="311"/>
      <c r="G751" s="309"/>
      <c r="H751" s="309"/>
      <c r="I751" s="310"/>
      <c r="J751" s="311"/>
      <c r="K751" s="309"/>
      <c r="L751" s="309"/>
      <c r="M751" s="309"/>
      <c r="N751" s="311"/>
      <c r="O751" s="309"/>
      <c r="P751" s="309"/>
      <c r="Q751" s="310"/>
      <c r="R751" s="309"/>
      <c r="S751" s="429"/>
      <c r="T751" s="428"/>
      <c r="U751" s="430"/>
      <c r="V751" s="374" t="e">
        <f>G752</f>
        <v>#N/A</v>
      </c>
      <c r="W751" s="375">
        <f>G757</f>
        <v>0</v>
      </c>
    </row>
    <row r="752" spans="1:23" ht="12.75" customHeight="1" x14ac:dyDescent="0.25">
      <c r="A752" s="330"/>
      <c r="B752" s="319" t="s">
        <v>244</v>
      </c>
      <c r="C752" s="1384" t="e">
        <f>$C$62</f>
        <v>#N/A</v>
      </c>
      <c r="D752" s="1385"/>
      <c r="E752" s="318"/>
      <c r="F752" s="319" t="s">
        <v>244</v>
      </c>
      <c r="G752" s="1384" t="e">
        <f>$G$62</f>
        <v>#N/A</v>
      </c>
      <c r="H752" s="1385"/>
      <c r="I752" s="318"/>
      <c r="J752" s="319" t="s">
        <v>244</v>
      </c>
      <c r="K752" s="1384" t="e">
        <f>$K$62</f>
        <v>#N/A</v>
      </c>
      <c r="L752" s="1385"/>
      <c r="M752" s="320"/>
      <c r="N752" s="319" t="s">
        <v>244</v>
      </c>
      <c r="O752" s="1384" t="e">
        <f>$O$62</f>
        <v>#N/A</v>
      </c>
      <c r="P752" s="1385"/>
      <c r="Q752" s="310"/>
      <c r="R752" s="309"/>
      <c r="U752" s="331"/>
      <c r="V752" s="374" t="e">
        <f>K752</f>
        <v>#N/A</v>
      </c>
      <c r="W752" s="375">
        <f>K757</f>
        <v>0</v>
      </c>
    </row>
    <row r="753" spans="1:23" x14ac:dyDescent="0.25">
      <c r="A753" s="330"/>
      <c r="B753" s="311"/>
      <c r="C753" s="321" t="s">
        <v>238</v>
      </c>
      <c r="D753" s="321"/>
      <c r="E753" s="322"/>
      <c r="F753" s="327"/>
      <c r="G753" s="321" t="s">
        <v>238</v>
      </c>
      <c r="H753" s="321"/>
      <c r="I753" s="322"/>
      <c r="J753" s="327"/>
      <c r="K753" s="321" t="s">
        <v>238</v>
      </c>
      <c r="L753" s="321"/>
      <c r="M753" s="321"/>
      <c r="N753" s="327"/>
      <c r="O753" s="321" t="s">
        <v>238</v>
      </c>
      <c r="P753" s="321"/>
      <c r="Q753" s="310"/>
      <c r="R753" s="309"/>
      <c r="V753" s="374" t="e">
        <f>O752</f>
        <v>#N/A</v>
      </c>
      <c r="W753" s="375">
        <f>O757</f>
        <v>0</v>
      </c>
    </row>
    <row r="754" spans="1:23" x14ac:dyDescent="0.25">
      <c r="A754" s="330"/>
      <c r="B754" s="311">
        <f>$C$9</f>
        <v>0</v>
      </c>
      <c r="C754" s="313">
        <f>'13 Score Fill'!I732</f>
        <v>0</v>
      </c>
      <c r="D754" s="309"/>
      <c r="E754" s="310"/>
      <c r="F754" s="311">
        <f>$C$9</f>
        <v>0</v>
      </c>
      <c r="G754" s="313">
        <f>'13 Score Fill'!I740</f>
        <v>0</v>
      </c>
      <c r="H754" s="309"/>
      <c r="I754" s="310"/>
      <c r="J754" s="311">
        <f>$C$9</f>
        <v>0</v>
      </c>
      <c r="K754" s="313">
        <f>'13 Score Fill'!I748</f>
        <v>0</v>
      </c>
      <c r="L754" s="309"/>
      <c r="M754" s="309"/>
      <c r="N754" s="311">
        <f>$C$9</f>
        <v>0</v>
      </c>
      <c r="O754" s="313">
        <f>'13 Score Fill'!I756</f>
        <v>0</v>
      </c>
      <c r="P754" s="309"/>
      <c r="Q754" s="310"/>
      <c r="R754" s="309"/>
      <c r="V754" s="374" t="e">
        <f>C760</f>
        <v>#N/A</v>
      </c>
      <c r="W754" s="375">
        <f>C765</f>
        <v>0</v>
      </c>
    </row>
    <row r="755" spans="1:23" x14ac:dyDescent="0.25">
      <c r="A755" s="330"/>
      <c r="B755" s="311">
        <f>$C$10</f>
        <v>0</v>
      </c>
      <c r="C755" s="315">
        <f>'13 Score Fill'!I733</f>
        <v>0</v>
      </c>
      <c r="D755" s="309"/>
      <c r="E755" s="310"/>
      <c r="F755" s="311">
        <f>$C$10</f>
        <v>0</v>
      </c>
      <c r="G755" s="315">
        <f>'13 Score Fill'!I741</f>
        <v>0</v>
      </c>
      <c r="H755" s="309"/>
      <c r="I755" s="310"/>
      <c r="J755" s="311">
        <f>$C$10</f>
        <v>0</v>
      </c>
      <c r="K755" s="315">
        <f>'13 Score Fill'!I749</f>
        <v>0</v>
      </c>
      <c r="L755" s="309"/>
      <c r="M755" s="309"/>
      <c r="N755" s="311">
        <f>$C$10</f>
        <v>0</v>
      </c>
      <c r="O755" s="314">
        <f>'13 Score Fill'!I757</f>
        <v>0</v>
      </c>
      <c r="P755" s="309"/>
      <c r="Q755" s="310"/>
      <c r="R755" s="309"/>
      <c r="V755" s="374" t="e">
        <f>G760</f>
        <v>#N/A</v>
      </c>
      <c r="W755" s="375">
        <f>G765</f>
        <v>0</v>
      </c>
    </row>
    <row r="756" spans="1:23" x14ac:dyDescent="0.25">
      <c r="A756" s="330"/>
      <c r="B756" s="311">
        <f>$C$11</f>
        <v>0</v>
      </c>
      <c r="C756" s="313">
        <f>'13 Score Fill'!I734</f>
        <v>0</v>
      </c>
      <c r="D756" s="309"/>
      <c r="E756" s="310"/>
      <c r="F756" s="311">
        <f>$C$11</f>
        <v>0</v>
      </c>
      <c r="G756" s="313">
        <f>'13 Score Fill'!I742</f>
        <v>0</v>
      </c>
      <c r="H756" s="309"/>
      <c r="I756" s="310"/>
      <c r="J756" s="311">
        <f>$C$11</f>
        <v>0</v>
      </c>
      <c r="K756" s="315">
        <f>'13 Score Fill'!I750</f>
        <v>0</v>
      </c>
      <c r="L756" s="309"/>
      <c r="M756" s="309"/>
      <c r="N756" s="311">
        <f>$C$11</f>
        <v>0</v>
      </c>
      <c r="O756" s="315">
        <f>'13 Score Fill'!I758</f>
        <v>0</v>
      </c>
      <c r="P756" s="309"/>
      <c r="Q756" s="310"/>
      <c r="R756" s="309"/>
      <c r="V756" s="375" t="e">
        <f>K760</f>
        <v>#N/A</v>
      </c>
      <c r="W756" s="375">
        <f>K765</f>
        <v>0</v>
      </c>
    </row>
    <row r="757" spans="1:23" x14ac:dyDescent="0.25">
      <c r="A757" s="330"/>
      <c r="B757" s="327" t="s">
        <v>248</v>
      </c>
      <c r="C757" s="324">
        <f>SUM(C754:C756)</f>
        <v>0</v>
      </c>
      <c r="D757" s="325"/>
      <c r="E757" s="326"/>
      <c r="F757" s="327" t="s">
        <v>248</v>
      </c>
      <c r="G757" s="324">
        <f>SUM(G754:G756)</f>
        <v>0</v>
      </c>
      <c r="H757" s="325"/>
      <c r="I757" s="326"/>
      <c r="J757" s="327" t="s">
        <v>248</v>
      </c>
      <c r="K757" s="324">
        <f>SUM(K754:K756)</f>
        <v>0</v>
      </c>
      <c r="L757" s="325"/>
      <c r="M757" s="325"/>
      <c r="N757" s="327" t="s">
        <v>248</v>
      </c>
      <c r="O757" s="321">
        <f>SUM(O754:O756)</f>
        <v>0</v>
      </c>
      <c r="P757" s="309"/>
      <c r="Q757" s="310"/>
      <c r="R757" s="309"/>
      <c r="V757" s="374" t="e">
        <f>O760</f>
        <v>#N/A</v>
      </c>
      <c r="W757" s="375">
        <f>O765</f>
        <v>0</v>
      </c>
    </row>
    <row r="758" spans="1:23" x14ac:dyDescent="0.25">
      <c r="A758" s="330"/>
      <c r="B758" s="327" t="s">
        <v>240</v>
      </c>
      <c r="C758" s="328">
        <f>C757/3</f>
        <v>0</v>
      </c>
      <c r="D758" s="325"/>
      <c r="E758" s="326"/>
      <c r="F758" s="327" t="s">
        <v>240</v>
      </c>
      <c r="G758" s="328">
        <f>G757/3</f>
        <v>0</v>
      </c>
      <c r="H758" s="325"/>
      <c r="I758" s="326"/>
      <c r="J758" s="327" t="s">
        <v>240</v>
      </c>
      <c r="K758" s="328">
        <f>K757/3</f>
        <v>0</v>
      </c>
      <c r="L758" s="325"/>
      <c r="M758" s="325"/>
      <c r="N758" s="327" t="s">
        <v>240</v>
      </c>
      <c r="O758" s="328">
        <f>O757/3</f>
        <v>0</v>
      </c>
      <c r="P758" s="309"/>
      <c r="Q758" s="310"/>
      <c r="R758" s="309"/>
      <c r="W758" s="184">
        <f>SUM(W734:W757)</f>
        <v>0</v>
      </c>
    </row>
    <row r="759" spans="1:23" x14ac:dyDescent="0.25">
      <c r="A759" s="330"/>
      <c r="B759" s="311"/>
      <c r="C759" s="309"/>
      <c r="D759" s="309"/>
      <c r="E759" s="310"/>
      <c r="F759" s="311"/>
      <c r="G759" s="309"/>
      <c r="H759" s="309"/>
      <c r="I759" s="310"/>
      <c r="J759" s="311"/>
      <c r="K759" s="309"/>
      <c r="L759" s="309"/>
      <c r="M759" s="309"/>
      <c r="N759" s="311"/>
      <c r="O759" s="309"/>
      <c r="P759" s="309"/>
      <c r="Q759" s="310"/>
      <c r="R759" s="309"/>
    </row>
    <row r="760" spans="1:23" ht="12.75" customHeight="1" x14ac:dyDescent="0.25">
      <c r="A760" s="330"/>
      <c r="B760" s="319" t="s">
        <v>245</v>
      </c>
      <c r="C760" s="1384" t="e">
        <f>$C$70</f>
        <v>#N/A</v>
      </c>
      <c r="D760" s="1385"/>
      <c r="E760" s="318"/>
      <c r="F760" s="319" t="s">
        <v>245</v>
      </c>
      <c r="G760" s="1384" t="e">
        <f>$G$70</f>
        <v>#N/A</v>
      </c>
      <c r="H760" s="1385"/>
      <c r="I760" s="318"/>
      <c r="J760" s="319" t="s">
        <v>245</v>
      </c>
      <c r="K760" s="1384" t="e">
        <f>$K$70</f>
        <v>#N/A</v>
      </c>
      <c r="L760" s="1385"/>
      <c r="M760" s="320"/>
      <c r="N760" s="319" t="s">
        <v>245</v>
      </c>
      <c r="O760" s="1384" t="e">
        <f>$O$70</f>
        <v>#N/A</v>
      </c>
      <c r="P760" s="1385"/>
      <c r="Q760" s="310"/>
      <c r="R760" s="309"/>
      <c r="U760" s="331"/>
    </row>
    <row r="761" spans="1:23" x14ac:dyDescent="0.25">
      <c r="A761" s="330"/>
      <c r="B761" s="311"/>
      <c r="C761" s="321" t="s">
        <v>238</v>
      </c>
      <c r="D761" s="321"/>
      <c r="E761" s="322"/>
      <c r="F761" s="327"/>
      <c r="G761" s="321" t="s">
        <v>238</v>
      </c>
      <c r="H761" s="321"/>
      <c r="I761" s="322"/>
      <c r="J761" s="327"/>
      <c r="K761" s="321" t="s">
        <v>238</v>
      </c>
      <c r="L761" s="321"/>
      <c r="M761" s="321"/>
      <c r="N761" s="327"/>
      <c r="O761" s="321" t="s">
        <v>238</v>
      </c>
      <c r="P761" s="309"/>
      <c r="Q761" s="310"/>
      <c r="R761" s="309"/>
    </row>
    <row r="762" spans="1:23" x14ac:dyDescent="0.25">
      <c r="A762" s="330"/>
      <c r="B762" s="311">
        <f>$C$9</f>
        <v>0</v>
      </c>
      <c r="C762" s="313">
        <f>'13 Score Fill'!J732</f>
        <v>0</v>
      </c>
      <c r="D762" s="309"/>
      <c r="E762" s="310"/>
      <c r="F762" s="311">
        <f>$C$9</f>
        <v>0</v>
      </c>
      <c r="G762" s="313">
        <f>'13 Score Fill'!J740</f>
        <v>0</v>
      </c>
      <c r="H762" s="309"/>
      <c r="I762" s="310"/>
      <c r="J762" s="311">
        <f>$C$9</f>
        <v>0</v>
      </c>
      <c r="K762" s="313">
        <f>'13 Score Fill'!J748</f>
        <v>0</v>
      </c>
      <c r="L762" s="309"/>
      <c r="M762" s="309"/>
      <c r="N762" s="311">
        <f>$C$9</f>
        <v>0</v>
      </c>
      <c r="O762" s="313">
        <f>'13 Score Fill'!J756</f>
        <v>0</v>
      </c>
      <c r="P762" s="309"/>
      <c r="Q762" s="310"/>
      <c r="R762" s="309"/>
      <c r="V762" s="374">
        <f>COUNTIF(V734:V757,D774)</f>
        <v>0</v>
      </c>
    </row>
    <row r="763" spans="1:23" x14ac:dyDescent="0.25">
      <c r="A763" s="330"/>
      <c r="B763" s="311">
        <f>$C$10</f>
        <v>0</v>
      </c>
      <c r="C763" s="314">
        <f>'13 Score Fill'!J733</f>
        <v>0</v>
      </c>
      <c r="D763" s="309"/>
      <c r="E763" s="310"/>
      <c r="F763" s="311">
        <f>$C$10</f>
        <v>0</v>
      </c>
      <c r="G763" s="315">
        <f>'13 Score Fill'!J741</f>
        <v>0</v>
      </c>
      <c r="H763" s="309"/>
      <c r="I763" s="310"/>
      <c r="J763" s="311">
        <f>$C$10</f>
        <v>0</v>
      </c>
      <c r="K763" s="315">
        <f>'13 Score Fill'!J749</f>
        <v>0</v>
      </c>
      <c r="L763" s="309"/>
      <c r="M763" s="309"/>
      <c r="N763" s="311">
        <f>$C$10</f>
        <v>0</v>
      </c>
      <c r="O763" s="314">
        <f>'13 Score Fill'!J757</f>
        <v>0</v>
      </c>
      <c r="P763" s="309"/>
      <c r="Q763" s="310"/>
      <c r="R763" s="309"/>
      <c r="V763" s="374">
        <f>COUNTIF(V734:V757,D775)</f>
        <v>0</v>
      </c>
    </row>
    <row r="764" spans="1:23" x14ac:dyDescent="0.25">
      <c r="A764" s="330"/>
      <c r="B764" s="311">
        <f>$C$11</f>
        <v>0</v>
      </c>
      <c r="C764" s="314">
        <f>'13 Score Fill'!J734</f>
        <v>0</v>
      </c>
      <c r="D764" s="309"/>
      <c r="E764" s="310"/>
      <c r="F764" s="311">
        <f>$C$11</f>
        <v>0</v>
      </c>
      <c r="G764" s="315">
        <f>'13 Score Fill'!J742</f>
        <v>0</v>
      </c>
      <c r="H764" s="309"/>
      <c r="I764" s="310"/>
      <c r="J764" s="311">
        <f>$C$11</f>
        <v>0</v>
      </c>
      <c r="K764" s="315">
        <f>'13 Score Fill'!J750</f>
        <v>0</v>
      </c>
      <c r="L764" s="309"/>
      <c r="M764" s="309"/>
      <c r="N764" s="311">
        <f>$C$11</f>
        <v>0</v>
      </c>
      <c r="O764" s="314">
        <f>'13 Score Fill'!J758</f>
        <v>0</v>
      </c>
      <c r="P764" s="309"/>
      <c r="Q764" s="310"/>
      <c r="R764" s="309"/>
      <c r="V764" s="374">
        <f>COUNTIF(V734:V757,D776)</f>
        <v>0</v>
      </c>
    </row>
    <row r="765" spans="1:23" x14ac:dyDescent="0.25">
      <c r="A765" s="330"/>
      <c r="B765" s="327" t="s">
        <v>248</v>
      </c>
      <c r="C765" s="324">
        <f>SUM(C762:C764)</f>
        <v>0</v>
      </c>
      <c r="D765" s="325"/>
      <c r="E765" s="326"/>
      <c r="F765" s="327" t="s">
        <v>248</v>
      </c>
      <c r="G765" s="321">
        <f>SUM(G762:G764)</f>
        <v>0</v>
      </c>
      <c r="H765" s="325"/>
      <c r="I765" s="326"/>
      <c r="J765" s="327" t="s">
        <v>248</v>
      </c>
      <c r="K765" s="324">
        <f>SUM(K762:K764)</f>
        <v>0</v>
      </c>
      <c r="L765" s="325"/>
      <c r="M765" s="325"/>
      <c r="N765" s="327" t="s">
        <v>248</v>
      </c>
      <c r="O765" s="324">
        <f>SUM(O762:O764)</f>
        <v>0</v>
      </c>
      <c r="P765" s="309"/>
      <c r="Q765" s="310"/>
      <c r="R765" s="309"/>
      <c r="V765" s="374">
        <f>COUNTIF(V734:V757,D777)</f>
        <v>0</v>
      </c>
    </row>
    <row r="766" spans="1:23" x14ac:dyDescent="0.25">
      <c r="A766" s="330"/>
      <c r="B766" s="327" t="s">
        <v>240</v>
      </c>
      <c r="C766" s="328">
        <f>C765/3</f>
        <v>0</v>
      </c>
      <c r="D766" s="378"/>
      <c r="E766" s="379"/>
      <c r="F766" s="380" t="s">
        <v>240</v>
      </c>
      <c r="G766" s="328">
        <f>G765/3</f>
        <v>0</v>
      </c>
      <c r="H766" s="378"/>
      <c r="I766" s="379"/>
      <c r="J766" s="380" t="s">
        <v>240</v>
      </c>
      <c r="K766" s="328">
        <f>K765/3</f>
        <v>0</v>
      </c>
      <c r="L766" s="378"/>
      <c r="M766" s="378"/>
      <c r="N766" s="380" t="s">
        <v>240</v>
      </c>
      <c r="O766" s="328">
        <f>O765/3</f>
        <v>0</v>
      </c>
      <c r="P766" s="309"/>
      <c r="Q766" s="310"/>
      <c r="R766" s="309"/>
      <c r="V766" s="374">
        <f>COUNTIF(V734:V757,C778)</f>
        <v>0</v>
      </c>
    </row>
    <row r="767" spans="1:23" ht="13.8" thickBot="1" x14ac:dyDescent="0.3">
      <c r="A767" s="330"/>
      <c r="B767" s="311"/>
      <c r="C767" s="309"/>
      <c r="D767" s="309"/>
      <c r="E767" s="310"/>
      <c r="F767" s="311"/>
      <c r="G767" s="309"/>
      <c r="H767" s="309"/>
      <c r="I767" s="310"/>
      <c r="J767" s="311"/>
      <c r="K767" s="309"/>
      <c r="L767" s="309"/>
      <c r="M767" s="309"/>
      <c r="N767" s="311"/>
      <c r="O767" s="309"/>
      <c r="P767" s="309"/>
      <c r="Q767" s="310"/>
      <c r="R767" s="309"/>
      <c r="V767" s="374">
        <f>COUNTIF(V734:V757,D779)</f>
        <v>0</v>
      </c>
    </row>
    <row r="768" spans="1:23" ht="25.5" customHeight="1" x14ac:dyDescent="0.25">
      <c r="A768" s="330"/>
      <c r="B768" s="381" t="s">
        <v>249</v>
      </c>
      <c r="C768" s="382">
        <f>C765+C757+C749+C741+C733+C725</f>
        <v>0</v>
      </c>
      <c r="D768" s="1394" t="e">
        <f>$C$28</f>
        <v>#N/A</v>
      </c>
      <c r="E768" s="1395"/>
      <c r="F768" s="381" t="s">
        <v>272</v>
      </c>
      <c r="G768" s="382">
        <f>G765+G757+G749+G741+G733+G725</f>
        <v>0</v>
      </c>
      <c r="H768" s="1394" t="e">
        <f>$G$28</f>
        <v>#N/A</v>
      </c>
      <c r="I768" s="1395"/>
      <c r="J768" s="381" t="s">
        <v>301</v>
      </c>
      <c r="K768" s="382">
        <f>K765+K757+K749+K741+K733+K725</f>
        <v>0</v>
      </c>
      <c r="L768" s="1394" t="e">
        <f>$K$28</f>
        <v>#N/A</v>
      </c>
      <c r="M768" s="1400"/>
      <c r="N768" s="381" t="s">
        <v>303</v>
      </c>
      <c r="O768" s="383">
        <f>O765+O757+O749+O741+O733+O725</f>
        <v>0</v>
      </c>
      <c r="P768" s="1394" t="str">
        <f>$O$28</f>
        <v>Not Used</v>
      </c>
      <c r="Q768" s="1395"/>
      <c r="R768" s="510"/>
      <c r="V768" s="374">
        <f>COUNTIF(V734:V757,D780)</f>
        <v>0</v>
      </c>
    </row>
    <row r="769" spans="1:22" x14ac:dyDescent="0.25">
      <c r="A769" s="330"/>
      <c r="B769" s="384"/>
      <c r="C769" s="321"/>
      <c r="D769" s="1396"/>
      <c r="E769" s="1397"/>
      <c r="F769" s="384"/>
      <c r="G769" s="321"/>
      <c r="H769" s="1396"/>
      <c r="I769" s="1397"/>
      <c r="J769" s="384"/>
      <c r="K769" s="321"/>
      <c r="L769" s="1396"/>
      <c r="M769" s="1401"/>
      <c r="N769" s="384"/>
      <c r="O769" s="385"/>
      <c r="P769" s="1396"/>
      <c r="Q769" s="1397"/>
      <c r="R769" s="510"/>
      <c r="V769" s="374">
        <f>COUNTIF(V734:V757,C781)</f>
        <v>0</v>
      </c>
    </row>
    <row r="770" spans="1:22" ht="27" thickBot="1" x14ac:dyDescent="0.3">
      <c r="A770" s="330"/>
      <c r="B770" s="386" t="s">
        <v>250</v>
      </c>
      <c r="C770" s="388" t="str">
        <f>K775</f>
        <v>Exercise 1</v>
      </c>
      <c r="D770" s="1398"/>
      <c r="E770" s="1399"/>
      <c r="F770" s="386" t="s">
        <v>273</v>
      </c>
      <c r="G770" s="388" t="str">
        <f>K776</f>
        <v>Exercise 2</v>
      </c>
      <c r="H770" s="1398"/>
      <c r="I770" s="1399"/>
      <c r="J770" s="386" t="s">
        <v>302</v>
      </c>
      <c r="K770" s="388" t="str">
        <f>K777</f>
        <v>Exercise 3</v>
      </c>
      <c r="L770" s="1398"/>
      <c r="M770" s="1402"/>
      <c r="N770" s="386" t="s">
        <v>304</v>
      </c>
      <c r="O770" s="389" t="str">
        <f>K777</f>
        <v>Exercise 3</v>
      </c>
      <c r="P770" s="1398"/>
      <c r="Q770" s="1399"/>
      <c r="R770" s="510"/>
      <c r="V770" s="331">
        <f>$K$9+$K$10+$K$11+$K$12</f>
        <v>0</v>
      </c>
    </row>
    <row r="771" spans="1:22" ht="13.8" thickBot="1" x14ac:dyDescent="0.3">
      <c r="A771" s="330"/>
      <c r="B771" s="329"/>
      <c r="C771" s="309"/>
      <c r="D771" s="309"/>
      <c r="E771" s="309"/>
      <c r="F771" s="309"/>
      <c r="G771" s="309"/>
      <c r="H771" s="309"/>
      <c r="I771" s="309"/>
      <c r="J771" s="309"/>
      <c r="K771" s="309"/>
      <c r="L771" s="309"/>
      <c r="M771" s="309"/>
      <c r="N771" s="309"/>
      <c r="O771" s="309"/>
      <c r="P771" s="309"/>
      <c r="Q771" s="310"/>
      <c r="R771" s="309"/>
    </row>
    <row r="772" spans="1:22" ht="41.4" thickTop="1" thickBot="1" x14ac:dyDescent="0.35">
      <c r="A772" s="330"/>
      <c r="B772" s="390"/>
      <c r="C772" s="325"/>
      <c r="D772" s="325"/>
      <c r="E772" s="391" t="s">
        <v>248</v>
      </c>
      <c r="F772" s="392" t="s">
        <v>348</v>
      </c>
      <c r="G772" s="1387" t="s">
        <v>347</v>
      </c>
      <c r="H772" s="1387"/>
      <c r="I772" s="452" t="s">
        <v>404</v>
      </c>
      <c r="J772" s="394"/>
      <c r="K772" s="309"/>
      <c r="L772" s="309"/>
      <c r="M772" s="1382" t="s">
        <v>7</v>
      </c>
      <c r="N772" s="1383"/>
      <c r="O772" s="395" t="str">
        <f>J716</f>
        <v>K</v>
      </c>
      <c r="P772" s="396"/>
      <c r="Q772" s="397"/>
      <c r="R772" s="396"/>
    </row>
    <row r="773" spans="1:22" ht="13.8" thickTop="1" x14ac:dyDescent="0.25">
      <c r="A773" s="330"/>
      <c r="B773" s="398"/>
      <c r="C773" s="399"/>
      <c r="D773" s="400" t="s">
        <v>259</v>
      </c>
      <c r="E773" s="321">
        <f>SUMIFS(W734:W757,V734:V757,D773)</f>
        <v>0</v>
      </c>
      <c r="F773" s="401">
        <f>$V$72*30</f>
        <v>0</v>
      </c>
      <c r="G773" s="1374" t="e">
        <f>E773/$V$72/3</f>
        <v>#DIV/0!</v>
      </c>
      <c r="H773" s="1374"/>
      <c r="I773" s="378" t="e">
        <f>G773*10</f>
        <v>#DIV/0!</v>
      </c>
      <c r="J773" s="309"/>
      <c r="K773" s="309"/>
      <c r="L773" s="309"/>
      <c r="M773" s="402"/>
      <c r="N773" s="1392"/>
      <c r="O773" s="1392"/>
      <c r="P773" s="1392"/>
      <c r="Q773" s="1393"/>
      <c r="R773" s="509"/>
    </row>
    <row r="774" spans="1:22" x14ac:dyDescent="0.25">
      <c r="A774" s="330"/>
      <c r="B774" s="403"/>
      <c r="C774" s="399"/>
      <c r="D774" s="400" t="s">
        <v>266</v>
      </c>
      <c r="E774" s="321">
        <f>SUMIFS(W734:W757,V734:V757,D774)</f>
        <v>0</v>
      </c>
      <c r="F774" s="401">
        <f>$V$73*30</f>
        <v>0</v>
      </c>
      <c r="G774" s="1374" t="e">
        <f>E774/$V$73/3</f>
        <v>#DIV/0!</v>
      </c>
      <c r="H774" s="1374"/>
      <c r="I774" s="378" t="e">
        <f t="shared" ref="I774:I780" si="14">G774*10</f>
        <v>#DIV/0!</v>
      </c>
      <c r="K774" s="1390"/>
      <c r="L774" s="1390"/>
      <c r="M774" s="404" t="s">
        <v>248</v>
      </c>
      <c r="N774" s="404" t="s">
        <v>240</v>
      </c>
      <c r="O774" s="405"/>
      <c r="P774" s="405"/>
      <c r="Q774" s="406"/>
      <c r="R774" s="405"/>
    </row>
    <row r="775" spans="1:22" ht="13.8" x14ac:dyDescent="0.3">
      <c r="A775" s="330"/>
      <c r="B775" s="403"/>
      <c r="C775" s="399"/>
      <c r="D775" s="400" t="s">
        <v>260</v>
      </c>
      <c r="E775" s="321">
        <f>SUMIFS(W734:W757,V734:V757,D775)</f>
        <v>0</v>
      </c>
      <c r="F775" s="401">
        <f>$V$74*30</f>
        <v>0</v>
      </c>
      <c r="G775" s="1374" t="e">
        <f>E775/$V$74/3</f>
        <v>#DIV/0!</v>
      </c>
      <c r="H775" s="1374"/>
      <c r="I775" s="378" t="e">
        <f t="shared" si="14"/>
        <v>#DIV/0!</v>
      </c>
      <c r="K775" s="1375" t="s">
        <v>236</v>
      </c>
      <c r="L775" s="1375"/>
      <c r="M775" s="404">
        <f>C768</f>
        <v>0</v>
      </c>
      <c r="N775" s="407" t="e">
        <f>(M775/($K$9*30))*100</f>
        <v>#DIV/0!</v>
      </c>
      <c r="O775" s="330"/>
      <c r="P775" s="330"/>
      <c r="Q775" s="310"/>
      <c r="R775" s="309"/>
    </row>
    <row r="776" spans="1:22" ht="13.8" x14ac:dyDescent="0.3">
      <c r="A776" s="330"/>
      <c r="B776" s="403"/>
      <c r="C776" s="399"/>
      <c r="D776" s="400" t="s">
        <v>261</v>
      </c>
      <c r="E776" s="321">
        <f>SUMIFS(W734:W757,V734:V757,D776)</f>
        <v>0</v>
      </c>
      <c r="F776" s="401">
        <f>$V$75*30</f>
        <v>0</v>
      </c>
      <c r="G776" s="1374" t="e">
        <f>E776/$V$75/3</f>
        <v>#DIV/0!</v>
      </c>
      <c r="H776" s="1374"/>
      <c r="I776" s="378" t="e">
        <f t="shared" si="14"/>
        <v>#DIV/0!</v>
      </c>
      <c r="K776" s="1375" t="s">
        <v>237</v>
      </c>
      <c r="L776" s="1375"/>
      <c r="M776" s="404">
        <f>G768</f>
        <v>0</v>
      </c>
      <c r="N776" s="407" t="e">
        <f>(M776/($K$10*30))*100</f>
        <v>#DIV/0!</v>
      </c>
      <c r="O776" s="408"/>
      <c r="P776" s="330"/>
      <c r="Q776" s="310"/>
      <c r="R776" s="309"/>
    </row>
    <row r="777" spans="1:22" ht="13.8" x14ac:dyDescent="0.3">
      <c r="A777" s="330"/>
      <c r="B777" s="403"/>
      <c r="C777" s="330"/>
      <c r="D777" s="409" t="s">
        <v>262</v>
      </c>
      <c r="E777" s="321">
        <f>SUMIFS(W734:W757,V734:V757,D777)</f>
        <v>0</v>
      </c>
      <c r="F777" s="401">
        <f>$V$76*30</f>
        <v>0</v>
      </c>
      <c r="G777" s="1374" t="e">
        <f>E777/$V$76/3</f>
        <v>#DIV/0!</v>
      </c>
      <c r="H777" s="1374"/>
      <c r="I777" s="378" t="e">
        <f t="shared" si="14"/>
        <v>#DIV/0!</v>
      </c>
      <c r="K777" s="1375" t="s">
        <v>247</v>
      </c>
      <c r="L777" s="1375"/>
      <c r="M777" s="404">
        <f>K768</f>
        <v>0</v>
      </c>
      <c r="N777" s="407" t="e">
        <f>(M777/($K$11*30))*100</f>
        <v>#DIV/0!</v>
      </c>
      <c r="O777" s="309"/>
      <c r="P777" s="309"/>
      <c r="Q777" s="310"/>
      <c r="R777" s="309"/>
    </row>
    <row r="778" spans="1:22" ht="13.8" x14ac:dyDescent="0.3">
      <c r="A778" s="330"/>
      <c r="B778" s="403"/>
      <c r="C778" s="399"/>
      <c r="D778" s="400" t="s">
        <v>263</v>
      </c>
      <c r="E778" s="321">
        <f>SUMIFS(W734:W757,V734:V757,D778)</f>
        <v>0</v>
      </c>
      <c r="F778" s="401">
        <f>$V$77*30</f>
        <v>0</v>
      </c>
      <c r="G778" s="1374" t="e">
        <f>E778/$V$77/3</f>
        <v>#DIV/0!</v>
      </c>
      <c r="H778" s="1374"/>
      <c r="I778" s="378" t="e">
        <f t="shared" si="14"/>
        <v>#DIV/0!</v>
      </c>
      <c r="K778" s="1375" t="s">
        <v>246</v>
      </c>
      <c r="L778" s="1375"/>
      <c r="M778" s="404">
        <f>O768</f>
        <v>0</v>
      </c>
      <c r="N778" s="407" t="e">
        <f>(M778/($K$12*30))*100</f>
        <v>#DIV/0!</v>
      </c>
      <c r="O778" s="309"/>
      <c r="P778" s="309"/>
      <c r="Q778" s="310"/>
      <c r="R778" s="309"/>
    </row>
    <row r="779" spans="1:22" ht="13.8" x14ac:dyDescent="0.25">
      <c r="A779" s="330"/>
      <c r="B779" s="403"/>
      <c r="C779" s="399"/>
      <c r="D779" s="400" t="s">
        <v>265</v>
      </c>
      <c r="E779" s="321">
        <f>SUMIFS(W734:W757,V734:V757,D779)</f>
        <v>0</v>
      </c>
      <c r="F779" s="401">
        <f>$V$78*30</f>
        <v>0</v>
      </c>
      <c r="G779" s="1374" t="e">
        <f>E779/$V$78/3</f>
        <v>#DIV/0!</v>
      </c>
      <c r="H779" s="1374"/>
      <c r="I779" s="378" t="e">
        <f t="shared" si="14"/>
        <v>#DIV/0!</v>
      </c>
      <c r="K779" s="1376" t="s">
        <v>248</v>
      </c>
      <c r="L779" s="1376"/>
      <c r="M779" s="321">
        <f>SUM(M775:M778)</f>
        <v>0</v>
      </c>
      <c r="N779" s="410" t="e">
        <f>(M779/$O$86)*100</f>
        <v>#DIV/0!</v>
      </c>
      <c r="O779" s="309"/>
      <c r="P779" s="309"/>
      <c r="Q779" s="310"/>
      <c r="R779" s="309"/>
    </row>
    <row r="780" spans="1:22" x14ac:dyDescent="0.25">
      <c r="A780" s="330"/>
      <c r="B780" s="403"/>
      <c r="C780" s="1377" t="s">
        <v>264</v>
      </c>
      <c r="D780" s="1377"/>
      <c r="E780" s="321">
        <f>SUMIFS(W734:W757,V734:V757,C780)</f>
        <v>0</v>
      </c>
      <c r="F780" s="401">
        <f>$V$79*30</f>
        <v>0</v>
      </c>
      <c r="G780" s="1374" t="e">
        <f>E780/$V$79/3</f>
        <v>#DIV/0!</v>
      </c>
      <c r="H780" s="1374"/>
      <c r="I780" s="378" t="e">
        <f t="shared" si="14"/>
        <v>#DIV/0!</v>
      </c>
      <c r="L780" s="412" t="s">
        <v>349</v>
      </c>
      <c r="M780" s="413">
        <f>($K$9+$K$10+$K$11+$K$12)*30</f>
        <v>0</v>
      </c>
      <c r="N780" s="414"/>
      <c r="O780" s="414"/>
      <c r="P780" s="309"/>
      <c r="Q780" s="310"/>
      <c r="R780" s="309"/>
    </row>
    <row r="781" spans="1:22" x14ac:dyDescent="0.25">
      <c r="A781" s="330"/>
      <c r="B781" s="415"/>
      <c r="C781" s="1386" t="s">
        <v>307</v>
      </c>
      <c r="D781" s="1386"/>
      <c r="E781" s="401">
        <f>SUM(E773:E780)</f>
        <v>0</v>
      </c>
      <c r="F781" s="416">
        <f>SUM(F773:F780)</f>
        <v>0</v>
      </c>
      <c r="G781" s="417"/>
      <c r="H781" s="1388"/>
      <c r="I781" s="1388"/>
      <c r="J781" s="418"/>
      <c r="K781" s="418"/>
      <c r="L781" s="417"/>
      <c r="M781" s="417"/>
      <c r="N781" s="417"/>
      <c r="O781" s="417"/>
      <c r="P781" s="417"/>
      <c r="Q781" s="419"/>
      <c r="R781" s="309"/>
    </row>
    <row r="782" spans="1:22" x14ac:dyDescent="0.25">
      <c r="A782" s="330"/>
      <c r="B782" s="420"/>
      <c r="C782" s="421"/>
      <c r="D782" s="421"/>
      <c r="E782" s="422"/>
      <c r="F782" s="423"/>
      <c r="G782" s="424"/>
      <c r="H782" s="422"/>
      <c r="I782" s="422"/>
      <c r="J782" s="425"/>
      <c r="K782" s="424"/>
      <c r="L782" s="424"/>
      <c r="M782" s="424"/>
      <c r="N782" s="424"/>
      <c r="O782" s="424"/>
      <c r="P782" s="424"/>
      <c r="Q782" s="424"/>
      <c r="R782" s="309"/>
    </row>
    <row r="783" spans="1:22" ht="13.8" x14ac:dyDescent="0.25">
      <c r="A783" s="330"/>
      <c r="B783" s="349"/>
      <c r="C783" s="350"/>
      <c r="D783" s="350"/>
      <c r="E783" s="350"/>
      <c r="F783" s="350"/>
      <c r="G783" s="351"/>
      <c r="H783" s="350"/>
      <c r="I783" s="350"/>
      <c r="J783" s="350"/>
      <c r="K783" s="350"/>
      <c r="L783" s="352"/>
      <c r="M783" s="350"/>
      <c r="N783" s="350"/>
      <c r="O783" s="353"/>
      <c r="P783" s="353"/>
      <c r="Q783" s="354"/>
      <c r="R783" s="309"/>
    </row>
    <row r="784" spans="1:22" ht="15.75" customHeight="1" thickBot="1" x14ac:dyDescent="0.3">
      <c r="A784" s="330"/>
      <c r="B784" s="426"/>
      <c r="C784" s="355" t="s">
        <v>13</v>
      </c>
      <c r="D784" s="1403">
        <f>'1 FILL FORM'!$G$6</f>
        <v>0</v>
      </c>
      <c r="E784" s="1403"/>
      <c r="F784" s="1403"/>
      <c r="G784" s="1403"/>
      <c r="H784" s="309"/>
      <c r="I784" s="309"/>
      <c r="J784" s="309"/>
      <c r="K784" s="309"/>
      <c r="L784" s="309"/>
      <c r="M784" s="355" t="s">
        <v>4</v>
      </c>
      <c r="N784" s="1391">
        <f>'1 FILL FORM'!$G$7</f>
        <v>0</v>
      </c>
      <c r="O784" s="1391"/>
      <c r="P784" s="1391"/>
      <c r="Q784" s="310"/>
      <c r="R784" s="309"/>
      <c r="S784" s="365"/>
      <c r="T784" s="365"/>
      <c r="U784" s="365"/>
    </row>
    <row r="785" spans="1:23" ht="16.8" thickTop="1" thickBot="1" x14ac:dyDescent="0.35">
      <c r="A785" s="330"/>
      <c r="B785" s="358" t="s">
        <v>5</v>
      </c>
      <c r="C785" s="1389">
        <f>'1 FILL FORM'!$G$9</f>
        <v>0</v>
      </c>
      <c r="D785" s="1389"/>
      <c r="E785" s="1389"/>
      <c r="F785" s="1389"/>
      <c r="G785" s="359"/>
      <c r="H785" s="360"/>
      <c r="I785" s="361" t="s">
        <v>7</v>
      </c>
      <c r="J785" s="307" t="s">
        <v>285</v>
      </c>
      <c r="K785" s="362"/>
      <c r="L785" s="362"/>
      <c r="M785" s="362"/>
      <c r="N785" s="362"/>
      <c r="O785" s="362"/>
      <c r="P785" s="362"/>
      <c r="Q785" s="363"/>
      <c r="R785" s="359"/>
      <c r="V785" s="365"/>
      <c r="W785" s="365"/>
    </row>
    <row r="786" spans="1:23" ht="14.4" thickTop="1" thickBot="1" x14ac:dyDescent="0.3">
      <c r="A786" s="330"/>
      <c r="B786" s="366"/>
      <c r="C786" s="367"/>
      <c r="D786" s="367"/>
      <c r="E786" s="367"/>
      <c r="F786" s="367"/>
      <c r="G786" s="367"/>
      <c r="H786" s="367"/>
      <c r="I786" s="367"/>
      <c r="J786" s="367"/>
      <c r="K786" s="367"/>
      <c r="L786" s="367"/>
      <c r="M786" s="367"/>
      <c r="N786" s="367"/>
      <c r="O786" s="367"/>
      <c r="P786" s="367"/>
      <c r="Q786" s="368"/>
      <c r="R786" s="309"/>
    </row>
    <row r="787" spans="1:23" ht="14.4" thickTop="1" thickBot="1" x14ac:dyDescent="0.3">
      <c r="A787" s="330"/>
      <c r="B787" s="370" t="s">
        <v>253</v>
      </c>
      <c r="C787" s="1378" t="e">
        <f>$G$9</f>
        <v>#N/A</v>
      </c>
      <c r="D787" s="1378"/>
      <c r="E787" s="1379"/>
      <c r="F787" s="370" t="s">
        <v>254</v>
      </c>
      <c r="G787" s="1378" t="e">
        <f>$G$10</f>
        <v>#N/A</v>
      </c>
      <c r="H787" s="1378"/>
      <c r="I787" s="1379"/>
      <c r="J787" s="371" t="s">
        <v>255</v>
      </c>
      <c r="K787" s="1380" t="e">
        <f>$G$11</f>
        <v>#N/A</v>
      </c>
      <c r="L787" s="1380"/>
      <c r="M787" s="1381"/>
      <c r="N787" s="371" t="s">
        <v>256</v>
      </c>
      <c r="O787" s="1380" t="str">
        <f>$G$12</f>
        <v>Not Used</v>
      </c>
      <c r="P787" s="1380"/>
      <c r="Q787" s="1381"/>
      <c r="R787" s="508"/>
    </row>
    <row r="788" spans="1:23" ht="13.8" thickTop="1" x14ac:dyDescent="0.25">
      <c r="A788" s="330"/>
      <c r="B788" s="329"/>
      <c r="C788" s="309"/>
      <c r="D788" s="427"/>
      <c r="E788" s="310"/>
      <c r="F788" s="329"/>
      <c r="G788" s="309"/>
      <c r="H788" s="309"/>
      <c r="I788" s="310"/>
      <c r="J788" s="329"/>
      <c r="K788" s="309"/>
      <c r="L788" s="309"/>
      <c r="M788" s="309"/>
      <c r="N788" s="329"/>
      <c r="O788" s="309"/>
      <c r="P788" s="309"/>
      <c r="Q788" s="310"/>
      <c r="R788" s="309"/>
    </row>
    <row r="789" spans="1:23" ht="12.75" customHeight="1" x14ac:dyDescent="0.25">
      <c r="A789" s="330"/>
      <c r="B789" s="319" t="s">
        <v>239</v>
      </c>
      <c r="C789" s="1384" t="e">
        <f>$C$30</f>
        <v>#N/A</v>
      </c>
      <c r="D789" s="1385"/>
      <c r="E789" s="316"/>
      <c r="F789" s="317" t="s">
        <v>239</v>
      </c>
      <c r="G789" s="1384" t="e">
        <f>$G$30</f>
        <v>#N/A</v>
      </c>
      <c r="H789" s="1385"/>
      <c r="I789" s="318"/>
      <c r="J789" s="319" t="s">
        <v>239</v>
      </c>
      <c r="K789" s="1384" t="e">
        <f>$K$30</f>
        <v>#N/A</v>
      </c>
      <c r="L789" s="1385"/>
      <c r="M789" s="320"/>
      <c r="N789" s="319" t="s">
        <v>239</v>
      </c>
      <c r="O789" s="1384" t="e">
        <f>$O$30</f>
        <v>#N/A</v>
      </c>
      <c r="P789" s="1385"/>
      <c r="Q789" s="310"/>
      <c r="R789" s="309"/>
      <c r="S789" s="1404"/>
      <c r="T789" s="1404"/>
      <c r="U789" s="331"/>
    </row>
    <row r="790" spans="1:23" x14ac:dyDescent="0.25">
      <c r="A790" s="330"/>
      <c r="B790" s="329"/>
      <c r="C790" s="321" t="s">
        <v>238</v>
      </c>
      <c r="D790" s="321"/>
      <c r="E790" s="322"/>
      <c r="F790" s="323"/>
      <c r="G790" s="321" t="s">
        <v>238</v>
      </c>
      <c r="H790" s="321"/>
      <c r="I790" s="322"/>
      <c r="J790" s="323"/>
      <c r="K790" s="321" t="s">
        <v>238</v>
      </c>
      <c r="L790" s="321"/>
      <c r="M790" s="321"/>
      <c r="N790" s="323"/>
      <c r="O790" s="321" t="s">
        <v>238</v>
      </c>
      <c r="P790" s="309"/>
      <c r="Q790" s="310"/>
      <c r="R790" s="309"/>
      <c r="W790" s="331"/>
    </row>
    <row r="791" spans="1:23" x14ac:dyDescent="0.25">
      <c r="A791" s="330"/>
      <c r="B791" s="311">
        <f>$C$9</f>
        <v>0</v>
      </c>
      <c r="C791" s="308">
        <f>'13 Score Fill'!E801</f>
        <v>0</v>
      </c>
      <c r="D791" s="309"/>
      <c r="E791" s="310"/>
      <c r="F791" s="311">
        <f>$C$9</f>
        <v>0</v>
      </c>
      <c r="G791" s="312">
        <f>'13 Score Fill'!E809</f>
        <v>0</v>
      </c>
      <c r="H791" s="309"/>
      <c r="I791" s="310"/>
      <c r="J791" s="311">
        <f>$C$9</f>
        <v>0</v>
      </c>
      <c r="K791" s="312">
        <f>'13 Score Fill'!E817</f>
        <v>0</v>
      </c>
      <c r="L791" s="309"/>
      <c r="M791" s="309"/>
      <c r="N791" s="311">
        <f>$C$9</f>
        <v>0</v>
      </c>
      <c r="O791" s="313">
        <f>'13 Score Fill'!E825</f>
        <v>0</v>
      </c>
      <c r="P791" s="309"/>
      <c r="Q791" s="310"/>
      <c r="R791" s="309"/>
    </row>
    <row r="792" spans="1:23" x14ac:dyDescent="0.25">
      <c r="A792" s="330"/>
      <c r="B792" s="311">
        <f>$C$10</f>
        <v>0</v>
      </c>
      <c r="C792" s="313">
        <f>'13 Score Fill'!E802</f>
        <v>0</v>
      </c>
      <c r="D792" s="309"/>
      <c r="E792" s="310"/>
      <c r="F792" s="311">
        <f>$C$10</f>
        <v>0</v>
      </c>
      <c r="G792" s="313">
        <f>'13 Score Fill'!E810</f>
        <v>0</v>
      </c>
      <c r="H792" s="309"/>
      <c r="I792" s="310"/>
      <c r="J792" s="311">
        <f>$C$10</f>
        <v>0</v>
      </c>
      <c r="K792" s="313">
        <f>'13 Score Fill'!E818</f>
        <v>0</v>
      </c>
      <c r="L792" s="309"/>
      <c r="M792" s="309"/>
      <c r="N792" s="311">
        <f>$C$10</f>
        <v>0</v>
      </c>
      <c r="O792" s="315">
        <f>'13 Score Fill'!E826</f>
        <v>0</v>
      </c>
      <c r="P792" s="309"/>
      <c r="Q792" s="310"/>
      <c r="R792" s="309"/>
    </row>
    <row r="793" spans="1:23" x14ac:dyDescent="0.25">
      <c r="A793" s="330"/>
      <c r="B793" s="311">
        <f>$C$11</f>
        <v>0</v>
      </c>
      <c r="C793" s="314">
        <f>'13 Score Fill'!E803</f>
        <v>0</v>
      </c>
      <c r="D793" s="309"/>
      <c r="E793" s="310"/>
      <c r="F793" s="311">
        <f>$C$11</f>
        <v>0</v>
      </c>
      <c r="G793" s="315">
        <f>'13 Score Fill'!E811</f>
        <v>0</v>
      </c>
      <c r="H793" s="309"/>
      <c r="I793" s="310"/>
      <c r="J793" s="311">
        <f>$C$11</f>
        <v>0</v>
      </c>
      <c r="K793" s="315">
        <f>'13 Score Fill'!E819</f>
        <v>0</v>
      </c>
      <c r="L793" s="309"/>
      <c r="M793" s="309"/>
      <c r="N793" s="311">
        <f>$C$11</f>
        <v>0</v>
      </c>
      <c r="O793" s="315">
        <f>'13 Score Fill'!E827</f>
        <v>0</v>
      </c>
      <c r="P793" s="309"/>
      <c r="Q793" s="310"/>
      <c r="R793" s="309"/>
    </row>
    <row r="794" spans="1:23" x14ac:dyDescent="0.25">
      <c r="A794" s="330"/>
      <c r="B794" s="327" t="s">
        <v>248</v>
      </c>
      <c r="C794" s="324">
        <f>SUM(C791:C793)</f>
        <v>0</v>
      </c>
      <c r="D794" s="325"/>
      <c r="E794" s="326"/>
      <c r="F794" s="327" t="s">
        <v>248</v>
      </c>
      <c r="G794" s="321">
        <f>SUM(G791:G793)</f>
        <v>0</v>
      </c>
      <c r="H794" s="325"/>
      <c r="I794" s="326"/>
      <c r="J794" s="327" t="s">
        <v>248</v>
      </c>
      <c r="K794" s="321">
        <f>SUM(K791:K793)</f>
        <v>0</v>
      </c>
      <c r="L794" s="325"/>
      <c r="M794" s="325"/>
      <c r="N794" s="327" t="s">
        <v>248</v>
      </c>
      <c r="O794" s="324">
        <f>SUM(O791:O793)</f>
        <v>0</v>
      </c>
      <c r="P794" s="309"/>
      <c r="Q794" s="310"/>
      <c r="R794" s="309"/>
    </row>
    <row r="795" spans="1:23" x14ac:dyDescent="0.25">
      <c r="A795" s="330"/>
      <c r="B795" s="327" t="s">
        <v>240</v>
      </c>
      <c r="C795" s="328">
        <f>C794/3</f>
        <v>0</v>
      </c>
      <c r="D795" s="325"/>
      <c r="E795" s="326"/>
      <c r="F795" s="327" t="s">
        <v>240</v>
      </c>
      <c r="G795" s="328">
        <f>G794/3</f>
        <v>0</v>
      </c>
      <c r="H795" s="325"/>
      <c r="I795" s="326"/>
      <c r="J795" s="327" t="s">
        <v>240</v>
      </c>
      <c r="K795" s="328">
        <f>K794/3</f>
        <v>0</v>
      </c>
      <c r="L795" s="325"/>
      <c r="M795" s="325"/>
      <c r="N795" s="327" t="s">
        <v>240</v>
      </c>
      <c r="O795" s="328">
        <f>O794/3</f>
        <v>0</v>
      </c>
      <c r="P795" s="309"/>
      <c r="Q795" s="310"/>
      <c r="R795" s="309"/>
    </row>
    <row r="796" spans="1:23" x14ac:dyDescent="0.25">
      <c r="A796" s="330"/>
      <c r="B796" s="329"/>
      <c r="C796" s="309"/>
      <c r="D796" s="309"/>
      <c r="E796" s="310"/>
      <c r="F796" s="329"/>
      <c r="G796" s="309"/>
      <c r="H796" s="309"/>
      <c r="I796" s="310"/>
      <c r="J796" s="329"/>
      <c r="K796" s="309"/>
      <c r="L796" s="309"/>
      <c r="M796" s="309"/>
      <c r="N796" s="329"/>
      <c r="O796" s="309"/>
      <c r="P796" s="309"/>
      <c r="Q796" s="310"/>
      <c r="R796" s="309"/>
    </row>
    <row r="797" spans="1:23" ht="12.75" customHeight="1" x14ac:dyDescent="0.25">
      <c r="A797" s="330"/>
      <c r="B797" s="319" t="s">
        <v>241</v>
      </c>
      <c r="C797" s="1384" t="e">
        <f>$C$38</f>
        <v>#N/A</v>
      </c>
      <c r="D797" s="1385"/>
      <c r="E797" s="318"/>
      <c r="F797" s="319" t="s">
        <v>241</v>
      </c>
      <c r="G797" s="1384" t="e">
        <f>$G$38</f>
        <v>#N/A</v>
      </c>
      <c r="H797" s="1385"/>
      <c r="I797" s="318"/>
      <c r="J797" s="319" t="s">
        <v>241</v>
      </c>
      <c r="K797" s="1384" t="e">
        <f>$K$38</f>
        <v>#N/A</v>
      </c>
      <c r="L797" s="1385"/>
      <c r="M797" s="320"/>
      <c r="N797" s="319" t="s">
        <v>241</v>
      </c>
      <c r="O797" s="1384" t="e">
        <f>$O$38</f>
        <v>#N/A</v>
      </c>
      <c r="P797" s="1385"/>
      <c r="Q797" s="310"/>
      <c r="R797" s="309"/>
      <c r="U797" s="331"/>
    </row>
    <row r="798" spans="1:23" x14ac:dyDescent="0.25">
      <c r="A798" s="330"/>
      <c r="B798" s="329"/>
      <c r="C798" s="321" t="s">
        <v>238</v>
      </c>
      <c r="D798" s="321"/>
      <c r="E798" s="322"/>
      <c r="F798" s="323"/>
      <c r="G798" s="321" t="s">
        <v>238</v>
      </c>
      <c r="H798" s="321"/>
      <c r="I798" s="322"/>
      <c r="J798" s="323"/>
      <c r="K798" s="321" t="s">
        <v>238</v>
      </c>
      <c r="L798" s="321"/>
      <c r="M798" s="321"/>
      <c r="N798" s="323"/>
      <c r="O798" s="321" t="s">
        <v>238</v>
      </c>
      <c r="P798" s="321"/>
      <c r="Q798" s="310"/>
      <c r="R798" s="309"/>
    </row>
    <row r="799" spans="1:23" x14ac:dyDescent="0.25">
      <c r="A799" s="330"/>
      <c r="B799" s="311">
        <f>$C$9</f>
        <v>0</v>
      </c>
      <c r="C799" s="313">
        <f>'13 Score Fill'!F801</f>
        <v>0</v>
      </c>
      <c r="D799" s="309"/>
      <c r="E799" s="310"/>
      <c r="F799" s="311">
        <f>$C$9</f>
        <v>0</v>
      </c>
      <c r="G799" s="313">
        <f>'13 Score Fill'!F809</f>
        <v>0</v>
      </c>
      <c r="H799" s="309"/>
      <c r="I799" s="310"/>
      <c r="J799" s="311">
        <f>$C$9</f>
        <v>0</v>
      </c>
      <c r="K799" s="313">
        <f>'13 Score Fill'!F817</f>
        <v>0</v>
      </c>
      <c r="L799" s="309"/>
      <c r="M799" s="309"/>
      <c r="N799" s="311">
        <f>$C$9</f>
        <v>0</v>
      </c>
      <c r="O799" s="313">
        <f>'13 Score Fill'!F825</f>
        <v>0</v>
      </c>
      <c r="P799" s="309"/>
      <c r="Q799" s="310"/>
      <c r="R799" s="309"/>
      <c r="V799" s="184"/>
    </row>
    <row r="800" spans="1:23" x14ac:dyDescent="0.25">
      <c r="A800" s="330"/>
      <c r="B800" s="311">
        <f>$C$10</f>
        <v>0</v>
      </c>
      <c r="C800" s="315">
        <f>'13 Score Fill'!F802</f>
        <v>0</v>
      </c>
      <c r="D800" s="309"/>
      <c r="E800" s="310"/>
      <c r="F800" s="311">
        <f>$C$10</f>
        <v>0</v>
      </c>
      <c r="G800" s="315">
        <f>'13 Score Fill'!F810</f>
        <v>0</v>
      </c>
      <c r="H800" s="309"/>
      <c r="I800" s="310"/>
      <c r="J800" s="311">
        <f>$C$10</f>
        <v>0</v>
      </c>
      <c r="K800" s="314">
        <f>'13 Score Fill'!F818</f>
        <v>0</v>
      </c>
      <c r="L800" s="309"/>
      <c r="M800" s="309"/>
      <c r="N800" s="311">
        <f>$C$10</f>
        <v>0</v>
      </c>
      <c r="O800" s="314">
        <f>'13 Score Fill'!F826</f>
        <v>0</v>
      </c>
      <c r="P800" s="309"/>
      <c r="Q800" s="310"/>
      <c r="R800" s="309"/>
      <c r="V800" s="184"/>
    </row>
    <row r="801" spans="1:23" x14ac:dyDescent="0.25">
      <c r="A801" s="330"/>
      <c r="B801" s="311">
        <f>$C$11</f>
        <v>0</v>
      </c>
      <c r="C801" s="313">
        <f>'13 Score Fill'!F803</f>
        <v>0</v>
      </c>
      <c r="D801" s="309"/>
      <c r="E801" s="310"/>
      <c r="F801" s="311">
        <f>$C$11</f>
        <v>0</v>
      </c>
      <c r="G801" s="315">
        <f>'13 Score Fill'!F811</f>
        <v>0</v>
      </c>
      <c r="H801" s="309"/>
      <c r="I801" s="310"/>
      <c r="J801" s="311">
        <f>$C$11</f>
        <v>0</v>
      </c>
      <c r="K801" s="314">
        <f>'13 Score Fill'!F819</f>
        <v>0</v>
      </c>
      <c r="L801" s="309"/>
      <c r="M801" s="309"/>
      <c r="N801" s="311">
        <f>$C$11</f>
        <v>0</v>
      </c>
      <c r="O801" s="314">
        <f>'13 Score Fill'!F827</f>
        <v>0</v>
      </c>
      <c r="P801" s="309"/>
      <c r="Q801" s="310"/>
      <c r="R801" s="309"/>
      <c r="V801" s="184"/>
    </row>
    <row r="802" spans="1:23" x14ac:dyDescent="0.25">
      <c r="A802" s="330"/>
      <c r="B802" s="327" t="s">
        <v>248</v>
      </c>
      <c r="C802" s="324">
        <f>SUM(C799:C801)</f>
        <v>0</v>
      </c>
      <c r="D802" s="325"/>
      <c r="E802" s="326"/>
      <c r="F802" s="327" t="s">
        <v>248</v>
      </c>
      <c r="G802" s="324">
        <f>SUM(G799:G801)</f>
        <v>0</v>
      </c>
      <c r="H802" s="325"/>
      <c r="I802" s="326"/>
      <c r="J802" s="327" t="s">
        <v>248</v>
      </c>
      <c r="K802" s="324">
        <f>SUM(K799:K801)</f>
        <v>0</v>
      </c>
      <c r="L802" s="325"/>
      <c r="M802" s="325"/>
      <c r="N802" s="327" t="s">
        <v>248</v>
      </c>
      <c r="O802" s="324">
        <f>SUM(O799:O801)</f>
        <v>0</v>
      </c>
      <c r="P802" s="309"/>
      <c r="Q802" s="310"/>
      <c r="R802" s="309"/>
    </row>
    <row r="803" spans="1:23" x14ac:dyDescent="0.25">
      <c r="A803" s="330"/>
      <c r="B803" s="327" t="s">
        <v>240</v>
      </c>
      <c r="C803" s="328">
        <f>C802/3</f>
        <v>0</v>
      </c>
      <c r="D803" s="325"/>
      <c r="E803" s="326"/>
      <c r="F803" s="327" t="s">
        <v>240</v>
      </c>
      <c r="G803" s="328">
        <f>G802/3</f>
        <v>0</v>
      </c>
      <c r="H803" s="325"/>
      <c r="I803" s="326"/>
      <c r="J803" s="327" t="s">
        <v>240</v>
      </c>
      <c r="K803" s="328">
        <f>K802/3</f>
        <v>0</v>
      </c>
      <c r="L803" s="325"/>
      <c r="M803" s="325"/>
      <c r="N803" s="327" t="s">
        <v>240</v>
      </c>
      <c r="O803" s="328">
        <f>O802/3</f>
        <v>0</v>
      </c>
      <c r="P803" s="309"/>
      <c r="Q803" s="310"/>
      <c r="R803" s="309"/>
      <c r="V803" s="374" t="e">
        <f>C789</f>
        <v>#N/A</v>
      </c>
      <c r="W803" s="375">
        <f>C794</f>
        <v>0</v>
      </c>
    </row>
    <row r="804" spans="1:23" x14ac:dyDescent="0.25">
      <c r="A804" s="330"/>
      <c r="B804" s="329"/>
      <c r="C804" s="309"/>
      <c r="D804" s="309"/>
      <c r="E804" s="310"/>
      <c r="F804" s="329"/>
      <c r="G804" s="309"/>
      <c r="H804" s="309"/>
      <c r="I804" s="310"/>
      <c r="J804" s="329"/>
      <c r="K804" s="309"/>
      <c r="L804" s="309"/>
      <c r="M804" s="309"/>
      <c r="N804" s="329"/>
      <c r="O804" s="309"/>
      <c r="P804" s="309"/>
      <c r="Q804" s="310"/>
      <c r="R804" s="309"/>
      <c r="V804" s="374" t="e">
        <f>G789</f>
        <v>#N/A</v>
      </c>
      <c r="W804" s="375">
        <f>G794</f>
        <v>0</v>
      </c>
    </row>
    <row r="805" spans="1:23" ht="12.75" customHeight="1" x14ac:dyDescent="0.25">
      <c r="A805" s="330"/>
      <c r="B805" s="319" t="s">
        <v>242</v>
      </c>
      <c r="C805" s="1384" t="e">
        <f>$C$46</f>
        <v>#N/A</v>
      </c>
      <c r="D805" s="1385"/>
      <c r="E805" s="318"/>
      <c r="F805" s="319" t="s">
        <v>242</v>
      </c>
      <c r="G805" s="1384" t="e">
        <f>$G$46</f>
        <v>#N/A</v>
      </c>
      <c r="H805" s="1385"/>
      <c r="I805" s="318"/>
      <c r="J805" s="319" t="s">
        <v>242</v>
      </c>
      <c r="K805" s="1384" t="e">
        <f>$K$46</f>
        <v>#N/A</v>
      </c>
      <c r="L805" s="1385"/>
      <c r="M805" s="320"/>
      <c r="N805" s="319" t="s">
        <v>242</v>
      </c>
      <c r="O805" s="1384" t="e">
        <f>$O$46</f>
        <v>#N/A</v>
      </c>
      <c r="P805" s="1385"/>
      <c r="Q805" s="310"/>
      <c r="R805" s="309"/>
      <c r="U805" s="331"/>
      <c r="V805" s="374" t="e">
        <f>K789</f>
        <v>#N/A</v>
      </c>
      <c r="W805" s="375">
        <f>K794</f>
        <v>0</v>
      </c>
    </row>
    <row r="806" spans="1:23" x14ac:dyDescent="0.25">
      <c r="A806" s="330"/>
      <c r="B806" s="311"/>
      <c r="C806" s="321" t="s">
        <v>238</v>
      </c>
      <c r="D806" s="321"/>
      <c r="E806" s="322"/>
      <c r="F806" s="327"/>
      <c r="G806" s="321" t="s">
        <v>238</v>
      </c>
      <c r="H806" s="321"/>
      <c r="I806" s="322"/>
      <c r="J806" s="327"/>
      <c r="K806" s="321" t="s">
        <v>238</v>
      </c>
      <c r="L806" s="321"/>
      <c r="M806" s="321"/>
      <c r="N806" s="327"/>
      <c r="O806" s="321" t="s">
        <v>238</v>
      </c>
      <c r="P806" s="321"/>
      <c r="Q806" s="310"/>
      <c r="R806" s="309"/>
      <c r="V806" s="374" t="e">
        <f>O789</f>
        <v>#N/A</v>
      </c>
      <c r="W806" s="375">
        <f>O794</f>
        <v>0</v>
      </c>
    </row>
    <row r="807" spans="1:23" x14ac:dyDescent="0.25">
      <c r="A807" s="330"/>
      <c r="B807" s="311">
        <f>$C$9</f>
        <v>0</v>
      </c>
      <c r="C807" s="313">
        <f>'13 Score Fill'!G801</f>
        <v>0</v>
      </c>
      <c r="D807" s="309"/>
      <c r="E807" s="310"/>
      <c r="F807" s="311">
        <f>$C$9</f>
        <v>0</v>
      </c>
      <c r="G807" s="313">
        <f>'13 Score Fill'!G809</f>
        <v>0</v>
      </c>
      <c r="H807" s="309"/>
      <c r="I807" s="310"/>
      <c r="J807" s="311">
        <f>$C$9</f>
        <v>0</v>
      </c>
      <c r="K807" s="313">
        <f>'13 Score Fill'!G817</f>
        <v>0</v>
      </c>
      <c r="L807" s="309"/>
      <c r="M807" s="309"/>
      <c r="N807" s="311">
        <f>$C$9</f>
        <v>0</v>
      </c>
      <c r="O807" s="313">
        <f>'13 Score Fill'!G825</f>
        <v>0</v>
      </c>
      <c r="P807" s="309"/>
      <c r="Q807" s="310"/>
      <c r="R807" s="309"/>
      <c r="V807" s="374" t="e">
        <f>C797</f>
        <v>#N/A</v>
      </c>
      <c r="W807" s="375">
        <f>C802</f>
        <v>0</v>
      </c>
    </row>
    <row r="808" spans="1:23" x14ac:dyDescent="0.25">
      <c r="A808" s="330"/>
      <c r="B808" s="311">
        <f>$C$10</f>
        <v>0</v>
      </c>
      <c r="C808" s="314">
        <f>'13 Score Fill'!G802</f>
        <v>0</v>
      </c>
      <c r="D808" s="309"/>
      <c r="E808" s="310"/>
      <c r="F808" s="311">
        <f>$C$10</f>
        <v>0</v>
      </c>
      <c r="G808" s="315">
        <f>'13 Score Fill'!G810</f>
        <v>0</v>
      </c>
      <c r="H808" s="309"/>
      <c r="I808" s="310"/>
      <c r="J808" s="311">
        <f>$C$10</f>
        <v>0</v>
      </c>
      <c r="K808" s="315">
        <f>'13 Score Fill'!G818</f>
        <v>0</v>
      </c>
      <c r="L808" s="309"/>
      <c r="M808" s="309"/>
      <c r="N808" s="311">
        <f>$C$10</f>
        <v>0</v>
      </c>
      <c r="O808" s="314">
        <f>'13 Score Fill'!G826</f>
        <v>0</v>
      </c>
      <c r="P808" s="309"/>
      <c r="Q808" s="310"/>
      <c r="R808" s="309"/>
      <c r="V808" s="374" t="e">
        <f>G797</f>
        <v>#N/A</v>
      </c>
      <c r="W808" s="375">
        <f>G802</f>
        <v>0</v>
      </c>
    </row>
    <row r="809" spans="1:23" x14ac:dyDescent="0.25">
      <c r="A809" s="330"/>
      <c r="B809" s="311">
        <f>$C$11</f>
        <v>0</v>
      </c>
      <c r="C809" s="314">
        <f>'13 Score Fill'!G803</f>
        <v>0</v>
      </c>
      <c r="D809" s="309"/>
      <c r="E809" s="310"/>
      <c r="F809" s="311">
        <f>$C$11</f>
        <v>0</v>
      </c>
      <c r="G809" s="315">
        <f>'13 Score Fill'!G811</f>
        <v>0</v>
      </c>
      <c r="H809" s="309"/>
      <c r="I809" s="310"/>
      <c r="J809" s="311">
        <f>$C$11</f>
        <v>0</v>
      </c>
      <c r="K809" s="313">
        <f>'13 Score Fill'!G819</f>
        <v>0</v>
      </c>
      <c r="L809" s="309"/>
      <c r="M809" s="309"/>
      <c r="N809" s="311">
        <f>$C$11</f>
        <v>0</v>
      </c>
      <c r="O809" s="314">
        <f>'13 Score Fill'!G827</f>
        <v>0</v>
      </c>
      <c r="P809" s="309"/>
      <c r="Q809" s="310"/>
      <c r="R809" s="309"/>
      <c r="V809" s="375" t="e">
        <f>K797</f>
        <v>#N/A</v>
      </c>
      <c r="W809" s="375">
        <f>K802</f>
        <v>0</v>
      </c>
    </row>
    <row r="810" spans="1:23" x14ac:dyDescent="0.25">
      <c r="A810" s="330"/>
      <c r="B810" s="327" t="s">
        <v>248</v>
      </c>
      <c r="C810" s="324">
        <f>SUM(C807:C809)</f>
        <v>0</v>
      </c>
      <c r="D810" s="325"/>
      <c r="E810" s="326"/>
      <c r="F810" s="327" t="s">
        <v>248</v>
      </c>
      <c r="G810" s="324">
        <f>SUM(G807:G809)</f>
        <v>0</v>
      </c>
      <c r="H810" s="325"/>
      <c r="I810" s="326"/>
      <c r="J810" s="327" t="s">
        <v>248</v>
      </c>
      <c r="K810" s="324">
        <f>SUM(K807:K809)</f>
        <v>0</v>
      </c>
      <c r="L810" s="325"/>
      <c r="M810" s="325"/>
      <c r="N810" s="327" t="s">
        <v>248</v>
      </c>
      <c r="O810" s="324">
        <f>SUM(O807:O809)</f>
        <v>0</v>
      </c>
      <c r="P810" s="309"/>
      <c r="Q810" s="310"/>
      <c r="R810" s="309"/>
      <c r="V810" s="374" t="e">
        <f>O797</f>
        <v>#N/A</v>
      </c>
      <c r="W810" s="375">
        <f>O802</f>
        <v>0</v>
      </c>
    </row>
    <row r="811" spans="1:23" x14ac:dyDescent="0.25">
      <c r="A811" s="330"/>
      <c r="B811" s="327" t="s">
        <v>240</v>
      </c>
      <c r="C811" s="328">
        <f>C810/3</f>
        <v>0</v>
      </c>
      <c r="D811" s="325"/>
      <c r="E811" s="326"/>
      <c r="F811" s="327" t="s">
        <v>240</v>
      </c>
      <c r="G811" s="328">
        <f>G810/3</f>
        <v>0</v>
      </c>
      <c r="H811" s="325"/>
      <c r="I811" s="326"/>
      <c r="J811" s="327" t="s">
        <v>240</v>
      </c>
      <c r="K811" s="328">
        <f>K810/3</f>
        <v>0</v>
      </c>
      <c r="L811" s="325"/>
      <c r="M811" s="325"/>
      <c r="N811" s="327" t="s">
        <v>240</v>
      </c>
      <c r="O811" s="328">
        <f>O810/3</f>
        <v>0</v>
      </c>
      <c r="P811" s="309"/>
      <c r="Q811" s="310"/>
      <c r="R811" s="309"/>
      <c r="V811" s="374" t="e">
        <f>C805</f>
        <v>#N/A</v>
      </c>
      <c r="W811" s="375">
        <f>C810</f>
        <v>0</v>
      </c>
    </row>
    <row r="812" spans="1:23" x14ac:dyDescent="0.25">
      <c r="A812" s="330"/>
      <c r="B812" s="311"/>
      <c r="C812" s="309"/>
      <c r="D812" s="309"/>
      <c r="E812" s="310"/>
      <c r="F812" s="311"/>
      <c r="G812" s="309"/>
      <c r="H812" s="309"/>
      <c r="I812" s="310"/>
      <c r="J812" s="311"/>
      <c r="K812" s="309"/>
      <c r="L812" s="309"/>
      <c r="M812" s="309"/>
      <c r="N812" s="311"/>
      <c r="O812" s="309"/>
      <c r="P812" s="309"/>
      <c r="Q812" s="310"/>
      <c r="R812" s="309"/>
      <c r="V812" s="374" t="e">
        <f>G805</f>
        <v>#N/A</v>
      </c>
      <c r="W812" s="375">
        <f>G810</f>
        <v>0</v>
      </c>
    </row>
    <row r="813" spans="1:23" ht="12.75" customHeight="1" x14ac:dyDescent="0.25">
      <c r="A813" s="330"/>
      <c r="B813" s="319" t="s">
        <v>243</v>
      </c>
      <c r="C813" s="1384" t="e">
        <f>$C$54</f>
        <v>#N/A</v>
      </c>
      <c r="D813" s="1385"/>
      <c r="E813" s="318"/>
      <c r="F813" s="319" t="s">
        <v>243</v>
      </c>
      <c r="G813" s="1384" t="e">
        <f>$G$54</f>
        <v>#N/A</v>
      </c>
      <c r="H813" s="1385"/>
      <c r="I813" s="318"/>
      <c r="J813" s="319" t="s">
        <v>243</v>
      </c>
      <c r="K813" s="1384" t="e">
        <f>$K$54</f>
        <v>#N/A</v>
      </c>
      <c r="L813" s="1385"/>
      <c r="M813" s="320"/>
      <c r="N813" s="319" t="s">
        <v>243</v>
      </c>
      <c r="O813" s="1384" t="e">
        <f>$O$54</f>
        <v>#N/A</v>
      </c>
      <c r="P813" s="1385"/>
      <c r="Q813" s="310"/>
      <c r="R813" s="309"/>
      <c r="U813" s="331"/>
      <c r="V813" s="374" t="e">
        <f>K805</f>
        <v>#N/A</v>
      </c>
      <c r="W813" s="375">
        <f>K810</f>
        <v>0</v>
      </c>
    </row>
    <row r="814" spans="1:23" x14ac:dyDescent="0.25">
      <c r="A814" s="330"/>
      <c r="B814" s="311"/>
      <c r="C814" s="321" t="s">
        <v>238</v>
      </c>
      <c r="D814" s="321"/>
      <c r="E814" s="322"/>
      <c r="F814" s="327"/>
      <c r="G814" s="321" t="s">
        <v>238</v>
      </c>
      <c r="H814" s="321"/>
      <c r="I814" s="322"/>
      <c r="J814" s="327"/>
      <c r="K814" s="321" t="s">
        <v>238</v>
      </c>
      <c r="L814" s="321"/>
      <c r="M814" s="321"/>
      <c r="N814" s="327"/>
      <c r="O814" s="321" t="s">
        <v>238</v>
      </c>
      <c r="P814" s="321"/>
      <c r="Q814" s="310"/>
      <c r="R814" s="309"/>
      <c r="V814" s="374" t="e">
        <f>O805</f>
        <v>#N/A</v>
      </c>
      <c r="W814" s="375">
        <f>O810</f>
        <v>0</v>
      </c>
    </row>
    <row r="815" spans="1:23" x14ac:dyDescent="0.25">
      <c r="A815" s="330"/>
      <c r="B815" s="311">
        <f>$C$9</f>
        <v>0</v>
      </c>
      <c r="C815" s="312">
        <f>'13 Score Fill'!H801</f>
        <v>0</v>
      </c>
      <c r="D815" s="309"/>
      <c r="E815" s="310"/>
      <c r="F815" s="311">
        <f>$C$9</f>
        <v>0</v>
      </c>
      <c r="G815" s="312">
        <f>'13 Score Fill'!H809</f>
        <v>0</v>
      </c>
      <c r="H815" s="309"/>
      <c r="I815" s="310"/>
      <c r="J815" s="311">
        <f>$C$9</f>
        <v>0</v>
      </c>
      <c r="K815" s="312">
        <f>'13 Score Fill'!H817</f>
        <v>0</v>
      </c>
      <c r="L815" s="309"/>
      <c r="M815" s="309"/>
      <c r="N815" s="311">
        <f>$C$9</f>
        <v>0</v>
      </c>
      <c r="O815" s="313">
        <f>'13 Score Fill'!H825</f>
        <v>0</v>
      </c>
      <c r="P815" s="309"/>
      <c r="Q815" s="310"/>
      <c r="R815" s="309"/>
      <c r="V815" s="374" t="e">
        <f>C813</f>
        <v>#N/A</v>
      </c>
      <c r="W815" s="375">
        <f>C818</f>
        <v>0</v>
      </c>
    </row>
    <row r="816" spans="1:23" x14ac:dyDescent="0.25">
      <c r="A816" s="330"/>
      <c r="B816" s="311">
        <f>$C$10</f>
        <v>0</v>
      </c>
      <c r="C816" s="313">
        <f>'13 Score Fill'!H802</f>
        <v>0</v>
      </c>
      <c r="D816" s="309"/>
      <c r="E816" s="310"/>
      <c r="F816" s="311">
        <f>$C$10</f>
        <v>0</v>
      </c>
      <c r="G816" s="313">
        <f>'13 Score Fill'!H810</f>
        <v>0</v>
      </c>
      <c r="H816" s="309"/>
      <c r="I816" s="310"/>
      <c r="J816" s="311">
        <f>$C$10</f>
        <v>0</v>
      </c>
      <c r="K816" s="312">
        <f>'13 Score Fill'!H818</f>
        <v>0</v>
      </c>
      <c r="L816" s="309"/>
      <c r="M816" s="309"/>
      <c r="N816" s="311">
        <f>$C$10</f>
        <v>0</v>
      </c>
      <c r="O816" s="314">
        <f>'13 Score Fill'!H826</f>
        <v>0</v>
      </c>
      <c r="P816" s="309"/>
      <c r="Q816" s="310"/>
      <c r="R816" s="309"/>
      <c r="V816" s="374" t="e">
        <f>G813</f>
        <v>#N/A</v>
      </c>
      <c r="W816" s="375">
        <f>G818</f>
        <v>0</v>
      </c>
    </row>
    <row r="817" spans="1:23" x14ac:dyDescent="0.25">
      <c r="A817" s="330"/>
      <c r="B817" s="311">
        <f>$C$11</f>
        <v>0</v>
      </c>
      <c r="C817" s="314">
        <f>'13 Score Fill'!H803</f>
        <v>0</v>
      </c>
      <c r="D817" s="309"/>
      <c r="E817" s="310"/>
      <c r="F817" s="311">
        <f>$C$11</f>
        <v>0</v>
      </c>
      <c r="G817" s="315">
        <f>'13 Score Fill'!H811</f>
        <v>0</v>
      </c>
      <c r="H817" s="309"/>
      <c r="I817" s="310"/>
      <c r="J817" s="311">
        <f>$C$11</f>
        <v>0</v>
      </c>
      <c r="K817" s="313">
        <f>'13 Score Fill'!H819</f>
        <v>0</v>
      </c>
      <c r="L817" s="309"/>
      <c r="M817" s="309"/>
      <c r="N817" s="311">
        <f>$C$11</f>
        <v>0</v>
      </c>
      <c r="O817" s="314">
        <f>'13 Score Fill'!H827</f>
        <v>0</v>
      </c>
      <c r="P817" s="309"/>
      <c r="Q817" s="310"/>
      <c r="R817" s="309"/>
      <c r="V817" s="375" t="e">
        <f>K813</f>
        <v>#N/A</v>
      </c>
      <c r="W817" s="375">
        <f>K818</f>
        <v>0</v>
      </c>
    </row>
    <row r="818" spans="1:23" x14ac:dyDescent="0.25">
      <c r="A818" s="330"/>
      <c r="B818" s="327" t="s">
        <v>248</v>
      </c>
      <c r="C818" s="324">
        <f>SUM(C815:C817)</f>
        <v>0</v>
      </c>
      <c r="D818" s="325"/>
      <c r="E818" s="326"/>
      <c r="F818" s="327" t="s">
        <v>248</v>
      </c>
      <c r="G818" s="322">
        <f>SUM(G815:G817)</f>
        <v>0</v>
      </c>
      <c r="H818" s="325"/>
      <c r="I818" s="326"/>
      <c r="J818" s="327" t="s">
        <v>248</v>
      </c>
      <c r="K818" s="324">
        <f>SUM(K815:K817)</f>
        <v>0</v>
      </c>
      <c r="L818" s="325"/>
      <c r="M818" s="325"/>
      <c r="N818" s="327" t="s">
        <v>248</v>
      </c>
      <c r="O818" s="324">
        <f>SUM(O815:O817)</f>
        <v>0</v>
      </c>
      <c r="P818" s="309"/>
      <c r="Q818" s="310"/>
      <c r="R818" s="309"/>
      <c r="V818" s="374" t="e">
        <f>O813</f>
        <v>#N/A</v>
      </c>
      <c r="W818" s="375">
        <f>O818</f>
        <v>0</v>
      </c>
    </row>
    <row r="819" spans="1:23" x14ac:dyDescent="0.25">
      <c r="A819" s="330"/>
      <c r="B819" s="327" t="s">
        <v>240</v>
      </c>
      <c r="C819" s="328">
        <f>C818/3</f>
        <v>0</v>
      </c>
      <c r="D819" s="325"/>
      <c r="E819" s="326"/>
      <c r="F819" s="327" t="s">
        <v>240</v>
      </c>
      <c r="G819" s="328">
        <f>G818/3</f>
        <v>0</v>
      </c>
      <c r="H819" s="325"/>
      <c r="I819" s="326"/>
      <c r="J819" s="327" t="s">
        <v>240</v>
      </c>
      <c r="K819" s="328">
        <f>K818/3</f>
        <v>0</v>
      </c>
      <c r="L819" s="325"/>
      <c r="M819" s="325"/>
      <c r="N819" s="327" t="s">
        <v>240</v>
      </c>
      <c r="O819" s="328">
        <f>O818/3</f>
        <v>0</v>
      </c>
      <c r="P819" s="309"/>
      <c r="Q819" s="310"/>
      <c r="R819" s="309"/>
      <c r="V819" s="374" t="e">
        <f>C821</f>
        <v>#N/A</v>
      </c>
      <c r="W819" s="375">
        <f>C826</f>
        <v>0</v>
      </c>
    </row>
    <row r="820" spans="1:23" x14ac:dyDescent="0.25">
      <c r="A820" s="330"/>
      <c r="B820" s="311"/>
      <c r="C820" s="309"/>
      <c r="D820" s="309"/>
      <c r="E820" s="310"/>
      <c r="F820" s="311"/>
      <c r="G820" s="309"/>
      <c r="H820" s="309"/>
      <c r="I820" s="310"/>
      <c r="J820" s="311"/>
      <c r="K820" s="309"/>
      <c r="L820" s="309"/>
      <c r="M820" s="309"/>
      <c r="N820" s="311"/>
      <c r="O820" s="309"/>
      <c r="P820" s="309"/>
      <c r="Q820" s="310"/>
      <c r="R820" s="309"/>
      <c r="S820" s="429"/>
      <c r="T820" s="428"/>
      <c r="U820" s="430"/>
      <c r="V820" s="374" t="e">
        <f>G821</f>
        <v>#N/A</v>
      </c>
      <c r="W820" s="375">
        <f>G826</f>
        <v>0</v>
      </c>
    </row>
    <row r="821" spans="1:23" ht="12.75" customHeight="1" x14ac:dyDescent="0.25">
      <c r="A821" s="330"/>
      <c r="B821" s="319" t="s">
        <v>244</v>
      </c>
      <c r="C821" s="1384" t="e">
        <f>$C$62</f>
        <v>#N/A</v>
      </c>
      <c r="D821" s="1385"/>
      <c r="E821" s="318"/>
      <c r="F821" s="319" t="s">
        <v>244</v>
      </c>
      <c r="G821" s="1384" t="e">
        <f>$G$62</f>
        <v>#N/A</v>
      </c>
      <c r="H821" s="1385"/>
      <c r="I821" s="318"/>
      <c r="J821" s="319" t="s">
        <v>244</v>
      </c>
      <c r="K821" s="1384" t="e">
        <f>$K$62</f>
        <v>#N/A</v>
      </c>
      <c r="L821" s="1385"/>
      <c r="M821" s="320"/>
      <c r="N821" s="319" t="s">
        <v>244</v>
      </c>
      <c r="O821" s="1384" t="e">
        <f>$O$62</f>
        <v>#N/A</v>
      </c>
      <c r="P821" s="1385"/>
      <c r="Q821" s="310"/>
      <c r="R821" s="309"/>
      <c r="U821" s="331"/>
      <c r="V821" s="374" t="e">
        <f>K821</f>
        <v>#N/A</v>
      </c>
      <c r="W821" s="375">
        <f>K826</f>
        <v>0</v>
      </c>
    </row>
    <row r="822" spans="1:23" x14ac:dyDescent="0.25">
      <c r="A822" s="330"/>
      <c r="B822" s="311"/>
      <c r="C822" s="321" t="s">
        <v>238</v>
      </c>
      <c r="D822" s="321"/>
      <c r="E822" s="322"/>
      <c r="F822" s="327"/>
      <c r="G822" s="321" t="s">
        <v>238</v>
      </c>
      <c r="H822" s="321"/>
      <c r="I822" s="322"/>
      <c r="J822" s="327"/>
      <c r="K822" s="321" t="s">
        <v>238</v>
      </c>
      <c r="L822" s="321"/>
      <c r="M822" s="321"/>
      <c r="N822" s="327"/>
      <c r="O822" s="321" t="s">
        <v>238</v>
      </c>
      <c r="P822" s="321"/>
      <c r="Q822" s="310"/>
      <c r="R822" s="309"/>
      <c r="V822" s="374" t="e">
        <f>O821</f>
        <v>#N/A</v>
      </c>
      <c r="W822" s="375">
        <f>O826</f>
        <v>0</v>
      </c>
    </row>
    <row r="823" spans="1:23" x14ac:dyDescent="0.25">
      <c r="A823" s="330"/>
      <c r="B823" s="311">
        <f>$C$9</f>
        <v>0</v>
      </c>
      <c r="C823" s="313">
        <f>'13 Score Fill'!I801</f>
        <v>0</v>
      </c>
      <c r="D823" s="309"/>
      <c r="E823" s="310"/>
      <c r="F823" s="311">
        <f>$C$9</f>
        <v>0</v>
      </c>
      <c r="G823" s="313">
        <f>'13 Score Fill'!I809</f>
        <v>0</v>
      </c>
      <c r="H823" s="309"/>
      <c r="I823" s="310"/>
      <c r="J823" s="311">
        <f>$C$9</f>
        <v>0</v>
      </c>
      <c r="K823" s="313">
        <f>'13 Score Fill'!I817</f>
        <v>0</v>
      </c>
      <c r="L823" s="309"/>
      <c r="M823" s="309"/>
      <c r="N823" s="311">
        <f>$C$9</f>
        <v>0</v>
      </c>
      <c r="O823" s="313">
        <f>'13 Score Fill'!I825</f>
        <v>0</v>
      </c>
      <c r="P823" s="309"/>
      <c r="Q823" s="310"/>
      <c r="R823" s="309"/>
      <c r="V823" s="374" t="e">
        <f>C829</f>
        <v>#N/A</v>
      </c>
      <c r="W823" s="375">
        <f>C834</f>
        <v>0</v>
      </c>
    </row>
    <row r="824" spans="1:23" x14ac:dyDescent="0.25">
      <c r="A824" s="330"/>
      <c r="B824" s="311">
        <f>$C$10</f>
        <v>0</v>
      </c>
      <c r="C824" s="315">
        <f>'13 Score Fill'!I802</f>
        <v>0</v>
      </c>
      <c r="D824" s="309"/>
      <c r="E824" s="310"/>
      <c r="F824" s="311">
        <f>$C$10</f>
        <v>0</v>
      </c>
      <c r="G824" s="315">
        <f>'13 Score Fill'!I810</f>
        <v>0</v>
      </c>
      <c r="H824" s="309"/>
      <c r="I824" s="310"/>
      <c r="J824" s="311">
        <f>$C$10</f>
        <v>0</v>
      </c>
      <c r="K824" s="315">
        <f>'13 Score Fill'!I818</f>
        <v>0</v>
      </c>
      <c r="L824" s="309"/>
      <c r="M824" s="309"/>
      <c r="N824" s="311">
        <f>$C$10</f>
        <v>0</v>
      </c>
      <c r="O824" s="314">
        <f>'13 Score Fill'!I826</f>
        <v>0</v>
      </c>
      <c r="P824" s="309"/>
      <c r="Q824" s="310"/>
      <c r="R824" s="309"/>
      <c r="V824" s="374" t="e">
        <f>G829</f>
        <v>#N/A</v>
      </c>
      <c r="W824" s="375">
        <f>G834</f>
        <v>0</v>
      </c>
    </row>
    <row r="825" spans="1:23" x14ac:dyDescent="0.25">
      <c r="A825" s="330"/>
      <c r="B825" s="311">
        <f>$C$11</f>
        <v>0</v>
      </c>
      <c r="C825" s="313">
        <f>'13 Score Fill'!I803</f>
        <v>0</v>
      </c>
      <c r="D825" s="309"/>
      <c r="E825" s="310"/>
      <c r="F825" s="311">
        <f>$C$11</f>
        <v>0</v>
      </c>
      <c r="G825" s="313">
        <f>'13 Score Fill'!I811</f>
        <v>0</v>
      </c>
      <c r="H825" s="309"/>
      <c r="I825" s="310"/>
      <c r="J825" s="311">
        <f>$C$11</f>
        <v>0</v>
      </c>
      <c r="K825" s="315">
        <f>'13 Score Fill'!I819</f>
        <v>0</v>
      </c>
      <c r="L825" s="309"/>
      <c r="M825" s="309"/>
      <c r="N825" s="311">
        <f>$C$11</f>
        <v>0</v>
      </c>
      <c r="O825" s="315">
        <f>'13 Score Fill'!I827</f>
        <v>0</v>
      </c>
      <c r="P825" s="309"/>
      <c r="Q825" s="310"/>
      <c r="R825" s="309"/>
      <c r="V825" s="375" t="e">
        <f>K829</f>
        <v>#N/A</v>
      </c>
      <c r="W825" s="375">
        <f>K834</f>
        <v>0</v>
      </c>
    </row>
    <row r="826" spans="1:23" x14ac:dyDescent="0.25">
      <c r="A826" s="330"/>
      <c r="B826" s="327" t="s">
        <v>248</v>
      </c>
      <c r="C826" s="324">
        <f>SUM(C823:C825)</f>
        <v>0</v>
      </c>
      <c r="D826" s="325"/>
      <c r="E826" s="326"/>
      <c r="F826" s="327" t="s">
        <v>248</v>
      </c>
      <c r="G826" s="324">
        <f>SUM(G823:G825)</f>
        <v>0</v>
      </c>
      <c r="H826" s="325"/>
      <c r="I826" s="326"/>
      <c r="J826" s="327" t="s">
        <v>248</v>
      </c>
      <c r="K826" s="324">
        <f>SUM(K823:K825)</f>
        <v>0</v>
      </c>
      <c r="L826" s="325"/>
      <c r="M826" s="325"/>
      <c r="N826" s="327" t="s">
        <v>248</v>
      </c>
      <c r="O826" s="321">
        <f>SUM(O823:O825)</f>
        <v>0</v>
      </c>
      <c r="P826" s="309"/>
      <c r="Q826" s="310"/>
      <c r="R826" s="309"/>
      <c r="V826" s="374" t="e">
        <f>O829</f>
        <v>#N/A</v>
      </c>
      <c r="W826" s="375">
        <f>O834</f>
        <v>0</v>
      </c>
    </row>
    <row r="827" spans="1:23" x14ac:dyDescent="0.25">
      <c r="A827" s="330"/>
      <c r="B827" s="327" t="s">
        <v>240</v>
      </c>
      <c r="C827" s="328">
        <f>C826/3</f>
        <v>0</v>
      </c>
      <c r="D827" s="325"/>
      <c r="E827" s="326"/>
      <c r="F827" s="327" t="s">
        <v>240</v>
      </c>
      <c r="G827" s="328">
        <f>G826/3</f>
        <v>0</v>
      </c>
      <c r="H827" s="325"/>
      <c r="I827" s="326"/>
      <c r="J827" s="327" t="s">
        <v>240</v>
      </c>
      <c r="K827" s="328">
        <f>K826/3</f>
        <v>0</v>
      </c>
      <c r="L827" s="325"/>
      <c r="M827" s="325"/>
      <c r="N827" s="327" t="s">
        <v>240</v>
      </c>
      <c r="O827" s="328">
        <f>O826/3</f>
        <v>0</v>
      </c>
      <c r="P827" s="309"/>
      <c r="Q827" s="310"/>
      <c r="R827" s="309"/>
      <c r="W827" s="184">
        <f>SUM(W803:W826)</f>
        <v>0</v>
      </c>
    </row>
    <row r="828" spans="1:23" x14ac:dyDescent="0.25">
      <c r="A828" s="330"/>
      <c r="B828" s="311"/>
      <c r="C828" s="309"/>
      <c r="D828" s="309"/>
      <c r="E828" s="310"/>
      <c r="F828" s="311"/>
      <c r="G828" s="309"/>
      <c r="H828" s="309"/>
      <c r="I828" s="310"/>
      <c r="J828" s="311"/>
      <c r="K828" s="309"/>
      <c r="L828" s="309"/>
      <c r="M828" s="309"/>
      <c r="N828" s="311"/>
      <c r="O828" s="309"/>
      <c r="P828" s="309"/>
      <c r="Q828" s="310"/>
      <c r="R828" s="309"/>
    </row>
    <row r="829" spans="1:23" ht="12.75" customHeight="1" x14ac:dyDescent="0.25">
      <c r="A829" s="330"/>
      <c r="B829" s="319" t="s">
        <v>245</v>
      </c>
      <c r="C829" s="1384" t="e">
        <f>$C$70</f>
        <v>#N/A</v>
      </c>
      <c r="D829" s="1385"/>
      <c r="E829" s="318"/>
      <c r="F829" s="319" t="s">
        <v>245</v>
      </c>
      <c r="G829" s="1384" t="e">
        <f>$G$70</f>
        <v>#N/A</v>
      </c>
      <c r="H829" s="1385"/>
      <c r="I829" s="318"/>
      <c r="J829" s="319" t="s">
        <v>245</v>
      </c>
      <c r="K829" s="1384" t="e">
        <f>$K$70</f>
        <v>#N/A</v>
      </c>
      <c r="L829" s="1385"/>
      <c r="M829" s="320"/>
      <c r="N829" s="319" t="s">
        <v>245</v>
      </c>
      <c r="O829" s="1384" t="e">
        <f>$O$70</f>
        <v>#N/A</v>
      </c>
      <c r="P829" s="1385"/>
      <c r="Q829" s="310"/>
      <c r="R829" s="309"/>
      <c r="U829" s="331"/>
    </row>
    <row r="830" spans="1:23" x14ac:dyDescent="0.25">
      <c r="A830" s="330"/>
      <c r="B830" s="311"/>
      <c r="C830" s="321" t="s">
        <v>238</v>
      </c>
      <c r="D830" s="321"/>
      <c r="E830" s="322"/>
      <c r="F830" s="327"/>
      <c r="G830" s="321" t="s">
        <v>238</v>
      </c>
      <c r="H830" s="321"/>
      <c r="I830" s="322"/>
      <c r="J830" s="327"/>
      <c r="K830" s="321" t="s">
        <v>238</v>
      </c>
      <c r="L830" s="321"/>
      <c r="M830" s="321"/>
      <c r="N830" s="327"/>
      <c r="O830" s="321" t="s">
        <v>238</v>
      </c>
      <c r="P830" s="309"/>
      <c r="Q830" s="310"/>
      <c r="R830" s="309"/>
    </row>
    <row r="831" spans="1:23" x14ac:dyDescent="0.25">
      <c r="A831" s="330"/>
      <c r="B831" s="311">
        <f>$C$9</f>
        <v>0</v>
      </c>
      <c r="C831" s="313">
        <f>'13 Score Fill'!J801</f>
        <v>0</v>
      </c>
      <c r="D831" s="309"/>
      <c r="E831" s="310"/>
      <c r="F831" s="311">
        <f>$C$9</f>
        <v>0</v>
      </c>
      <c r="G831" s="313">
        <f>'13 Score Fill'!J809</f>
        <v>0</v>
      </c>
      <c r="H831" s="309"/>
      <c r="I831" s="310"/>
      <c r="J831" s="311">
        <f>$C$9</f>
        <v>0</v>
      </c>
      <c r="K831" s="313">
        <f>'13 Score Fill'!J817</f>
        <v>0</v>
      </c>
      <c r="L831" s="309"/>
      <c r="M831" s="309"/>
      <c r="N831" s="311">
        <f>$C$9</f>
        <v>0</v>
      </c>
      <c r="O831" s="313">
        <f>'13 Score Fill'!J825</f>
        <v>0</v>
      </c>
      <c r="P831" s="309"/>
      <c r="Q831" s="310"/>
      <c r="R831" s="309"/>
      <c r="V831" s="374">
        <f>COUNTIF(V803:V826,D843)</f>
        <v>0</v>
      </c>
    </row>
    <row r="832" spans="1:23" x14ac:dyDescent="0.25">
      <c r="A832" s="330"/>
      <c r="B832" s="311">
        <f>$C$10</f>
        <v>0</v>
      </c>
      <c r="C832" s="314">
        <f>'13 Score Fill'!J802</f>
        <v>0</v>
      </c>
      <c r="D832" s="309"/>
      <c r="E832" s="310"/>
      <c r="F832" s="311">
        <f>$C$10</f>
        <v>0</v>
      </c>
      <c r="G832" s="315">
        <f>'13 Score Fill'!J810</f>
        <v>0</v>
      </c>
      <c r="H832" s="309"/>
      <c r="I832" s="310"/>
      <c r="J832" s="311">
        <f>$C$10</f>
        <v>0</v>
      </c>
      <c r="K832" s="315">
        <f>'13 Score Fill'!J818</f>
        <v>0</v>
      </c>
      <c r="L832" s="309"/>
      <c r="M832" s="309"/>
      <c r="N832" s="311">
        <f>$C$10</f>
        <v>0</v>
      </c>
      <c r="O832" s="314">
        <f>'13 Score Fill'!J826</f>
        <v>0</v>
      </c>
      <c r="P832" s="309"/>
      <c r="Q832" s="310"/>
      <c r="R832" s="309"/>
      <c r="V832" s="374">
        <f>COUNTIF(V803:V826,D844)</f>
        <v>0</v>
      </c>
    </row>
    <row r="833" spans="1:22" x14ac:dyDescent="0.25">
      <c r="A833" s="330"/>
      <c r="B833" s="311">
        <f>$C$11</f>
        <v>0</v>
      </c>
      <c r="C833" s="314">
        <f>'13 Score Fill'!J803</f>
        <v>0</v>
      </c>
      <c r="D833" s="309"/>
      <c r="E833" s="310"/>
      <c r="F833" s="311">
        <f>$C$11</f>
        <v>0</v>
      </c>
      <c r="G833" s="315">
        <f>'13 Score Fill'!J811</f>
        <v>0</v>
      </c>
      <c r="H833" s="309"/>
      <c r="I833" s="310"/>
      <c r="J833" s="311">
        <f>$C$11</f>
        <v>0</v>
      </c>
      <c r="K833" s="315">
        <f>'13 Score Fill'!J819</f>
        <v>0</v>
      </c>
      <c r="L833" s="309"/>
      <c r="M833" s="309"/>
      <c r="N833" s="311">
        <f>$C$11</f>
        <v>0</v>
      </c>
      <c r="O833" s="314">
        <f>'13 Score Fill'!J827</f>
        <v>0</v>
      </c>
      <c r="P833" s="309"/>
      <c r="Q833" s="310"/>
      <c r="R833" s="309"/>
      <c r="V833" s="374">
        <f>COUNTIF(V803:V826,D845)</f>
        <v>0</v>
      </c>
    </row>
    <row r="834" spans="1:22" x14ac:dyDescent="0.25">
      <c r="A834" s="330"/>
      <c r="B834" s="327" t="s">
        <v>248</v>
      </c>
      <c r="C834" s="324">
        <f>SUM(C831:C833)</f>
        <v>0</v>
      </c>
      <c r="D834" s="325"/>
      <c r="E834" s="326"/>
      <c r="F834" s="327" t="s">
        <v>248</v>
      </c>
      <c r="G834" s="321">
        <f>SUM(G831:G833)</f>
        <v>0</v>
      </c>
      <c r="H834" s="325"/>
      <c r="I834" s="326"/>
      <c r="J834" s="327" t="s">
        <v>248</v>
      </c>
      <c r="K834" s="324">
        <f>SUM(K831:K833)</f>
        <v>0</v>
      </c>
      <c r="L834" s="325"/>
      <c r="M834" s="325"/>
      <c r="N834" s="327" t="s">
        <v>248</v>
      </c>
      <c r="O834" s="324">
        <f>SUM(O831:O833)</f>
        <v>0</v>
      </c>
      <c r="P834" s="309"/>
      <c r="Q834" s="310"/>
      <c r="R834" s="309"/>
      <c r="V834" s="374">
        <f>COUNTIF(V803:V826,D846)</f>
        <v>0</v>
      </c>
    </row>
    <row r="835" spans="1:22" x14ac:dyDescent="0.25">
      <c r="A835" s="330"/>
      <c r="B835" s="327" t="s">
        <v>240</v>
      </c>
      <c r="C835" s="328">
        <f>C834/3</f>
        <v>0</v>
      </c>
      <c r="D835" s="378"/>
      <c r="E835" s="379"/>
      <c r="F835" s="380" t="s">
        <v>240</v>
      </c>
      <c r="G835" s="328">
        <f>G834/3</f>
        <v>0</v>
      </c>
      <c r="H835" s="378"/>
      <c r="I835" s="379"/>
      <c r="J835" s="380" t="s">
        <v>240</v>
      </c>
      <c r="K835" s="328">
        <f>K834/3</f>
        <v>0</v>
      </c>
      <c r="L835" s="378"/>
      <c r="M835" s="378"/>
      <c r="N835" s="380" t="s">
        <v>240</v>
      </c>
      <c r="O835" s="328">
        <f>O834/3</f>
        <v>0</v>
      </c>
      <c r="P835" s="309"/>
      <c r="Q835" s="310"/>
      <c r="R835" s="309"/>
      <c r="V835" s="374">
        <f>COUNTIF(V803:V826,C847)</f>
        <v>0</v>
      </c>
    </row>
    <row r="836" spans="1:22" ht="13.8" thickBot="1" x14ac:dyDescent="0.3">
      <c r="A836" s="330"/>
      <c r="B836" s="311"/>
      <c r="C836" s="309"/>
      <c r="D836" s="309"/>
      <c r="E836" s="310"/>
      <c r="F836" s="311"/>
      <c r="G836" s="309"/>
      <c r="H836" s="309"/>
      <c r="I836" s="310"/>
      <c r="J836" s="311"/>
      <c r="K836" s="309"/>
      <c r="L836" s="309"/>
      <c r="M836" s="309"/>
      <c r="N836" s="311"/>
      <c r="O836" s="309"/>
      <c r="P836" s="309"/>
      <c r="Q836" s="310"/>
      <c r="R836" s="309"/>
      <c r="V836" s="374">
        <f>COUNTIF(V803:V826,D848)</f>
        <v>0</v>
      </c>
    </row>
    <row r="837" spans="1:22" ht="25.5" customHeight="1" x14ac:dyDescent="0.25">
      <c r="A837" s="330"/>
      <c r="B837" s="381" t="s">
        <v>249</v>
      </c>
      <c r="C837" s="382">
        <f>C834+C826+C818+C810+C802+C794</f>
        <v>0</v>
      </c>
      <c r="D837" s="1394" t="e">
        <f>$C$28</f>
        <v>#N/A</v>
      </c>
      <c r="E837" s="1395"/>
      <c r="F837" s="381" t="s">
        <v>272</v>
      </c>
      <c r="G837" s="382">
        <f>G834+G826+G818+G810+G802+G794</f>
        <v>0</v>
      </c>
      <c r="H837" s="1394" t="e">
        <f>$G$28</f>
        <v>#N/A</v>
      </c>
      <c r="I837" s="1395"/>
      <c r="J837" s="381" t="s">
        <v>301</v>
      </c>
      <c r="K837" s="382">
        <f>K834+K826+K818+K810+K802+K794</f>
        <v>0</v>
      </c>
      <c r="L837" s="1394" t="e">
        <f>$K$28</f>
        <v>#N/A</v>
      </c>
      <c r="M837" s="1400"/>
      <c r="N837" s="381" t="s">
        <v>303</v>
      </c>
      <c r="O837" s="383">
        <f>O834+O826+O818+O810+O802+O794</f>
        <v>0</v>
      </c>
      <c r="P837" s="1394" t="str">
        <f>$O$28</f>
        <v>Not Used</v>
      </c>
      <c r="Q837" s="1395"/>
      <c r="R837" s="510"/>
      <c r="V837" s="374">
        <f>COUNTIF(V803:V826,D849)</f>
        <v>0</v>
      </c>
    </row>
    <row r="838" spans="1:22" x14ac:dyDescent="0.25">
      <c r="A838" s="330"/>
      <c r="B838" s="384"/>
      <c r="C838" s="321"/>
      <c r="D838" s="1396"/>
      <c r="E838" s="1397"/>
      <c r="F838" s="384"/>
      <c r="G838" s="321"/>
      <c r="H838" s="1396"/>
      <c r="I838" s="1397"/>
      <c r="J838" s="384"/>
      <c r="K838" s="321"/>
      <c r="L838" s="1396"/>
      <c r="M838" s="1401"/>
      <c r="N838" s="384"/>
      <c r="O838" s="385"/>
      <c r="P838" s="1396"/>
      <c r="Q838" s="1397"/>
      <c r="R838" s="510"/>
      <c r="V838" s="374">
        <f>COUNTIF(V803:V826,C850)</f>
        <v>0</v>
      </c>
    </row>
    <row r="839" spans="1:22" ht="27" thickBot="1" x14ac:dyDescent="0.3">
      <c r="A839" s="330"/>
      <c r="B839" s="386" t="s">
        <v>250</v>
      </c>
      <c r="C839" s="388" t="str">
        <f>K844</f>
        <v>Exercise 1</v>
      </c>
      <c r="D839" s="1398"/>
      <c r="E839" s="1399"/>
      <c r="F839" s="386" t="s">
        <v>273</v>
      </c>
      <c r="G839" s="388" t="str">
        <f>K845</f>
        <v>Exercise 2</v>
      </c>
      <c r="H839" s="1398"/>
      <c r="I839" s="1399"/>
      <c r="J839" s="386" t="s">
        <v>302</v>
      </c>
      <c r="K839" s="388" t="str">
        <f>K846</f>
        <v>Exercise 3</v>
      </c>
      <c r="L839" s="1398"/>
      <c r="M839" s="1402"/>
      <c r="N839" s="386" t="s">
        <v>304</v>
      </c>
      <c r="O839" s="389" t="str">
        <f>K846</f>
        <v>Exercise 3</v>
      </c>
      <c r="P839" s="1398"/>
      <c r="Q839" s="1399"/>
      <c r="R839" s="510"/>
      <c r="V839" s="331">
        <f>$K$9+$K$10+$K$11+$K$12</f>
        <v>0</v>
      </c>
    </row>
    <row r="840" spans="1:22" ht="13.8" thickBot="1" x14ac:dyDescent="0.3">
      <c r="A840" s="330"/>
      <c r="B840" s="329"/>
      <c r="C840" s="309"/>
      <c r="D840" s="309"/>
      <c r="E840" s="309"/>
      <c r="F840" s="309"/>
      <c r="G840" s="309"/>
      <c r="H840" s="309"/>
      <c r="I840" s="309"/>
      <c r="J840" s="309"/>
      <c r="K840" s="309"/>
      <c r="L840" s="309"/>
      <c r="M840" s="309"/>
      <c r="N840" s="309"/>
      <c r="O840" s="309"/>
      <c r="P840" s="309"/>
      <c r="Q840" s="310"/>
      <c r="R840" s="309"/>
    </row>
    <row r="841" spans="1:22" ht="41.4" thickTop="1" thickBot="1" x14ac:dyDescent="0.35">
      <c r="A841" s="330"/>
      <c r="B841" s="390"/>
      <c r="C841" s="325"/>
      <c r="D841" s="325"/>
      <c r="E841" s="391" t="s">
        <v>248</v>
      </c>
      <c r="F841" s="392" t="s">
        <v>348</v>
      </c>
      <c r="G841" s="1387" t="s">
        <v>347</v>
      </c>
      <c r="H841" s="1387"/>
      <c r="I841" s="452" t="s">
        <v>404</v>
      </c>
      <c r="J841" s="394"/>
      <c r="K841" s="309"/>
      <c r="L841" s="309"/>
      <c r="M841" s="1382" t="s">
        <v>7</v>
      </c>
      <c r="N841" s="1383"/>
      <c r="O841" s="395" t="str">
        <f>J785</f>
        <v>L</v>
      </c>
      <c r="P841" s="396"/>
      <c r="Q841" s="397"/>
      <c r="R841" s="396"/>
    </row>
    <row r="842" spans="1:22" ht="13.8" thickTop="1" x14ac:dyDescent="0.25">
      <c r="A842" s="330"/>
      <c r="B842" s="398"/>
      <c r="C842" s="399"/>
      <c r="D842" s="400" t="s">
        <v>259</v>
      </c>
      <c r="E842" s="321">
        <f>SUMIFS(W803:W826,V803:V826,D842)</f>
        <v>0</v>
      </c>
      <c r="F842" s="401">
        <f>$V$72*30</f>
        <v>0</v>
      </c>
      <c r="G842" s="1374" t="e">
        <f>E842/$V$72/3</f>
        <v>#DIV/0!</v>
      </c>
      <c r="H842" s="1374"/>
      <c r="I842" s="378" t="e">
        <f>G842*10</f>
        <v>#DIV/0!</v>
      </c>
      <c r="J842" s="309"/>
      <c r="K842" s="309"/>
      <c r="L842" s="309"/>
      <c r="M842" s="402"/>
      <c r="N842" s="1392"/>
      <c r="O842" s="1392"/>
      <c r="P842" s="1392"/>
      <c r="Q842" s="1393"/>
      <c r="R842" s="509"/>
    </row>
    <row r="843" spans="1:22" x14ac:dyDescent="0.25">
      <c r="A843" s="330"/>
      <c r="B843" s="403"/>
      <c r="C843" s="399"/>
      <c r="D843" s="400" t="s">
        <v>266</v>
      </c>
      <c r="E843" s="321">
        <f>SUMIFS(W803:W826,V803:V826,D843)</f>
        <v>0</v>
      </c>
      <c r="F843" s="401">
        <f>$V$73*30</f>
        <v>0</v>
      </c>
      <c r="G843" s="1374" t="e">
        <f>E843/$V$73/3</f>
        <v>#DIV/0!</v>
      </c>
      <c r="H843" s="1374"/>
      <c r="I843" s="378" t="e">
        <f t="shared" ref="I843:I849" si="15">G843*10</f>
        <v>#DIV/0!</v>
      </c>
      <c r="K843" s="1390"/>
      <c r="L843" s="1390"/>
      <c r="M843" s="404" t="s">
        <v>248</v>
      </c>
      <c r="N843" s="404" t="s">
        <v>240</v>
      </c>
      <c r="O843" s="405"/>
      <c r="P843" s="405"/>
      <c r="Q843" s="406"/>
      <c r="R843" s="405"/>
    </row>
    <row r="844" spans="1:22" ht="13.8" x14ac:dyDescent="0.3">
      <c r="A844" s="330"/>
      <c r="B844" s="403"/>
      <c r="C844" s="399"/>
      <c r="D844" s="400" t="s">
        <v>260</v>
      </c>
      <c r="E844" s="321">
        <f>SUMIFS(W803:W826,V803:V826,D844)</f>
        <v>0</v>
      </c>
      <c r="F844" s="401">
        <f>$V$74*30</f>
        <v>0</v>
      </c>
      <c r="G844" s="1374" t="e">
        <f>E844/$V$74/3</f>
        <v>#DIV/0!</v>
      </c>
      <c r="H844" s="1374"/>
      <c r="I844" s="378" t="e">
        <f t="shared" si="15"/>
        <v>#DIV/0!</v>
      </c>
      <c r="K844" s="1375" t="s">
        <v>236</v>
      </c>
      <c r="L844" s="1375"/>
      <c r="M844" s="404">
        <f>C837</f>
        <v>0</v>
      </c>
      <c r="N844" s="407" t="e">
        <f>(M844/($K$9*30))*100</f>
        <v>#DIV/0!</v>
      </c>
      <c r="O844" s="330"/>
      <c r="P844" s="330"/>
      <c r="Q844" s="310"/>
      <c r="R844" s="309"/>
    </row>
    <row r="845" spans="1:22" ht="13.8" x14ac:dyDescent="0.3">
      <c r="A845" s="330"/>
      <c r="B845" s="403"/>
      <c r="C845" s="399"/>
      <c r="D845" s="400" t="s">
        <v>261</v>
      </c>
      <c r="E845" s="321">
        <f>SUMIFS(W803:W826,V803:V826,D845)</f>
        <v>0</v>
      </c>
      <c r="F845" s="401">
        <f>$V$75*30</f>
        <v>0</v>
      </c>
      <c r="G845" s="1374" t="e">
        <f>E845/$V$75/3</f>
        <v>#DIV/0!</v>
      </c>
      <c r="H845" s="1374"/>
      <c r="I845" s="378" t="e">
        <f t="shared" si="15"/>
        <v>#DIV/0!</v>
      </c>
      <c r="K845" s="1375" t="s">
        <v>237</v>
      </c>
      <c r="L845" s="1375"/>
      <c r="M845" s="404">
        <f>G837</f>
        <v>0</v>
      </c>
      <c r="N845" s="407" t="e">
        <f>(M845/($K$10*30))*100</f>
        <v>#DIV/0!</v>
      </c>
      <c r="O845" s="408"/>
      <c r="P845" s="330"/>
      <c r="Q845" s="310"/>
      <c r="R845" s="309"/>
    </row>
    <row r="846" spans="1:22" ht="13.8" x14ac:dyDescent="0.3">
      <c r="A846" s="330"/>
      <c r="B846" s="403"/>
      <c r="C846" s="330"/>
      <c r="D846" s="409" t="s">
        <v>262</v>
      </c>
      <c r="E846" s="321">
        <f>SUMIFS(W803:W826,V803:V826,D846)</f>
        <v>0</v>
      </c>
      <c r="F846" s="401">
        <f>$V$76*30</f>
        <v>0</v>
      </c>
      <c r="G846" s="1374" t="e">
        <f>E846/$V$76/3</f>
        <v>#DIV/0!</v>
      </c>
      <c r="H846" s="1374"/>
      <c r="I846" s="378" t="e">
        <f t="shared" si="15"/>
        <v>#DIV/0!</v>
      </c>
      <c r="K846" s="1375" t="s">
        <v>247</v>
      </c>
      <c r="L846" s="1375"/>
      <c r="M846" s="404">
        <f>K837</f>
        <v>0</v>
      </c>
      <c r="N846" s="407" t="e">
        <f>(M846/($K$11*30))*100</f>
        <v>#DIV/0!</v>
      </c>
      <c r="O846" s="309"/>
      <c r="P846" s="309"/>
      <c r="Q846" s="310"/>
      <c r="R846" s="309"/>
    </row>
    <row r="847" spans="1:22" ht="13.8" x14ac:dyDescent="0.3">
      <c r="A847" s="330"/>
      <c r="B847" s="403"/>
      <c r="C847" s="399"/>
      <c r="D847" s="400" t="s">
        <v>263</v>
      </c>
      <c r="E847" s="321">
        <f>SUMIFS(W803:W826,V803:V826,D847)</f>
        <v>0</v>
      </c>
      <c r="F847" s="401">
        <f>$V$77*30</f>
        <v>0</v>
      </c>
      <c r="G847" s="1374" t="e">
        <f>E847/$V$77/3</f>
        <v>#DIV/0!</v>
      </c>
      <c r="H847" s="1374"/>
      <c r="I847" s="378" t="e">
        <f t="shared" si="15"/>
        <v>#DIV/0!</v>
      </c>
      <c r="K847" s="1375" t="s">
        <v>246</v>
      </c>
      <c r="L847" s="1375"/>
      <c r="M847" s="404">
        <f>O837</f>
        <v>0</v>
      </c>
      <c r="N847" s="407" t="e">
        <f>(M847/($K$12*30))*100</f>
        <v>#DIV/0!</v>
      </c>
      <c r="O847" s="309"/>
      <c r="P847" s="309"/>
      <c r="Q847" s="310"/>
      <c r="R847" s="309"/>
    </row>
    <row r="848" spans="1:22" ht="13.8" x14ac:dyDescent="0.25">
      <c r="A848" s="330"/>
      <c r="B848" s="403"/>
      <c r="C848" s="399"/>
      <c r="D848" s="400" t="s">
        <v>265</v>
      </c>
      <c r="E848" s="321">
        <f>SUMIFS(W803:W826,V803:V826,D848)</f>
        <v>0</v>
      </c>
      <c r="F848" s="401">
        <f>$V$78*30</f>
        <v>0</v>
      </c>
      <c r="G848" s="1374" t="e">
        <f>E848/$V$78/3</f>
        <v>#DIV/0!</v>
      </c>
      <c r="H848" s="1374"/>
      <c r="I848" s="378" t="e">
        <f t="shared" si="15"/>
        <v>#DIV/0!</v>
      </c>
      <c r="K848" s="1376" t="s">
        <v>248</v>
      </c>
      <c r="L848" s="1376"/>
      <c r="M848" s="321">
        <f>SUM(M844:M847)</f>
        <v>0</v>
      </c>
      <c r="N848" s="410" t="e">
        <f>(M848/$O$86)*100</f>
        <v>#DIV/0!</v>
      </c>
      <c r="O848" s="309"/>
      <c r="P848" s="309"/>
      <c r="Q848" s="310"/>
      <c r="R848" s="309"/>
    </row>
    <row r="849" spans="1:23" x14ac:dyDescent="0.25">
      <c r="A849" s="330"/>
      <c r="B849" s="403"/>
      <c r="C849" s="1377" t="s">
        <v>264</v>
      </c>
      <c r="D849" s="1377"/>
      <c r="E849" s="321">
        <f>SUMIFS(W803:W826,V803:V826,C849)</f>
        <v>0</v>
      </c>
      <c r="F849" s="401">
        <f>$V$79*30</f>
        <v>0</v>
      </c>
      <c r="G849" s="1374" t="e">
        <f>E849/$V$79/3</f>
        <v>#DIV/0!</v>
      </c>
      <c r="H849" s="1374"/>
      <c r="I849" s="378" t="e">
        <f t="shared" si="15"/>
        <v>#DIV/0!</v>
      </c>
      <c r="L849" s="412" t="s">
        <v>349</v>
      </c>
      <c r="M849" s="413">
        <f>($K$9+$K$10+$K$11+$K$12)*30</f>
        <v>0</v>
      </c>
      <c r="N849" s="414"/>
      <c r="O849" s="414"/>
      <c r="P849" s="309"/>
      <c r="Q849" s="310"/>
      <c r="R849" s="309"/>
    </row>
    <row r="850" spans="1:23" x14ac:dyDescent="0.25">
      <c r="A850" s="330"/>
      <c r="B850" s="415"/>
      <c r="C850" s="1386" t="s">
        <v>307</v>
      </c>
      <c r="D850" s="1386"/>
      <c r="E850" s="401">
        <f>SUM(E842:E849)</f>
        <v>0</v>
      </c>
      <c r="F850" s="416">
        <f>SUM(F842:F849)</f>
        <v>0</v>
      </c>
      <c r="G850" s="417"/>
      <c r="H850" s="1388"/>
      <c r="I850" s="1388"/>
      <c r="J850" s="418"/>
      <c r="K850" s="418"/>
      <c r="L850" s="417"/>
      <c r="M850" s="417"/>
      <c r="N850" s="417"/>
      <c r="O850" s="417"/>
      <c r="P850" s="417"/>
      <c r="Q850" s="419"/>
      <c r="R850" s="309"/>
    </row>
    <row r="851" spans="1:23" x14ac:dyDescent="0.25">
      <c r="A851" s="330"/>
      <c r="B851" s="420"/>
      <c r="C851" s="421"/>
      <c r="D851" s="421"/>
      <c r="E851" s="422"/>
      <c r="F851" s="423"/>
      <c r="G851" s="424"/>
      <c r="H851" s="422"/>
      <c r="I851" s="422"/>
      <c r="J851" s="425"/>
      <c r="K851" s="424"/>
      <c r="L851" s="424"/>
      <c r="M851" s="424"/>
      <c r="N851" s="424"/>
      <c r="O851" s="424"/>
      <c r="P851" s="424"/>
      <c r="Q851" s="424"/>
      <c r="R851" s="309"/>
    </row>
    <row r="852" spans="1:23" ht="13.8" x14ac:dyDescent="0.25">
      <c r="A852" s="330"/>
      <c r="B852" s="349"/>
      <c r="C852" s="350"/>
      <c r="D852" s="350"/>
      <c r="E852" s="350"/>
      <c r="F852" s="350"/>
      <c r="G852" s="351"/>
      <c r="H852" s="350"/>
      <c r="I852" s="350"/>
      <c r="J852" s="350"/>
      <c r="K852" s="350"/>
      <c r="L852" s="352"/>
      <c r="M852" s="350"/>
      <c r="N852" s="350"/>
      <c r="O852" s="353"/>
      <c r="P852" s="353"/>
      <c r="Q852" s="354"/>
      <c r="R852" s="309"/>
    </row>
    <row r="853" spans="1:23" ht="15.75" customHeight="1" thickBot="1" x14ac:dyDescent="0.3">
      <c r="A853" s="330"/>
      <c r="B853" s="426"/>
      <c r="C853" s="355" t="s">
        <v>13</v>
      </c>
      <c r="D853" s="1403">
        <f>'1 FILL FORM'!$G$6</f>
        <v>0</v>
      </c>
      <c r="E853" s="1403"/>
      <c r="F853" s="1403"/>
      <c r="G853" s="1403"/>
      <c r="H853" s="309"/>
      <c r="I853" s="309"/>
      <c r="J853" s="309"/>
      <c r="K853" s="309"/>
      <c r="L853" s="309"/>
      <c r="M853" s="355" t="s">
        <v>4</v>
      </c>
      <c r="N853" s="1391">
        <f>'1 FILL FORM'!$G$7</f>
        <v>0</v>
      </c>
      <c r="O853" s="1391"/>
      <c r="P853" s="1391"/>
      <c r="Q853" s="310"/>
      <c r="R853" s="309"/>
      <c r="S853" s="365"/>
      <c r="T853" s="365"/>
      <c r="U853" s="365"/>
    </row>
    <row r="854" spans="1:23" ht="16.8" thickTop="1" thickBot="1" x14ac:dyDescent="0.35">
      <c r="A854" s="330"/>
      <c r="B854" s="358" t="s">
        <v>5</v>
      </c>
      <c r="C854" s="1389">
        <f>'1 FILL FORM'!$G$9</f>
        <v>0</v>
      </c>
      <c r="D854" s="1389"/>
      <c r="E854" s="1389"/>
      <c r="F854" s="1389"/>
      <c r="G854" s="359"/>
      <c r="H854" s="360"/>
      <c r="I854" s="361" t="s">
        <v>7</v>
      </c>
      <c r="J854" s="307" t="s">
        <v>286</v>
      </c>
      <c r="K854" s="362"/>
      <c r="L854" s="362"/>
      <c r="M854" s="362"/>
      <c r="N854" s="362"/>
      <c r="O854" s="362"/>
      <c r="P854" s="362"/>
      <c r="Q854" s="363"/>
      <c r="R854" s="359"/>
      <c r="V854" s="365"/>
      <c r="W854" s="365"/>
    </row>
    <row r="855" spans="1:23" ht="14.4" thickTop="1" thickBot="1" x14ac:dyDescent="0.3">
      <c r="A855" s="330"/>
      <c r="B855" s="366"/>
      <c r="C855" s="367"/>
      <c r="D855" s="367"/>
      <c r="E855" s="367"/>
      <c r="F855" s="367"/>
      <c r="G855" s="367"/>
      <c r="H855" s="367"/>
      <c r="I855" s="367"/>
      <c r="J855" s="367"/>
      <c r="K855" s="367"/>
      <c r="L855" s="367"/>
      <c r="M855" s="367"/>
      <c r="N855" s="367"/>
      <c r="O855" s="367"/>
      <c r="P855" s="367"/>
      <c r="Q855" s="368"/>
      <c r="R855" s="309"/>
    </row>
    <row r="856" spans="1:23" ht="14.4" thickTop="1" thickBot="1" x14ac:dyDescent="0.3">
      <c r="A856" s="330"/>
      <c r="B856" s="370" t="s">
        <v>253</v>
      </c>
      <c r="C856" s="1378" t="e">
        <f>$G$9</f>
        <v>#N/A</v>
      </c>
      <c r="D856" s="1378"/>
      <c r="E856" s="1379"/>
      <c r="F856" s="370" t="s">
        <v>254</v>
      </c>
      <c r="G856" s="1378" t="e">
        <f>$G$10</f>
        <v>#N/A</v>
      </c>
      <c r="H856" s="1378"/>
      <c r="I856" s="1379"/>
      <c r="J856" s="371" t="s">
        <v>255</v>
      </c>
      <c r="K856" s="1380" t="e">
        <f>$G$11</f>
        <v>#N/A</v>
      </c>
      <c r="L856" s="1380"/>
      <c r="M856" s="1381"/>
      <c r="N856" s="371" t="s">
        <v>256</v>
      </c>
      <c r="O856" s="1380" t="str">
        <f>$G$12</f>
        <v>Not Used</v>
      </c>
      <c r="P856" s="1380"/>
      <c r="Q856" s="1381"/>
      <c r="R856" s="508"/>
    </row>
    <row r="857" spans="1:23" ht="13.8" thickTop="1" x14ac:dyDescent="0.25">
      <c r="A857" s="330"/>
      <c r="B857" s="329"/>
      <c r="C857" s="309"/>
      <c r="D857" s="427"/>
      <c r="E857" s="310"/>
      <c r="F857" s="329"/>
      <c r="G857" s="309"/>
      <c r="H857" s="309"/>
      <c r="I857" s="310"/>
      <c r="J857" s="329"/>
      <c r="K857" s="309"/>
      <c r="L857" s="309"/>
      <c r="M857" s="309"/>
      <c r="N857" s="329"/>
      <c r="O857" s="309"/>
      <c r="P857" s="309"/>
      <c r="Q857" s="310"/>
      <c r="R857" s="309"/>
    </row>
    <row r="858" spans="1:23" ht="12.75" customHeight="1" x14ac:dyDescent="0.25">
      <c r="A858" s="330"/>
      <c r="B858" s="319" t="s">
        <v>239</v>
      </c>
      <c r="C858" s="1384" t="e">
        <f>$C$30</f>
        <v>#N/A</v>
      </c>
      <c r="D858" s="1385"/>
      <c r="E858" s="316"/>
      <c r="F858" s="317" t="s">
        <v>239</v>
      </c>
      <c r="G858" s="1384" t="e">
        <f>$G$30</f>
        <v>#N/A</v>
      </c>
      <c r="H858" s="1385"/>
      <c r="I858" s="318"/>
      <c r="J858" s="319" t="s">
        <v>239</v>
      </c>
      <c r="K858" s="1384" t="e">
        <f>$K$30</f>
        <v>#N/A</v>
      </c>
      <c r="L858" s="1385"/>
      <c r="M858" s="320"/>
      <c r="N858" s="319" t="s">
        <v>239</v>
      </c>
      <c r="O858" s="1384" t="e">
        <f>$O$30</f>
        <v>#N/A</v>
      </c>
      <c r="P858" s="1385"/>
      <c r="Q858" s="310"/>
      <c r="R858" s="309"/>
      <c r="S858" s="1404"/>
      <c r="T858" s="1404"/>
      <c r="U858" s="331"/>
    </row>
    <row r="859" spans="1:23" x14ac:dyDescent="0.25">
      <c r="A859" s="330"/>
      <c r="B859" s="329"/>
      <c r="C859" s="321" t="s">
        <v>238</v>
      </c>
      <c r="D859" s="321"/>
      <c r="E859" s="322"/>
      <c r="F859" s="323"/>
      <c r="G859" s="321" t="s">
        <v>238</v>
      </c>
      <c r="H859" s="321"/>
      <c r="I859" s="322"/>
      <c r="J859" s="323"/>
      <c r="K859" s="321" t="s">
        <v>238</v>
      </c>
      <c r="L859" s="321"/>
      <c r="M859" s="321"/>
      <c r="N859" s="323"/>
      <c r="O859" s="321" t="s">
        <v>238</v>
      </c>
      <c r="P859" s="309"/>
      <c r="Q859" s="310"/>
      <c r="R859" s="309"/>
      <c r="W859" s="331"/>
    </row>
    <row r="860" spans="1:23" x14ac:dyDescent="0.25">
      <c r="A860" s="330"/>
      <c r="B860" s="311">
        <f>$C$9</f>
        <v>0</v>
      </c>
      <c r="C860" s="308">
        <f>'13 Score Fill'!E870</f>
        <v>0</v>
      </c>
      <c r="D860" s="309"/>
      <c r="E860" s="310"/>
      <c r="F860" s="311">
        <f>$C$9</f>
        <v>0</v>
      </c>
      <c r="G860" s="312">
        <f>'13 Score Fill'!E878</f>
        <v>0</v>
      </c>
      <c r="H860" s="309"/>
      <c r="I860" s="310"/>
      <c r="J860" s="311">
        <f>$C$9</f>
        <v>0</v>
      </c>
      <c r="K860" s="312">
        <f>'13 Score Fill'!E886</f>
        <v>0</v>
      </c>
      <c r="L860" s="309"/>
      <c r="M860" s="309"/>
      <c r="N860" s="311">
        <f>$C$9</f>
        <v>0</v>
      </c>
      <c r="O860" s="313">
        <f>'13 Score Fill'!E894</f>
        <v>0</v>
      </c>
      <c r="P860" s="309"/>
      <c r="Q860" s="310"/>
      <c r="R860" s="309"/>
    </row>
    <row r="861" spans="1:23" x14ac:dyDescent="0.25">
      <c r="A861" s="330"/>
      <c r="B861" s="311">
        <f>$C$10</f>
        <v>0</v>
      </c>
      <c r="C861" s="313">
        <f>'13 Score Fill'!E871</f>
        <v>0</v>
      </c>
      <c r="D861" s="309"/>
      <c r="E861" s="310"/>
      <c r="F861" s="311">
        <f>$C$10</f>
        <v>0</v>
      </c>
      <c r="G861" s="313">
        <f>'13 Score Fill'!E879</f>
        <v>0</v>
      </c>
      <c r="H861" s="309"/>
      <c r="I861" s="310"/>
      <c r="J861" s="311">
        <f>$C$10</f>
        <v>0</v>
      </c>
      <c r="K861" s="313">
        <f>'13 Score Fill'!E887</f>
        <v>0</v>
      </c>
      <c r="L861" s="309"/>
      <c r="M861" s="309"/>
      <c r="N861" s="311">
        <f>$C$10</f>
        <v>0</v>
      </c>
      <c r="O861" s="315">
        <f>'13 Score Fill'!E895</f>
        <v>0</v>
      </c>
      <c r="P861" s="309"/>
      <c r="Q861" s="310"/>
      <c r="R861" s="309"/>
    </row>
    <row r="862" spans="1:23" x14ac:dyDescent="0.25">
      <c r="A862" s="330"/>
      <c r="B862" s="311">
        <f>$C$11</f>
        <v>0</v>
      </c>
      <c r="C862" s="314">
        <f>'13 Score Fill'!E872</f>
        <v>0</v>
      </c>
      <c r="D862" s="309"/>
      <c r="E862" s="310"/>
      <c r="F862" s="311">
        <f>$C$11</f>
        <v>0</v>
      </c>
      <c r="G862" s="315">
        <f>'13 Score Fill'!E880</f>
        <v>0</v>
      </c>
      <c r="H862" s="309"/>
      <c r="I862" s="310"/>
      <c r="J862" s="311">
        <f>$C$11</f>
        <v>0</v>
      </c>
      <c r="K862" s="315">
        <f>'13 Score Fill'!E888</f>
        <v>0</v>
      </c>
      <c r="L862" s="309"/>
      <c r="M862" s="309"/>
      <c r="N862" s="311">
        <f>$C$11</f>
        <v>0</v>
      </c>
      <c r="O862" s="315">
        <f>'13 Score Fill'!E896</f>
        <v>0</v>
      </c>
      <c r="P862" s="309"/>
      <c r="Q862" s="310"/>
      <c r="R862" s="309"/>
    </row>
    <row r="863" spans="1:23" x14ac:dyDescent="0.25">
      <c r="A863" s="330"/>
      <c r="B863" s="327" t="s">
        <v>248</v>
      </c>
      <c r="C863" s="324">
        <f>SUM(C860:C862)</f>
        <v>0</v>
      </c>
      <c r="D863" s="325"/>
      <c r="E863" s="326"/>
      <c r="F863" s="327" t="s">
        <v>248</v>
      </c>
      <c r="G863" s="321">
        <f>SUM(G860:G862)</f>
        <v>0</v>
      </c>
      <c r="H863" s="325"/>
      <c r="I863" s="326"/>
      <c r="J863" s="327" t="s">
        <v>248</v>
      </c>
      <c r="K863" s="321">
        <f>SUM(K860:K862)</f>
        <v>0</v>
      </c>
      <c r="L863" s="325"/>
      <c r="M863" s="325"/>
      <c r="N863" s="327" t="s">
        <v>248</v>
      </c>
      <c r="O863" s="324">
        <f>SUM(O860:O862)</f>
        <v>0</v>
      </c>
      <c r="P863" s="309"/>
      <c r="Q863" s="310"/>
      <c r="R863" s="309"/>
    </row>
    <row r="864" spans="1:23" x14ac:dyDescent="0.25">
      <c r="A864" s="330"/>
      <c r="B864" s="327" t="s">
        <v>240</v>
      </c>
      <c r="C864" s="328">
        <f>C863/3</f>
        <v>0</v>
      </c>
      <c r="D864" s="325"/>
      <c r="E864" s="326"/>
      <c r="F864" s="327" t="s">
        <v>240</v>
      </c>
      <c r="G864" s="328">
        <f>G863/3</f>
        <v>0</v>
      </c>
      <c r="H864" s="325"/>
      <c r="I864" s="326"/>
      <c r="J864" s="327" t="s">
        <v>240</v>
      </c>
      <c r="K864" s="328">
        <f>K863/3</f>
        <v>0</v>
      </c>
      <c r="L864" s="325"/>
      <c r="M864" s="325"/>
      <c r="N864" s="327" t="s">
        <v>240</v>
      </c>
      <c r="O864" s="328">
        <f>O863/3</f>
        <v>0</v>
      </c>
      <c r="P864" s="309"/>
      <c r="Q864" s="310"/>
      <c r="R864" s="309"/>
    </row>
    <row r="865" spans="1:23" x14ac:dyDescent="0.25">
      <c r="A865" s="330"/>
      <c r="B865" s="329"/>
      <c r="C865" s="309"/>
      <c r="D865" s="309"/>
      <c r="E865" s="310"/>
      <c r="F865" s="329"/>
      <c r="G865" s="309"/>
      <c r="H865" s="309"/>
      <c r="I865" s="310"/>
      <c r="J865" s="329"/>
      <c r="K865" s="309"/>
      <c r="L865" s="309"/>
      <c r="M865" s="309"/>
      <c r="N865" s="329"/>
      <c r="O865" s="309"/>
      <c r="P865" s="309"/>
      <c r="Q865" s="310"/>
      <c r="R865" s="309"/>
    </row>
    <row r="866" spans="1:23" ht="12.75" customHeight="1" x14ac:dyDescent="0.25">
      <c r="A866" s="330"/>
      <c r="B866" s="319" t="s">
        <v>241</v>
      </c>
      <c r="C866" s="1384" t="e">
        <f>$C$38</f>
        <v>#N/A</v>
      </c>
      <c r="D866" s="1385"/>
      <c r="E866" s="318"/>
      <c r="F866" s="319" t="s">
        <v>241</v>
      </c>
      <c r="G866" s="1384" t="e">
        <f>$G$38</f>
        <v>#N/A</v>
      </c>
      <c r="H866" s="1385"/>
      <c r="I866" s="318"/>
      <c r="J866" s="319" t="s">
        <v>241</v>
      </c>
      <c r="K866" s="1384" t="e">
        <f>$K$38</f>
        <v>#N/A</v>
      </c>
      <c r="L866" s="1385"/>
      <c r="M866" s="320"/>
      <c r="N866" s="319" t="s">
        <v>241</v>
      </c>
      <c r="O866" s="1384" t="e">
        <f>$O$38</f>
        <v>#N/A</v>
      </c>
      <c r="P866" s="1385"/>
      <c r="Q866" s="310"/>
      <c r="R866" s="309"/>
      <c r="U866" s="331"/>
    </row>
    <row r="867" spans="1:23" x14ac:dyDescent="0.25">
      <c r="A867" s="330"/>
      <c r="B867" s="329"/>
      <c r="C867" s="321" t="s">
        <v>238</v>
      </c>
      <c r="D867" s="321"/>
      <c r="E867" s="322"/>
      <c r="F867" s="323"/>
      <c r="G867" s="321" t="s">
        <v>238</v>
      </c>
      <c r="H867" s="321"/>
      <c r="I867" s="322"/>
      <c r="J867" s="323"/>
      <c r="K867" s="321" t="s">
        <v>238</v>
      </c>
      <c r="L867" s="321"/>
      <c r="M867" s="321"/>
      <c r="N867" s="323"/>
      <c r="O867" s="321" t="s">
        <v>238</v>
      </c>
      <c r="P867" s="321"/>
      <c r="Q867" s="310"/>
      <c r="R867" s="309"/>
    </row>
    <row r="868" spans="1:23" x14ac:dyDescent="0.25">
      <c r="A868" s="330"/>
      <c r="B868" s="311">
        <f>$C$9</f>
        <v>0</v>
      </c>
      <c r="C868" s="313">
        <f>'13 Score Fill'!F870</f>
        <v>0</v>
      </c>
      <c r="D868" s="309"/>
      <c r="E868" s="310"/>
      <c r="F868" s="311">
        <f>$C$9</f>
        <v>0</v>
      </c>
      <c r="G868" s="313">
        <f>'13 Score Fill'!F878</f>
        <v>0</v>
      </c>
      <c r="H868" s="309"/>
      <c r="I868" s="310"/>
      <c r="J868" s="311">
        <f>$C$9</f>
        <v>0</v>
      </c>
      <c r="K868" s="313">
        <f>'13 Score Fill'!F886</f>
        <v>0</v>
      </c>
      <c r="L868" s="309"/>
      <c r="M868" s="309"/>
      <c r="N868" s="311">
        <f>$C$9</f>
        <v>0</v>
      </c>
      <c r="O868" s="313">
        <f>'13 Score Fill'!F894</f>
        <v>0</v>
      </c>
      <c r="P868" s="309"/>
      <c r="Q868" s="310"/>
      <c r="R868" s="309"/>
      <c r="V868" s="184"/>
    </row>
    <row r="869" spans="1:23" x14ac:dyDescent="0.25">
      <c r="A869" s="330"/>
      <c r="B869" s="311">
        <f>$C$10</f>
        <v>0</v>
      </c>
      <c r="C869" s="315">
        <f>'13 Score Fill'!F871</f>
        <v>0</v>
      </c>
      <c r="D869" s="309"/>
      <c r="E869" s="310"/>
      <c r="F869" s="311">
        <f>$C$10</f>
        <v>0</v>
      </c>
      <c r="G869" s="315">
        <f>'13 Score Fill'!F879</f>
        <v>0</v>
      </c>
      <c r="H869" s="309"/>
      <c r="I869" s="310"/>
      <c r="J869" s="311">
        <f>$C$10</f>
        <v>0</v>
      </c>
      <c r="K869" s="314">
        <f>'13 Score Fill'!F887</f>
        <v>0</v>
      </c>
      <c r="L869" s="309"/>
      <c r="M869" s="309"/>
      <c r="N869" s="311">
        <f>$C$10</f>
        <v>0</v>
      </c>
      <c r="O869" s="314">
        <f>'13 Score Fill'!F895</f>
        <v>0</v>
      </c>
      <c r="P869" s="309"/>
      <c r="Q869" s="310"/>
      <c r="R869" s="309"/>
      <c r="V869" s="184"/>
    </row>
    <row r="870" spans="1:23" x14ac:dyDescent="0.25">
      <c r="A870" s="330"/>
      <c r="B870" s="311">
        <f>$C$11</f>
        <v>0</v>
      </c>
      <c r="C870" s="313">
        <f>'13 Score Fill'!F872</f>
        <v>0</v>
      </c>
      <c r="D870" s="309"/>
      <c r="E870" s="310"/>
      <c r="F870" s="311">
        <f>$C$11</f>
        <v>0</v>
      </c>
      <c r="G870" s="315">
        <f>'13 Score Fill'!F880</f>
        <v>0</v>
      </c>
      <c r="H870" s="309"/>
      <c r="I870" s="310"/>
      <c r="J870" s="311">
        <f>$C$11</f>
        <v>0</v>
      </c>
      <c r="K870" s="314">
        <f>'13 Score Fill'!F888</f>
        <v>0</v>
      </c>
      <c r="L870" s="309"/>
      <c r="M870" s="309"/>
      <c r="N870" s="311">
        <f>$C$11</f>
        <v>0</v>
      </c>
      <c r="O870" s="314">
        <f>'13 Score Fill'!F896</f>
        <v>0</v>
      </c>
      <c r="P870" s="309"/>
      <c r="Q870" s="310"/>
      <c r="R870" s="309"/>
      <c r="V870" s="184"/>
    </row>
    <row r="871" spans="1:23" x14ac:dyDescent="0.25">
      <c r="A871" s="330"/>
      <c r="B871" s="327" t="s">
        <v>248</v>
      </c>
      <c r="C871" s="324">
        <f>SUM(C868:C870)</f>
        <v>0</v>
      </c>
      <c r="D871" s="325"/>
      <c r="E871" s="326"/>
      <c r="F871" s="327" t="s">
        <v>248</v>
      </c>
      <c r="G871" s="324">
        <f>SUM(G868:G870)</f>
        <v>0</v>
      </c>
      <c r="H871" s="325"/>
      <c r="I871" s="326"/>
      <c r="J871" s="327" t="s">
        <v>248</v>
      </c>
      <c r="K871" s="324">
        <f>SUM(K868:K870)</f>
        <v>0</v>
      </c>
      <c r="L871" s="325"/>
      <c r="M871" s="325"/>
      <c r="N871" s="327" t="s">
        <v>248</v>
      </c>
      <c r="O871" s="324">
        <f>SUM(O868:O870)</f>
        <v>0</v>
      </c>
      <c r="P871" s="309"/>
      <c r="Q871" s="310"/>
      <c r="R871" s="309"/>
    </row>
    <row r="872" spans="1:23" x14ac:dyDescent="0.25">
      <c r="A872" s="330"/>
      <c r="B872" s="327" t="s">
        <v>240</v>
      </c>
      <c r="C872" s="328">
        <f>C871/3</f>
        <v>0</v>
      </c>
      <c r="D872" s="325"/>
      <c r="E872" s="326"/>
      <c r="F872" s="327" t="s">
        <v>240</v>
      </c>
      <c r="G872" s="328">
        <f>G871/3</f>
        <v>0</v>
      </c>
      <c r="H872" s="325"/>
      <c r="I872" s="326"/>
      <c r="J872" s="327" t="s">
        <v>240</v>
      </c>
      <c r="K872" s="328">
        <f>K871/3</f>
        <v>0</v>
      </c>
      <c r="L872" s="325"/>
      <c r="M872" s="325"/>
      <c r="N872" s="327" t="s">
        <v>240</v>
      </c>
      <c r="O872" s="328">
        <f>O871/3</f>
        <v>0</v>
      </c>
      <c r="P872" s="309"/>
      <c r="Q872" s="310"/>
      <c r="R872" s="309"/>
      <c r="V872" s="374" t="e">
        <f>C858</f>
        <v>#N/A</v>
      </c>
      <c r="W872" s="375">
        <f>C863</f>
        <v>0</v>
      </c>
    </row>
    <row r="873" spans="1:23" x14ac:dyDescent="0.25">
      <c r="A873" s="330"/>
      <c r="B873" s="329"/>
      <c r="C873" s="309"/>
      <c r="D873" s="309"/>
      <c r="E873" s="310"/>
      <c r="F873" s="329"/>
      <c r="G873" s="309"/>
      <c r="H873" s="309"/>
      <c r="I873" s="310"/>
      <c r="J873" s="329"/>
      <c r="K873" s="309"/>
      <c r="L873" s="309"/>
      <c r="M873" s="309"/>
      <c r="N873" s="329"/>
      <c r="O873" s="309"/>
      <c r="P873" s="309"/>
      <c r="Q873" s="310"/>
      <c r="R873" s="309"/>
      <c r="V873" s="374" t="e">
        <f>G858</f>
        <v>#N/A</v>
      </c>
      <c r="W873" s="375">
        <f>G863</f>
        <v>0</v>
      </c>
    </row>
    <row r="874" spans="1:23" ht="12.75" customHeight="1" x14ac:dyDescent="0.25">
      <c r="A874" s="330"/>
      <c r="B874" s="319" t="s">
        <v>242</v>
      </c>
      <c r="C874" s="1384" t="e">
        <f>$C$46</f>
        <v>#N/A</v>
      </c>
      <c r="D874" s="1385"/>
      <c r="E874" s="318"/>
      <c r="F874" s="319" t="s">
        <v>242</v>
      </c>
      <c r="G874" s="1384" t="e">
        <f>$G$46</f>
        <v>#N/A</v>
      </c>
      <c r="H874" s="1385"/>
      <c r="I874" s="318"/>
      <c r="J874" s="319" t="s">
        <v>242</v>
      </c>
      <c r="K874" s="1384" t="e">
        <f>$K$46</f>
        <v>#N/A</v>
      </c>
      <c r="L874" s="1385"/>
      <c r="M874" s="320"/>
      <c r="N874" s="319" t="s">
        <v>242</v>
      </c>
      <c r="O874" s="1384" t="e">
        <f>$O$46</f>
        <v>#N/A</v>
      </c>
      <c r="P874" s="1385"/>
      <c r="Q874" s="310"/>
      <c r="R874" s="309"/>
      <c r="U874" s="331"/>
      <c r="V874" s="374" t="e">
        <f>K858</f>
        <v>#N/A</v>
      </c>
      <c r="W874" s="375">
        <f>K863</f>
        <v>0</v>
      </c>
    </row>
    <row r="875" spans="1:23" x14ac:dyDescent="0.25">
      <c r="A875" s="330"/>
      <c r="B875" s="311"/>
      <c r="C875" s="321" t="s">
        <v>238</v>
      </c>
      <c r="D875" s="321"/>
      <c r="E875" s="322"/>
      <c r="F875" s="327"/>
      <c r="G875" s="321" t="s">
        <v>238</v>
      </c>
      <c r="H875" s="321"/>
      <c r="I875" s="322"/>
      <c r="J875" s="327"/>
      <c r="K875" s="321" t="s">
        <v>238</v>
      </c>
      <c r="L875" s="321"/>
      <c r="M875" s="321"/>
      <c r="N875" s="327"/>
      <c r="O875" s="321" t="s">
        <v>238</v>
      </c>
      <c r="P875" s="321"/>
      <c r="Q875" s="310"/>
      <c r="R875" s="309"/>
      <c r="V875" s="374" t="e">
        <f>O858</f>
        <v>#N/A</v>
      </c>
      <c r="W875" s="375">
        <f>O863</f>
        <v>0</v>
      </c>
    </row>
    <row r="876" spans="1:23" x14ac:dyDescent="0.25">
      <c r="A876" s="330"/>
      <c r="B876" s="311">
        <f>$C$9</f>
        <v>0</v>
      </c>
      <c r="C876" s="313">
        <f>'13 Score Fill'!G870</f>
        <v>0</v>
      </c>
      <c r="D876" s="309"/>
      <c r="E876" s="310"/>
      <c r="F876" s="311">
        <f>$C$9</f>
        <v>0</v>
      </c>
      <c r="G876" s="313">
        <f>'13 Score Fill'!G878</f>
        <v>0</v>
      </c>
      <c r="H876" s="309"/>
      <c r="I876" s="310"/>
      <c r="J876" s="311">
        <f>$C$9</f>
        <v>0</v>
      </c>
      <c r="K876" s="313">
        <f>'13 Score Fill'!G886</f>
        <v>0</v>
      </c>
      <c r="L876" s="309"/>
      <c r="M876" s="309"/>
      <c r="N876" s="311">
        <f>$C$9</f>
        <v>0</v>
      </c>
      <c r="O876" s="313">
        <f>'13 Score Fill'!G894</f>
        <v>0</v>
      </c>
      <c r="P876" s="309"/>
      <c r="Q876" s="310"/>
      <c r="R876" s="309"/>
      <c r="V876" s="374" t="e">
        <f>C866</f>
        <v>#N/A</v>
      </c>
      <c r="W876" s="375">
        <f>C871</f>
        <v>0</v>
      </c>
    </row>
    <row r="877" spans="1:23" x14ac:dyDescent="0.25">
      <c r="A877" s="330"/>
      <c r="B877" s="311">
        <f>$C$10</f>
        <v>0</v>
      </c>
      <c r="C877" s="314">
        <f>'13 Score Fill'!G871</f>
        <v>0</v>
      </c>
      <c r="D877" s="309"/>
      <c r="E877" s="310"/>
      <c r="F877" s="311">
        <f>$C$10</f>
        <v>0</v>
      </c>
      <c r="G877" s="315">
        <f>'13 Score Fill'!G879</f>
        <v>0</v>
      </c>
      <c r="H877" s="309"/>
      <c r="I877" s="310"/>
      <c r="J877" s="311">
        <f>$C$10</f>
        <v>0</v>
      </c>
      <c r="K877" s="315">
        <f>'13 Score Fill'!G887</f>
        <v>0</v>
      </c>
      <c r="L877" s="309"/>
      <c r="M877" s="309"/>
      <c r="N877" s="311">
        <f>$C$10</f>
        <v>0</v>
      </c>
      <c r="O877" s="314">
        <f>'13 Score Fill'!G895</f>
        <v>0</v>
      </c>
      <c r="P877" s="309"/>
      <c r="Q877" s="310"/>
      <c r="R877" s="309"/>
      <c r="V877" s="374" t="e">
        <f>G866</f>
        <v>#N/A</v>
      </c>
      <c r="W877" s="375">
        <f>G871</f>
        <v>0</v>
      </c>
    </row>
    <row r="878" spans="1:23" x14ac:dyDescent="0.25">
      <c r="A878" s="330"/>
      <c r="B878" s="311">
        <f>$C$11</f>
        <v>0</v>
      </c>
      <c r="C878" s="314">
        <f>'13 Score Fill'!G872</f>
        <v>0</v>
      </c>
      <c r="D878" s="309"/>
      <c r="E878" s="310"/>
      <c r="F878" s="311">
        <f>$C$11</f>
        <v>0</v>
      </c>
      <c r="G878" s="315">
        <f>'13 Score Fill'!G880</f>
        <v>0</v>
      </c>
      <c r="H878" s="309"/>
      <c r="I878" s="310"/>
      <c r="J878" s="311">
        <f>$C$11</f>
        <v>0</v>
      </c>
      <c r="K878" s="313">
        <f>'13 Score Fill'!G888</f>
        <v>0</v>
      </c>
      <c r="L878" s="309"/>
      <c r="M878" s="309"/>
      <c r="N878" s="311">
        <f>$C$11</f>
        <v>0</v>
      </c>
      <c r="O878" s="314">
        <f>'13 Score Fill'!G896</f>
        <v>0</v>
      </c>
      <c r="P878" s="309"/>
      <c r="Q878" s="310"/>
      <c r="R878" s="309"/>
      <c r="V878" s="375" t="e">
        <f>K866</f>
        <v>#N/A</v>
      </c>
      <c r="W878" s="375">
        <f>K871</f>
        <v>0</v>
      </c>
    </row>
    <row r="879" spans="1:23" x14ac:dyDescent="0.25">
      <c r="A879" s="330"/>
      <c r="B879" s="327" t="s">
        <v>248</v>
      </c>
      <c r="C879" s="324">
        <f>SUM(C876:C878)</f>
        <v>0</v>
      </c>
      <c r="D879" s="325"/>
      <c r="E879" s="326"/>
      <c r="F879" s="327" t="s">
        <v>248</v>
      </c>
      <c r="G879" s="324">
        <f>SUM(G876:G878)</f>
        <v>0</v>
      </c>
      <c r="H879" s="325"/>
      <c r="I879" s="326"/>
      <c r="J879" s="327" t="s">
        <v>248</v>
      </c>
      <c r="K879" s="324">
        <f>SUM(K876:K878)</f>
        <v>0</v>
      </c>
      <c r="L879" s="325"/>
      <c r="M879" s="325"/>
      <c r="N879" s="327" t="s">
        <v>248</v>
      </c>
      <c r="O879" s="324">
        <f>SUM(O876:O878)</f>
        <v>0</v>
      </c>
      <c r="P879" s="309"/>
      <c r="Q879" s="310"/>
      <c r="R879" s="309"/>
      <c r="V879" s="374" t="e">
        <f>O866</f>
        <v>#N/A</v>
      </c>
      <c r="W879" s="375">
        <f>O871</f>
        <v>0</v>
      </c>
    </row>
    <row r="880" spans="1:23" x14ac:dyDescent="0.25">
      <c r="A880" s="330"/>
      <c r="B880" s="327" t="s">
        <v>240</v>
      </c>
      <c r="C880" s="328">
        <f>C879/3</f>
        <v>0</v>
      </c>
      <c r="D880" s="325"/>
      <c r="E880" s="326"/>
      <c r="F880" s="327" t="s">
        <v>240</v>
      </c>
      <c r="G880" s="328">
        <f>G879/3</f>
        <v>0</v>
      </c>
      <c r="H880" s="325"/>
      <c r="I880" s="326"/>
      <c r="J880" s="327" t="s">
        <v>240</v>
      </c>
      <c r="K880" s="328">
        <f>K879/3</f>
        <v>0</v>
      </c>
      <c r="L880" s="325"/>
      <c r="M880" s="325"/>
      <c r="N880" s="327" t="s">
        <v>240</v>
      </c>
      <c r="O880" s="328">
        <f>O879/3</f>
        <v>0</v>
      </c>
      <c r="P880" s="309"/>
      <c r="Q880" s="310"/>
      <c r="R880" s="309"/>
      <c r="V880" s="374" t="e">
        <f>C874</f>
        <v>#N/A</v>
      </c>
      <c r="W880" s="375">
        <f>C879</f>
        <v>0</v>
      </c>
    </row>
    <row r="881" spans="1:23" x14ac:dyDescent="0.25">
      <c r="A881" s="330"/>
      <c r="B881" s="311"/>
      <c r="C881" s="309"/>
      <c r="D881" s="309"/>
      <c r="E881" s="310"/>
      <c r="F881" s="311"/>
      <c r="G881" s="309"/>
      <c r="H881" s="309"/>
      <c r="I881" s="310"/>
      <c r="J881" s="311"/>
      <c r="K881" s="309"/>
      <c r="L881" s="309"/>
      <c r="M881" s="309"/>
      <c r="N881" s="311"/>
      <c r="O881" s="309"/>
      <c r="P881" s="309"/>
      <c r="Q881" s="310"/>
      <c r="R881" s="309"/>
      <c r="V881" s="374" t="e">
        <f>G874</f>
        <v>#N/A</v>
      </c>
      <c r="W881" s="375">
        <f>G879</f>
        <v>0</v>
      </c>
    </row>
    <row r="882" spans="1:23" ht="12.75" customHeight="1" x14ac:dyDescent="0.25">
      <c r="A882" s="330"/>
      <c r="B882" s="319" t="s">
        <v>243</v>
      </c>
      <c r="C882" s="1384" t="e">
        <f>$C$54</f>
        <v>#N/A</v>
      </c>
      <c r="D882" s="1385"/>
      <c r="E882" s="318"/>
      <c r="F882" s="319" t="s">
        <v>243</v>
      </c>
      <c r="G882" s="1384" t="e">
        <f>$G$54</f>
        <v>#N/A</v>
      </c>
      <c r="H882" s="1385"/>
      <c r="I882" s="318"/>
      <c r="J882" s="319" t="s">
        <v>243</v>
      </c>
      <c r="K882" s="1384" t="e">
        <f>$K$54</f>
        <v>#N/A</v>
      </c>
      <c r="L882" s="1385"/>
      <c r="M882" s="320"/>
      <c r="N882" s="319" t="s">
        <v>243</v>
      </c>
      <c r="O882" s="1384" t="e">
        <f>$O$54</f>
        <v>#N/A</v>
      </c>
      <c r="P882" s="1385"/>
      <c r="Q882" s="310"/>
      <c r="R882" s="309"/>
      <c r="U882" s="331"/>
      <c r="V882" s="374" t="e">
        <f>K874</f>
        <v>#N/A</v>
      </c>
      <c r="W882" s="375">
        <f>K879</f>
        <v>0</v>
      </c>
    </row>
    <row r="883" spans="1:23" x14ac:dyDescent="0.25">
      <c r="A883" s="330"/>
      <c r="B883" s="311"/>
      <c r="C883" s="321" t="s">
        <v>238</v>
      </c>
      <c r="D883" s="321"/>
      <c r="E883" s="322"/>
      <c r="F883" s="327"/>
      <c r="G883" s="321" t="s">
        <v>238</v>
      </c>
      <c r="H883" s="321"/>
      <c r="I883" s="322"/>
      <c r="J883" s="327"/>
      <c r="K883" s="321" t="s">
        <v>238</v>
      </c>
      <c r="L883" s="321"/>
      <c r="M883" s="321"/>
      <c r="N883" s="327"/>
      <c r="O883" s="321" t="s">
        <v>238</v>
      </c>
      <c r="P883" s="321"/>
      <c r="Q883" s="310"/>
      <c r="R883" s="309"/>
      <c r="V883" s="374" t="e">
        <f>O874</f>
        <v>#N/A</v>
      </c>
      <c r="W883" s="375">
        <f>O879</f>
        <v>0</v>
      </c>
    </row>
    <row r="884" spans="1:23" x14ac:dyDescent="0.25">
      <c r="A884" s="330"/>
      <c r="B884" s="311">
        <f>$C$9</f>
        <v>0</v>
      </c>
      <c r="C884" s="312">
        <f>'13 Score Fill'!H870</f>
        <v>0</v>
      </c>
      <c r="D884" s="309"/>
      <c r="E884" s="310"/>
      <c r="F884" s="311">
        <f>$C$9</f>
        <v>0</v>
      </c>
      <c r="G884" s="312">
        <f>'13 Score Fill'!H878</f>
        <v>0</v>
      </c>
      <c r="H884" s="309"/>
      <c r="I884" s="310"/>
      <c r="J884" s="311">
        <f>$C$9</f>
        <v>0</v>
      </c>
      <c r="K884" s="312">
        <f>'13 Score Fill'!H886</f>
        <v>0</v>
      </c>
      <c r="L884" s="309"/>
      <c r="M884" s="309"/>
      <c r="N884" s="311">
        <f>$C$9</f>
        <v>0</v>
      </c>
      <c r="O884" s="313">
        <f>'13 Score Fill'!H894</f>
        <v>0</v>
      </c>
      <c r="P884" s="309"/>
      <c r="Q884" s="310"/>
      <c r="R884" s="309"/>
      <c r="V884" s="374" t="e">
        <f>C882</f>
        <v>#N/A</v>
      </c>
      <c r="W884" s="375">
        <f>C887</f>
        <v>0</v>
      </c>
    </row>
    <row r="885" spans="1:23" x14ac:dyDescent="0.25">
      <c r="A885" s="330"/>
      <c r="B885" s="311">
        <f>$C$10</f>
        <v>0</v>
      </c>
      <c r="C885" s="313">
        <f>'13 Score Fill'!H871</f>
        <v>0</v>
      </c>
      <c r="D885" s="309"/>
      <c r="E885" s="310"/>
      <c r="F885" s="311">
        <f>$C$10</f>
        <v>0</v>
      </c>
      <c r="G885" s="313">
        <f>'13 Score Fill'!H879</f>
        <v>0</v>
      </c>
      <c r="H885" s="309"/>
      <c r="I885" s="310"/>
      <c r="J885" s="311">
        <f>$C$10</f>
        <v>0</v>
      </c>
      <c r="K885" s="312">
        <f>'13 Score Fill'!H887</f>
        <v>0</v>
      </c>
      <c r="L885" s="309"/>
      <c r="M885" s="309"/>
      <c r="N885" s="311">
        <f>$C$10</f>
        <v>0</v>
      </c>
      <c r="O885" s="314">
        <f>'13 Score Fill'!H895</f>
        <v>0</v>
      </c>
      <c r="P885" s="309"/>
      <c r="Q885" s="310"/>
      <c r="R885" s="309"/>
      <c r="V885" s="374" t="e">
        <f>G882</f>
        <v>#N/A</v>
      </c>
      <c r="W885" s="375">
        <f>G887</f>
        <v>0</v>
      </c>
    </row>
    <row r="886" spans="1:23" x14ac:dyDescent="0.25">
      <c r="A886" s="330"/>
      <c r="B886" s="311">
        <f>$C$11</f>
        <v>0</v>
      </c>
      <c r="C886" s="314">
        <f>'13 Score Fill'!H872</f>
        <v>0</v>
      </c>
      <c r="D886" s="309"/>
      <c r="E886" s="310"/>
      <c r="F886" s="311">
        <f>$C$11</f>
        <v>0</v>
      </c>
      <c r="G886" s="315">
        <f>'13 Score Fill'!H880</f>
        <v>0</v>
      </c>
      <c r="H886" s="309"/>
      <c r="I886" s="310"/>
      <c r="J886" s="311">
        <f>$C$11</f>
        <v>0</v>
      </c>
      <c r="K886" s="313">
        <f>'13 Score Fill'!H888</f>
        <v>0</v>
      </c>
      <c r="L886" s="309"/>
      <c r="M886" s="309"/>
      <c r="N886" s="311">
        <f>$C$11</f>
        <v>0</v>
      </c>
      <c r="O886" s="314">
        <f>'13 Score Fill'!H896</f>
        <v>0</v>
      </c>
      <c r="P886" s="309"/>
      <c r="Q886" s="310"/>
      <c r="R886" s="309"/>
      <c r="V886" s="375" t="e">
        <f>K882</f>
        <v>#N/A</v>
      </c>
      <c r="W886" s="375">
        <f>K887</f>
        <v>0</v>
      </c>
    </row>
    <row r="887" spans="1:23" x14ac:dyDescent="0.25">
      <c r="A887" s="330"/>
      <c r="B887" s="327" t="s">
        <v>248</v>
      </c>
      <c r="C887" s="324">
        <f>SUM(C884:C886)</f>
        <v>0</v>
      </c>
      <c r="D887" s="325"/>
      <c r="E887" s="326"/>
      <c r="F887" s="327" t="s">
        <v>248</v>
      </c>
      <c r="G887" s="322">
        <f>SUM(G884:G886)</f>
        <v>0</v>
      </c>
      <c r="H887" s="325"/>
      <c r="I887" s="326"/>
      <c r="J887" s="327" t="s">
        <v>248</v>
      </c>
      <c r="K887" s="324">
        <f>SUM(K884:K886)</f>
        <v>0</v>
      </c>
      <c r="L887" s="325"/>
      <c r="M887" s="325"/>
      <c r="N887" s="327" t="s">
        <v>248</v>
      </c>
      <c r="O887" s="324">
        <f>SUM(O884:O886)</f>
        <v>0</v>
      </c>
      <c r="P887" s="309"/>
      <c r="Q887" s="310"/>
      <c r="R887" s="309"/>
      <c r="V887" s="374" t="e">
        <f>O882</f>
        <v>#N/A</v>
      </c>
      <c r="W887" s="375">
        <f>O887</f>
        <v>0</v>
      </c>
    </row>
    <row r="888" spans="1:23" x14ac:dyDescent="0.25">
      <c r="A888" s="330"/>
      <c r="B888" s="327" t="s">
        <v>240</v>
      </c>
      <c r="C888" s="328">
        <f>C887/3</f>
        <v>0</v>
      </c>
      <c r="D888" s="325"/>
      <c r="E888" s="326"/>
      <c r="F888" s="327" t="s">
        <v>240</v>
      </c>
      <c r="G888" s="328">
        <f>G887/3</f>
        <v>0</v>
      </c>
      <c r="H888" s="325"/>
      <c r="I888" s="326"/>
      <c r="J888" s="327" t="s">
        <v>240</v>
      </c>
      <c r="K888" s="328">
        <f>K887/3</f>
        <v>0</v>
      </c>
      <c r="L888" s="325"/>
      <c r="M888" s="325"/>
      <c r="N888" s="327" t="s">
        <v>240</v>
      </c>
      <c r="O888" s="328">
        <f>O887/3</f>
        <v>0</v>
      </c>
      <c r="P888" s="309"/>
      <c r="Q888" s="310"/>
      <c r="R888" s="309"/>
      <c r="V888" s="374" t="e">
        <f>C890</f>
        <v>#N/A</v>
      </c>
      <c r="W888" s="375">
        <f>C895</f>
        <v>0</v>
      </c>
    </row>
    <row r="889" spans="1:23" x14ac:dyDescent="0.25">
      <c r="A889" s="330"/>
      <c r="B889" s="311"/>
      <c r="C889" s="309"/>
      <c r="D889" s="309"/>
      <c r="E889" s="310"/>
      <c r="F889" s="311"/>
      <c r="G889" s="309"/>
      <c r="H889" s="309"/>
      <c r="I889" s="310"/>
      <c r="J889" s="311"/>
      <c r="K889" s="309"/>
      <c r="L889" s="309"/>
      <c r="M889" s="309"/>
      <c r="N889" s="311"/>
      <c r="O889" s="309"/>
      <c r="P889" s="309"/>
      <c r="Q889" s="310"/>
      <c r="R889" s="309"/>
      <c r="S889" s="429"/>
      <c r="T889" s="428"/>
      <c r="U889" s="430"/>
      <c r="V889" s="374" t="e">
        <f>G890</f>
        <v>#N/A</v>
      </c>
      <c r="W889" s="375">
        <f>G895</f>
        <v>0</v>
      </c>
    </row>
    <row r="890" spans="1:23" ht="12.75" customHeight="1" x14ac:dyDescent="0.25">
      <c r="A890" s="330"/>
      <c r="B890" s="319" t="s">
        <v>244</v>
      </c>
      <c r="C890" s="1384" t="e">
        <f>$C$62</f>
        <v>#N/A</v>
      </c>
      <c r="D890" s="1385"/>
      <c r="E890" s="318"/>
      <c r="F890" s="319" t="s">
        <v>244</v>
      </c>
      <c r="G890" s="1384" t="e">
        <f>$G$62</f>
        <v>#N/A</v>
      </c>
      <c r="H890" s="1385"/>
      <c r="I890" s="318"/>
      <c r="J890" s="319" t="s">
        <v>244</v>
      </c>
      <c r="K890" s="1384" t="e">
        <f>$K$62</f>
        <v>#N/A</v>
      </c>
      <c r="L890" s="1385"/>
      <c r="M890" s="320"/>
      <c r="N890" s="319" t="s">
        <v>244</v>
      </c>
      <c r="O890" s="1384" t="e">
        <f>$O$62</f>
        <v>#N/A</v>
      </c>
      <c r="P890" s="1385"/>
      <c r="Q890" s="310"/>
      <c r="R890" s="309"/>
      <c r="U890" s="331"/>
      <c r="V890" s="374" t="e">
        <f>K890</f>
        <v>#N/A</v>
      </c>
      <c r="W890" s="375">
        <f>K895</f>
        <v>0</v>
      </c>
    </row>
    <row r="891" spans="1:23" x14ac:dyDescent="0.25">
      <c r="A891" s="330"/>
      <c r="B891" s="311"/>
      <c r="C891" s="321" t="s">
        <v>238</v>
      </c>
      <c r="D891" s="321"/>
      <c r="E891" s="322"/>
      <c r="F891" s="327"/>
      <c r="G891" s="321" t="s">
        <v>238</v>
      </c>
      <c r="H891" s="321"/>
      <c r="I891" s="322"/>
      <c r="J891" s="327"/>
      <c r="K891" s="321" t="s">
        <v>238</v>
      </c>
      <c r="L891" s="321"/>
      <c r="M891" s="321"/>
      <c r="N891" s="327"/>
      <c r="O891" s="321" t="s">
        <v>238</v>
      </c>
      <c r="P891" s="321"/>
      <c r="Q891" s="310"/>
      <c r="R891" s="309"/>
      <c r="V891" s="374" t="e">
        <f>O890</f>
        <v>#N/A</v>
      </c>
      <c r="W891" s="375">
        <f>O895</f>
        <v>0</v>
      </c>
    </row>
    <row r="892" spans="1:23" x14ac:dyDescent="0.25">
      <c r="A892" s="330"/>
      <c r="B892" s="311">
        <f>$C$9</f>
        <v>0</v>
      </c>
      <c r="C892" s="313">
        <f>'13 Score Fill'!I870</f>
        <v>0</v>
      </c>
      <c r="D892" s="309"/>
      <c r="E892" s="310"/>
      <c r="F892" s="311">
        <f>$C$9</f>
        <v>0</v>
      </c>
      <c r="G892" s="313">
        <f>'13 Score Fill'!I878</f>
        <v>0</v>
      </c>
      <c r="H892" s="309"/>
      <c r="I892" s="310"/>
      <c r="J892" s="311">
        <f>$C$9</f>
        <v>0</v>
      </c>
      <c r="K892" s="313">
        <f>'13 Score Fill'!I886</f>
        <v>0</v>
      </c>
      <c r="L892" s="309"/>
      <c r="M892" s="309"/>
      <c r="N892" s="311">
        <f>$C$9</f>
        <v>0</v>
      </c>
      <c r="O892" s="313">
        <f>'13 Score Fill'!I894</f>
        <v>0</v>
      </c>
      <c r="P892" s="309"/>
      <c r="Q892" s="310"/>
      <c r="R892" s="309"/>
      <c r="V892" s="374" t="e">
        <f>C898</f>
        <v>#N/A</v>
      </c>
      <c r="W892" s="375">
        <f>C903</f>
        <v>0</v>
      </c>
    </row>
    <row r="893" spans="1:23" x14ac:dyDescent="0.25">
      <c r="A893" s="330"/>
      <c r="B893" s="311">
        <f>$C$10</f>
        <v>0</v>
      </c>
      <c r="C893" s="315">
        <f>'13 Score Fill'!I871</f>
        <v>0</v>
      </c>
      <c r="D893" s="309"/>
      <c r="E893" s="310"/>
      <c r="F893" s="311">
        <f>$C$10</f>
        <v>0</v>
      </c>
      <c r="G893" s="315">
        <f>'13 Score Fill'!I879</f>
        <v>0</v>
      </c>
      <c r="H893" s="309"/>
      <c r="I893" s="310"/>
      <c r="J893" s="311">
        <f>$C$10</f>
        <v>0</v>
      </c>
      <c r="K893" s="315">
        <f>'13 Score Fill'!I887</f>
        <v>0</v>
      </c>
      <c r="L893" s="309"/>
      <c r="M893" s="309"/>
      <c r="N893" s="311">
        <f>$C$10</f>
        <v>0</v>
      </c>
      <c r="O893" s="314">
        <f>'13 Score Fill'!I895</f>
        <v>0</v>
      </c>
      <c r="P893" s="309"/>
      <c r="Q893" s="310"/>
      <c r="R893" s="309"/>
      <c r="V893" s="374" t="e">
        <f>G898</f>
        <v>#N/A</v>
      </c>
      <c r="W893" s="375">
        <f>G903</f>
        <v>0</v>
      </c>
    </row>
    <row r="894" spans="1:23" x14ac:dyDescent="0.25">
      <c r="A894" s="330"/>
      <c r="B894" s="311">
        <f>$C$11</f>
        <v>0</v>
      </c>
      <c r="C894" s="313">
        <f>'13 Score Fill'!I872</f>
        <v>0</v>
      </c>
      <c r="D894" s="309"/>
      <c r="E894" s="310"/>
      <c r="F894" s="311">
        <f>$C$11</f>
        <v>0</v>
      </c>
      <c r="G894" s="313">
        <f>'13 Score Fill'!I880</f>
        <v>0</v>
      </c>
      <c r="H894" s="309"/>
      <c r="I894" s="310"/>
      <c r="J894" s="311">
        <f>$C$11</f>
        <v>0</v>
      </c>
      <c r="K894" s="315">
        <f>'13 Score Fill'!I888</f>
        <v>0</v>
      </c>
      <c r="L894" s="309"/>
      <c r="M894" s="309"/>
      <c r="N894" s="311">
        <f>$C$11</f>
        <v>0</v>
      </c>
      <c r="O894" s="315">
        <f>'13 Score Fill'!I896</f>
        <v>0</v>
      </c>
      <c r="P894" s="309"/>
      <c r="Q894" s="310"/>
      <c r="R894" s="309"/>
      <c r="V894" s="375" t="e">
        <f>K898</f>
        <v>#N/A</v>
      </c>
      <c r="W894" s="375">
        <f>K903</f>
        <v>0</v>
      </c>
    </row>
    <row r="895" spans="1:23" x14ac:dyDescent="0.25">
      <c r="A895" s="330"/>
      <c r="B895" s="327" t="s">
        <v>248</v>
      </c>
      <c r="C895" s="324">
        <f>SUM(C892:C894)</f>
        <v>0</v>
      </c>
      <c r="D895" s="325"/>
      <c r="E895" s="326"/>
      <c r="F895" s="327" t="s">
        <v>248</v>
      </c>
      <c r="G895" s="324">
        <f>SUM(G892:G894)</f>
        <v>0</v>
      </c>
      <c r="H895" s="325"/>
      <c r="I895" s="326"/>
      <c r="J895" s="327" t="s">
        <v>248</v>
      </c>
      <c r="K895" s="324">
        <f>SUM(K892:K894)</f>
        <v>0</v>
      </c>
      <c r="L895" s="325"/>
      <c r="M895" s="325"/>
      <c r="N895" s="327" t="s">
        <v>248</v>
      </c>
      <c r="O895" s="321">
        <f>SUM(O892:O894)</f>
        <v>0</v>
      </c>
      <c r="P895" s="309"/>
      <c r="Q895" s="310"/>
      <c r="R895" s="309"/>
      <c r="V895" s="374" t="e">
        <f>O898</f>
        <v>#N/A</v>
      </c>
      <c r="W895" s="375">
        <f>O903</f>
        <v>0</v>
      </c>
    </row>
    <row r="896" spans="1:23" x14ac:dyDescent="0.25">
      <c r="A896" s="330"/>
      <c r="B896" s="327" t="s">
        <v>240</v>
      </c>
      <c r="C896" s="328">
        <f>C895/3</f>
        <v>0</v>
      </c>
      <c r="D896" s="325"/>
      <c r="E896" s="326"/>
      <c r="F896" s="327" t="s">
        <v>240</v>
      </c>
      <c r="G896" s="328">
        <f>G895/3</f>
        <v>0</v>
      </c>
      <c r="H896" s="325"/>
      <c r="I896" s="326"/>
      <c r="J896" s="327" t="s">
        <v>240</v>
      </c>
      <c r="K896" s="328">
        <f>K895/3</f>
        <v>0</v>
      </c>
      <c r="L896" s="325"/>
      <c r="M896" s="325"/>
      <c r="N896" s="327" t="s">
        <v>240</v>
      </c>
      <c r="O896" s="328">
        <f>O895/3</f>
        <v>0</v>
      </c>
      <c r="P896" s="309"/>
      <c r="Q896" s="310"/>
      <c r="R896" s="309"/>
      <c r="W896" s="184">
        <f>SUM(W872:W895)</f>
        <v>0</v>
      </c>
    </row>
    <row r="897" spans="1:22" x14ac:dyDescent="0.25">
      <c r="A897" s="330"/>
      <c r="B897" s="311"/>
      <c r="C897" s="309"/>
      <c r="D897" s="309"/>
      <c r="E897" s="310"/>
      <c r="F897" s="311"/>
      <c r="G897" s="309"/>
      <c r="H897" s="309"/>
      <c r="I897" s="310"/>
      <c r="J897" s="311"/>
      <c r="K897" s="309"/>
      <c r="L897" s="309"/>
      <c r="M897" s="309"/>
      <c r="N897" s="311"/>
      <c r="O897" s="309"/>
      <c r="P897" s="309"/>
      <c r="Q897" s="310"/>
      <c r="R897" s="309"/>
    </row>
    <row r="898" spans="1:22" ht="12.75" customHeight="1" x14ac:dyDescent="0.25">
      <c r="A898" s="330"/>
      <c r="B898" s="319" t="s">
        <v>245</v>
      </c>
      <c r="C898" s="1384" t="e">
        <f>$C$70</f>
        <v>#N/A</v>
      </c>
      <c r="D898" s="1385"/>
      <c r="E898" s="318"/>
      <c r="F898" s="319" t="s">
        <v>245</v>
      </c>
      <c r="G898" s="1384" t="e">
        <f>$G$70</f>
        <v>#N/A</v>
      </c>
      <c r="H898" s="1385"/>
      <c r="I898" s="318"/>
      <c r="J898" s="319" t="s">
        <v>245</v>
      </c>
      <c r="K898" s="1384" t="e">
        <f>$K$70</f>
        <v>#N/A</v>
      </c>
      <c r="L898" s="1385"/>
      <c r="M898" s="320"/>
      <c r="N898" s="319" t="s">
        <v>245</v>
      </c>
      <c r="O898" s="1384" t="e">
        <f>$O$70</f>
        <v>#N/A</v>
      </c>
      <c r="P898" s="1385"/>
      <c r="Q898" s="310"/>
      <c r="R898" s="309"/>
      <c r="U898" s="331"/>
    </row>
    <row r="899" spans="1:22" x14ac:dyDescent="0.25">
      <c r="A899" s="330"/>
      <c r="B899" s="311"/>
      <c r="C899" s="321" t="s">
        <v>238</v>
      </c>
      <c r="D899" s="321"/>
      <c r="E899" s="322"/>
      <c r="F899" s="327"/>
      <c r="G899" s="321" t="s">
        <v>238</v>
      </c>
      <c r="H899" s="321"/>
      <c r="I899" s="322"/>
      <c r="J899" s="327"/>
      <c r="K899" s="321" t="s">
        <v>238</v>
      </c>
      <c r="L899" s="321"/>
      <c r="M899" s="321"/>
      <c r="N899" s="327"/>
      <c r="O899" s="321" t="s">
        <v>238</v>
      </c>
      <c r="P899" s="309"/>
      <c r="Q899" s="310"/>
      <c r="R899" s="309"/>
    </row>
    <row r="900" spans="1:22" x14ac:dyDescent="0.25">
      <c r="A900" s="330"/>
      <c r="B900" s="311">
        <f>$C$9</f>
        <v>0</v>
      </c>
      <c r="C900" s="313">
        <f>'13 Score Fill'!J870</f>
        <v>0</v>
      </c>
      <c r="D900" s="309"/>
      <c r="E900" s="310"/>
      <c r="F900" s="311">
        <f>$C$9</f>
        <v>0</v>
      </c>
      <c r="G900" s="313">
        <f>'13 Score Fill'!J878</f>
        <v>0</v>
      </c>
      <c r="H900" s="309"/>
      <c r="I900" s="310"/>
      <c r="J900" s="311">
        <f>$C$9</f>
        <v>0</v>
      </c>
      <c r="K900" s="313">
        <f>'13 Score Fill'!J886</f>
        <v>0</v>
      </c>
      <c r="L900" s="309"/>
      <c r="M900" s="309"/>
      <c r="N900" s="311">
        <f>$C$9</f>
        <v>0</v>
      </c>
      <c r="O900" s="313">
        <f>'13 Score Fill'!J894</f>
        <v>0</v>
      </c>
      <c r="P900" s="309"/>
      <c r="Q900" s="310"/>
      <c r="R900" s="309"/>
      <c r="V900" s="374">
        <f>COUNTIF(V872:V895,D912)</f>
        <v>0</v>
      </c>
    </row>
    <row r="901" spans="1:22" x14ac:dyDescent="0.25">
      <c r="A901" s="330"/>
      <c r="B901" s="311">
        <f>$C$10</f>
        <v>0</v>
      </c>
      <c r="C901" s="314">
        <f>'13 Score Fill'!J871</f>
        <v>0</v>
      </c>
      <c r="D901" s="309"/>
      <c r="E901" s="310"/>
      <c r="F901" s="311">
        <f>$C$10</f>
        <v>0</v>
      </c>
      <c r="G901" s="315">
        <f>'13 Score Fill'!J879</f>
        <v>0</v>
      </c>
      <c r="H901" s="309"/>
      <c r="I901" s="310"/>
      <c r="J901" s="311">
        <f>$C$10</f>
        <v>0</v>
      </c>
      <c r="K901" s="315">
        <f>'13 Score Fill'!J887</f>
        <v>0</v>
      </c>
      <c r="L901" s="309"/>
      <c r="M901" s="309"/>
      <c r="N901" s="311">
        <f>$C$10</f>
        <v>0</v>
      </c>
      <c r="O901" s="314">
        <f>'13 Score Fill'!J895</f>
        <v>0</v>
      </c>
      <c r="P901" s="309"/>
      <c r="Q901" s="310"/>
      <c r="R901" s="309"/>
      <c r="V901" s="374">
        <f>COUNTIF(V872:V895,D913)</f>
        <v>0</v>
      </c>
    </row>
    <row r="902" spans="1:22" x14ac:dyDescent="0.25">
      <c r="A902" s="330"/>
      <c r="B902" s="311">
        <f>$C$11</f>
        <v>0</v>
      </c>
      <c r="C902" s="314">
        <f>'13 Score Fill'!J872</f>
        <v>0</v>
      </c>
      <c r="D902" s="309"/>
      <c r="E902" s="310"/>
      <c r="F902" s="311">
        <f>$C$11</f>
        <v>0</v>
      </c>
      <c r="G902" s="315">
        <f>'13 Score Fill'!J880</f>
        <v>0</v>
      </c>
      <c r="H902" s="309"/>
      <c r="I902" s="310"/>
      <c r="J902" s="311">
        <f>$C$11</f>
        <v>0</v>
      </c>
      <c r="K902" s="315">
        <f>'13 Score Fill'!J888</f>
        <v>0</v>
      </c>
      <c r="L902" s="309"/>
      <c r="M902" s="309"/>
      <c r="N902" s="311">
        <f>$C$11</f>
        <v>0</v>
      </c>
      <c r="O902" s="314">
        <f>'13 Score Fill'!J896</f>
        <v>0</v>
      </c>
      <c r="P902" s="309"/>
      <c r="Q902" s="310"/>
      <c r="R902" s="309"/>
      <c r="V902" s="374">
        <f>COUNTIF(V872:V895,D914)</f>
        <v>0</v>
      </c>
    </row>
    <row r="903" spans="1:22" x14ac:dyDescent="0.25">
      <c r="A903" s="330"/>
      <c r="B903" s="327" t="s">
        <v>248</v>
      </c>
      <c r="C903" s="324">
        <f>SUM(C900:C902)</f>
        <v>0</v>
      </c>
      <c r="D903" s="325"/>
      <c r="E903" s="326"/>
      <c r="F903" s="327" t="s">
        <v>248</v>
      </c>
      <c r="G903" s="321">
        <f>SUM(G900:G902)</f>
        <v>0</v>
      </c>
      <c r="H903" s="325"/>
      <c r="I903" s="326"/>
      <c r="J903" s="327" t="s">
        <v>248</v>
      </c>
      <c r="K903" s="324">
        <f>SUM(K900:K902)</f>
        <v>0</v>
      </c>
      <c r="L903" s="325"/>
      <c r="M903" s="325"/>
      <c r="N903" s="327" t="s">
        <v>248</v>
      </c>
      <c r="O903" s="324">
        <f>SUM(O900:O902)</f>
        <v>0</v>
      </c>
      <c r="P903" s="309"/>
      <c r="Q903" s="310"/>
      <c r="R903" s="309"/>
      <c r="V903" s="374">
        <f>COUNTIF(V872:V895,D915)</f>
        <v>0</v>
      </c>
    </row>
    <row r="904" spans="1:22" x14ac:dyDescent="0.25">
      <c r="A904" s="330"/>
      <c r="B904" s="327" t="s">
        <v>240</v>
      </c>
      <c r="C904" s="328">
        <f>C903/3</f>
        <v>0</v>
      </c>
      <c r="D904" s="378"/>
      <c r="E904" s="379"/>
      <c r="F904" s="380" t="s">
        <v>240</v>
      </c>
      <c r="G904" s="328">
        <f>G903/3</f>
        <v>0</v>
      </c>
      <c r="H904" s="378"/>
      <c r="I904" s="379"/>
      <c r="J904" s="380" t="s">
        <v>240</v>
      </c>
      <c r="K904" s="328">
        <f>K903/3</f>
        <v>0</v>
      </c>
      <c r="L904" s="378"/>
      <c r="M904" s="378"/>
      <c r="N904" s="380" t="s">
        <v>240</v>
      </c>
      <c r="O904" s="328">
        <f>O903/3</f>
        <v>0</v>
      </c>
      <c r="P904" s="309"/>
      <c r="Q904" s="310"/>
      <c r="R904" s="309"/>
      <c r="V904" s="374">
        <f>COUNTIF(V872:V895,C916)</f>
        <v>0</v>
      </c>
    </row>
    <row r="905" spans="1:22" ht="13.8" thickBot="1" x14ac:dyDescent="0.3">
      <c r="A905" s="330"/>
      <c r="B905" s="311"/>
      <c r="C905" s="309"/>
      <c r="D905" s="309"/>
      <c r="E905" s="310"/>
      <c r="F905" s="311"/>
      <c r="G905" s="309"/>
      <c r="H905" s="309"/>
      <c r="I905" s="310"/>
      <c r="J905" s="311"/>
      <c r="K905" s="309"/>
      <c r="L905" s="309"/>
      <c r="M905" s="309"/>
      <c r="N905" s="311"/>
      <c r="O905" s="309"/>
      <c r="P905" s="309"/>
      <c r="Q905" s="310"/>
      <c r="R905" s="309"/>
      <c r="V905" s="374">
        <f>COUNTIF(V872:V895,D917)</f>
        <v>0</v>
      </c>
    </row>
    <row r="906" spans="1:22" ht="25.5" customHeight="1" x14ac:dyDescent="0.25">
      <c r="A906" s="330"/>
      <c r="B906" s="381" t="s">
        <v>249</v>
      </c>
      <c r="C906" s="382">
        <f>C903+C895+C887+C879+C871+C863</f>
        <v>0</v>
      </c>
      <c r="D906" s="1394" t="e">
        <f>$C$28</f>
        <v>#N/A</v>
      </c>
      <c r="E906" s="1395"/>
      <c r="F906" s="381" t="s">
        <v>272</v>
      </c>
      <c r="G906" s="382">
        <f>G903+G895+G887+G879+G871+G863</f>
        <v>0</v>
      </c>
      <c r="H906" s="1394" t="e">
        <f>$G$28</f>
        <v>#N/A</v>
      </c>
      <c r="I906" s="1395"/>
      <c r="J906" s="381" t="s">
        <v>301</v>
      </c>
      <c r="K906" s="382">
        <f>K903+K895+K887+K879+K871+K863</f>
        <v>0</v>
      </c>
      <c r="L906" s="1394" t="e">
        <f>$K$28</f>
        <v>#N/A</v>
      </c>
      <c r="M906" s="1400"/>
      <c r="N906" s="381" t="s">
        <v>303</v>
      </c>
      <c r="O906" s="383">
        <f>O903+O895+O887+O879+O871+O863</f>
        <v>0</v>
      </c>
      <c r="P906" s="1394" t="str">
        <f>$O$28</f>
        <v>Not Used</v>
      </c>
      <c r="Q906" s="1395"/>
      <c r="R906" s="510"/>
      <c r="V906" s="374">
        <f>COUNTIF(V872:V895,D918)</f>
        <v>0</v>
      </c>
    </row>
    <row r="907" spans="1:22" x14ac:dyDescent="0.25">
      <c r="A907" s="330"/>
      <c r="B907" s="384"/>
      <c r="C907" s="321"/>
      <c r="D907" s="1396"/>
      <c r="E907" s="1397"/>
      <c r="F907" s="384"/>
      <c r="G907" s="321"/>
      <c r="H907" s="1396"/>
      <c r="I907" s="1397"/>
      <c r="J907" s="384"/>
      <c r="K907" s="321"/>
      <c r="L907" s="1396"/>
      <c r="M907" s="1401"/>
      <c r="N907" s="384"/>
      <c r="O907" s="385"/>
      <c r="P907" s="1396"/>
      <c r="Q907" s="1397"/>
      <c r="R907" s="510"/>
      <c r="V907" s="374">
        <f>COUNTIF(V872:V895,C919)</f>
        <v>0</v>
      </c>
    </row>
    <row r="908" spans="1:22" ht="27" thickBot="1" x14ac:dyDescent="0.3">
      <c r="A908" s="330"/>
      <c r="B908" s="386" t="s">
        <v>250</v>
      </c>
      <c r="C908" s="388" t="str">
        <f>K913</f>
        <v>Exercise 1</v>
      </c>
      <c r="D908" s="1398"/>
      <c r="E908" s="1399"/>
      <c r="F908" s="386" t="s">
        <v>273</v>
      </c>
      <c r="G908" s="388" t="str">
        <f>K914</f>
        <v>Exercise 2</v>
      </c>
      <c r="H908" s="1398"/>
      <c r="I908" s="1399"/>
      <c r="J908" s="386" t="s">
        <v>302</v>
      </c>
      <c r="K908" s="388" t="str">
        <f>K915</f>
        <v>Exercise 3</v>
      </c>
      <c r="L908" s="1398"/>
      <c r="M908" s="1402"/>
      <c r="N908" s="386" t="s">
        <v>304</v>
      </c>
      <c r="O908" s="389" t="str">
        <f>K915</f>
        <v>Exercise 3</v>
      </c>
      <c r="P908" s="1398"/>
      <c r="Q908" s="1399"/>
      <c r="R908" s="510"/>
      <c r="V908" s="331">
        <f>$K$9+$K$10+$K$11+$K$12</f>
        <v>0</v>
      </c>
    </row>
    <row r="909" spans="1:22" ht="13.8" thickBot="1" x14ac:dyDescent="0.3">
      <c r="A909" s="330"/>
      <c r="B909" s="329"/>
      <c r="C909" s="309"/>
      <c r="D909" s="309"/>
      <c r="E909" s="309"/>
      <c r="F909" s="309"/>
      <c r="G909" s="309"/>
      <c r="H909" s="309"/>
      <c r="I909" s="309"/>
      <c r="J909" s="309"/>
      <c r="K909" s="309"/>
      <c r="L909" s="309"/>
      <c r="M909" s="309"/>
      <c r="N909" s="309"/>
      <c r="O909" s="309"/>
      <c r="P909" s="309"/>
      <c r="Q909" s="310"/>
      <c r="R909" s="309"/>
    </row>
    <row r="910" spans="1:22" ht="41.4" thickTop="1" thickBot="1" x14ac:dyDescent="0.35">
      <c r="A910" s="330"/>
      <c r="B910" s="390"/>
      <c r="C910" s="325"/>
      <c r="D910" s="325"/>
      <c r="E910" s="391" t="s">
        <v>248</v>
      </c>
      <c r="F910" s="392" t="s">
        <v>348</v>
      </c>
      <c r="G910" s="1387" t="s">
        <v>347</v>
      </c>
      <c r="H910" s="1387"/>
      <c r="I910" s="452" t="s">
        <v>404</v>
      </c>
      <c r="J910" s="394"/>
      <c r="K910" s="309"/>
      <c r="L910" s="309"/>
      <c r="M910" s="1382" t="s">
        <v>7</v>
      </c>
      <c r="N910" s="1383"/>
      <c r="O910" s="395" t="str">
        <f>J854</f>
        <v>M</v>
      </c>
      <c r="P910" s="396"/>
      <c r="Q910" s="397"/>
      <c r="R910" s="396"/>
    </row>
    <row r="911" spans="1:22" ht="13.8" thickTop="1" x14ac:dyDescent="0.25">
      <c r="A911" s="330"/>
      <c r="B911" s="398"/>
      <c r="C911" s="399"/>
      <c r="D911" s="400" t="s">
        <v>259</v>
      </c>
      <c r="E911" s="321">
        <f>SUMIFS(W872:W895,V872:V895,D911)</f>
        <v>0</v>
      </c>
      <c r="F911" s="401">
        <f>$V$72*30</f>
        <v>0</v>
      </c>
      <c r="G911" s="1374" t="e">
        <f>E911/$V$72/3</f>
        <v>#DIV/0!</v>
      </c>
      <c r="H911" s="1374"/>
      <c r="I911" s="378" t="e">
        <f>G911*10</f>
        <v>#DIV/0!</v>
      </c>
      <c r="J911" s="309"/>
      <c r="K911" s="309"/>
      <c r="L911" s="309"/>
      <c r="M911" s="402"/>
      <c r="N911" s="1392"/>
      <c r="O911" s="1392"/>
      <c r="P911" s="1392"/>
      <c r="Q911" s="1393"/>
      <c r="R911" s="509"/>
    </row>
    <row r="912" spans="1:22" x14ac:dyDescent="0.25">
      <c r="A912" s="330"/>
      <c r="B912" s="403"/>
      <c r="C912" s="399"/>
      <c r="D912" s="400" t="s">
        <v>266</v>
      </c>
      <c r="E912" s="321">
        <f>SUMIFS(W872:W895,V872:V895,D912)</f>
        <v>0</v>
      </c>
      <c r="F912" s="401">
        <f>$V$73*30</f>
        <v>0</v>
      </c>
      <c r="G912" s="1374" t="e">
        <f>E912/$V$73/3</f>
        <v>#DIV/0!</v>
      </c>
      <c r="H912" s="1374"/>
      <c r="I912" s="378" t="e">
        <f t="shared" ref="I912:I918" si="16">G912*10</f>
        <v>#DIV/0!</v>
      </c>
      <c r="K912" s="1390"/>
      <c r="L912" s="1390"/>
      <c r="M912" s="404" t="s">
        <v>248</v>
      </c>
      <c r="N912" s="404" t="s">
        <v>240</v>
      </c>
      <c r="O912" s="405"/>
      <c r="P912" s="405"/>
      <c r="Q912" s="406"/>
      <c r="R912" s="405"/>
    </row>
    <row r="913" spans="1:23" ht="13.8" x14ac:dyDescent="0.3">
      <c r="A913" s="330"/>
      <c r="B913" s="403"/>
      <c r="C913" s="399"/>
      <c r="D913" s="400" t="s">
        <v>260</v>
      </c>
      <c r="E913" s="321">
        <f>SUMIFS(W872:W895,V872:V895,D913)</f>
        <v>0</v>
      </c>
      <c r="F913" s="401">
        <f>$V$74*30</f>
        <v>0</v>
      </c>
      <c r="G913" s="1374" t="e">
        <f>E913/$V$74/3</f>
        <v>#DIV/0!</v>
      </c>
      <c r="H913" s="1374"/>
      <c r="I913" s="378" t="e">
        <f t="shared" si="16"/>
        <v>#DIV/0!</v>
      </c>
      <c r="K913" s="1375" t="s">
        <v>236</v>
      </c>
      <c r="L913" s="1375"/>
      <c r="M913" s="404">
        <f>C906</f>
        <v>0</v>
      </c>
      <c r="N913" s="407" t="e">
        <f>(M913/($K$9*30))*100</f>
        <v>#DIV/0!</v>
      </c>
      <c r="O913" s="330"/>
      <c r="P913" s="330"/>
      <c r="Q913" s="310"/>
      <c r="R913" s="309"/>
    </row>
    <row r="914" spans="1:23" ht="13.8" x14ac:dyDescent="0.3">
      <c r="A914" s="330"/>
      <c r="B914" s="403"/>
      <c r="C914" s="399"/>
      <c r="D914" s="400" t="s">
        <v>261</v>
      </c>
      <c r="E914" s="321">
        <f>SUMIFS(W872:W895,V872:V895,D914)</f>
        <v>0</v>
      </c>
      <c r="F914" s="401">
        <f>$V$75*30</f>
        <v>0</v>
      </c>
      <c r="G914" s="1374" t="e">
        <f>E914/$V$75/3</f>
        <v>#DIV/0!</v>
      </c>
      <c r="H914" s="1374"/>
      <c r="I914" s="378" t="e">
        <f t="shared" si="16"/>
        <v>#DIV/0!</v>
      </c>
      <c r="K914" s="1375" t="s">
        <v>237</v>
      </c>
      <c r="L914" s="1375"/>
      <c r="M914" s="404">
        <f>G906</f>
        <v>0</v>
      </c>
      <c r="N914" s="407" t="e">
        <f>(M914/($K$10*30))*100</f>
        <v>#DIV/0!</v>
      </c>
      <c r="O914" s="408"/>
      <c r="P914" s="330"/>
      <c r="Q914" s="310"/>
      <c r="R914" s="309"/>
    </row>
    <row r="915" spans="1:23" ht="13.8" x14ac:dyDescent="0.3">
      <c r="A915" s="330"/>
      <c r="B915" s="403"/>
      <c r="C915" s="330"/>
      <c r="D915" s="409" t="s">
        <v>262</v>
      </c>
      <c r="E915" s="321">
        <f>SUMIFS(W872:W895,V872:V895,D915)</f>
        <v>0</v>
      </c>
      <c r="F915" s="401">
        <f>$V$76*30</f>
        <v>0</v>
      </c>
      <c r="G915" s="1374" t="e">
        <f>E915/$V$76/3</f>
        <v>#DIV/0!</v>
      </c>
      <c r="H915" s="1374"/>
      <c r="I915" s="378" t="e">
        <f t="shared" si="16"/>
        <v>#DIV/0!</v>
      </c>
      <c r="K915" s="1375" t="s">
        <v>247</v>
      </c>
      <c r="L915" s="1375"/>
      <c r="M915" s="404">
        <f>K906</f>
        <v>0</v>
      </c>
      <c r="N915" s="407" t="e">
        <f>(M915/($K$11*30))*100</f>
        <v>#DIV/0!</v>
      </c>
      <c r="O915" s="309"/>
      <c r="P915" s="309"/>
      <c r="Q915" s="310"/>
      <c r="R915" s="309"/>
    </row>
    <row r="916" spans="1:23" ht="13.8" x14ac:dyDescent="0.3">
      <c r="A916" s="330"/>
      <c r="B916" s="403"/>
      <c r="C916" s="399"/>
      <c r="D916" s="400" t="s">
        <v>263</v>
      </c>
      <c r="E916" s="321">
        <f>SUMIFS(W872:W895,V872:V895,D916)</f>
        <v>0</v>
      </c>
      <c r="F916" s="401">
        <f>$V$77*30</f>
        <v>0</v>
      </c>
      <c r="G916" s="1374" t="e">
        <f>E916/$V$77/3</f>
        <v>#DIV/0!</v>
      </c>
      <c r="H916" s="1374"/>
      <c r="I916" s="378" t="e">
        <f t="shared" si="16"/>
        <v>#DIV/0!</v>
      </c>
      <c r="K916" s="1375" t="s">
        <v>246</v>
      </c>
      <c r="L916" s="1375"/>
      <c r="M916" s="404">
        <f>O906</f>
        <v>0</v>
      </c>
      <c r="N916" s="407" t="e">
        <f>(M916/($K$12*30))*100</f>
        <v>#DIV/0!</v>
      </c>
      <c r="O916" s="309"/>
      <c r="P916" s="309"/>
      <c r="Q916" s="310"/>
      <c r="R916" s="309"/>
    </row>
    <row r="917" spans="1:23" ht="13.8" x14ac:dyDescent="0.25">
      <c r="A917" s="330"/>
      <c r="B917" s="403"/>
      <c r="C917" s="399"/>
      <c r="D917" s="400" t="s">
        <v>265</v>
      </c>
      <c r="E917" s="321">
        <f>SUMIFS(W872:W895,V872:V895,D917)</f>
        <v>0</v>
      </c>
      <c r="F917" s="401">
        <f>$V$78*30</f>
        <v>0</v>
      </c>
      <c r="G917" s="1374" t="e">
        <f>E917/$V$78/3</f>
        <v>#DIV/0!</v>
      </c>
      <c r="H917" s="1374"/>
      <c r="I917" s="378" t="e">
        <f t="shared" si="16"/>
        <v>#DIV/0!</v>
      </c>
      <c r="K917" s="1376" t="s">
        <v>248</v>
      </c>
      <c r="L917" s="1376"/>
      <c r="M917" s="321">
        <f>SUM(M913:M916)</f>
        <v>0</v>
      </c>
      <c r="N917" s="410" t="e">
        <f>(M917/$O$86)*100</f>
        <v>#DIV/0!</v>
      </c>
      <c r="O917" s="309"/>
      <c r="P917" s="309"/>
      <c r="Q917" s="310"/>
      <c r="R917" s="309"/>
    </row>
    <row r="918" spans="1:23" x14ac:dyDescent="0.25">
      <c r="A918" s="330"/>
      <c r="B918" s="403"/>
      <c r="C918" s="1377" t="s">
        <v>264</v>
      </c>
      <c r="D918" s="1377"/>
      <c r="E918" s="321">
        <f>SUMIFS(W872:W895,V872:V895,C918)</f>
        <v>0</v>
      </c>
      <c r="F918" s="401">
        <f>$V$79*30</f>
        <v>0</v>
      </c>
      <c r="G918" s="1374" t="e">
        <f>E918/$V$79/3</f>
        <v>#DIV/0!</v>
      </c>
      <c r="H918" s="1374"/>
      <c r="I918" s="378" t="e">
        <f t="shared" si="16"/>
        <v>#DIV/0!</v>
      </c>
      <c r="L918" s="412" t="s">
        <v>349</v>
      </c>
      <c r="M918" s="413">
        <f>($K$9+$K$10+$K$11+$K$12)*30</f>
        <v>0</v>
      </c>
      <c r="N918" s="414"/>
      <c r="O918" s="414"/>
      <c r="P918" s="309"/>
      <c r="Q918" s="310"/>
      <c r="R918" s="309"/>
    </row>
    <row r="919" spans="1:23" x14ac:dyDescent="0.25">
      <c r="A919" s="330"/>
      <c r="B919" s="415"/>
      <c r="C919" s="1386" t="s">
        <v>307</v>
      </c>
      <c r="D919" s="1386"/>
      <c r="E919" s="401">
        <f>SUM(E911:E918)</f>
        <v>0</v>
      </c>
      <c r="F919" s="416">
        <f>SUM(F911:F918)</f>
        <v>0</v>
      </c>
      <c r="G919" s="417"/>
      <c r="H919" s="1388"/>
      <c r="I919" s="1388"/>
      <c r="J919" s="418"/>
      <c r="K919" s="418"/>
      <c r="L919" s="417"/>
      <c r="M919" s="417"/>
      <c r="N919" s="417"/>
      <c r="O919" s="417"/>
      <c r="P919" s="417"/>
      <c r="Q919" s="419"/>
      <c r="R919" s="309"/>
    </row>
    <row r="920" spans="1:23" x14ac:dyDescent="0.25">
      <c r="A920" s="330"/>
      <c r="B920" s="420"/>
      <c r="C920" s="421"/>
      <c r="D920" s="421"/>
      <c r="E920" s="422"/>
      <c r="F920" s="423"/>
      <c r="G920" s="424"/>
      <c r="H920" s="422"/>
      <c r="I920" s="422"/>
      <c r="J920" s="425"/>
      <c r="K920" s="424"/>
      <c r="L920" s="424"/>
      <c r="M920" s="424"/>
      <c r="N920" s="424"/>
      <c r="O920" s="424"/>
      <c r="P920" s="424"/>
      <c r="Q920" s="424"/>
      <c r="R920" s="309"/>
    </row>
    <row r="921" spans="1:23" ht="13.8" x14ac:dyDescent="0.25">
      <c r="A921" s="330"/>
      <c r="B921" s="349"/>
      <c r="C921" s="350"/>
      <c r="D921" s="350"/>
      <c r="E921" s="350"/>
      <c r="F921" s="350"/>
      <c r="G921" s="351"/>
      <c r="H921" s="350"/>
      <c r="I921" s="350"/>
      <c r="J921" s="350"/>
      <c r="K921" s="350"/>
      <c r="L921" s="352"/>
      <c r="M921" s="350"/>
      <c r="N921" s="350"/>
      <c r="O921" s="353"/>
      <c r="P921" s="353"/>
      <c r="Q921" s="354"/>
      <c r="R921" s="309"/>
    </row>
    <row r="922" spans="1:23" ht="15.75" customHeight="1" thickBot="1" x14ac:dyDescent="0.3">
      <c r="A922" s="330"/>
      <c r="B922" s="426"/>
      <c r="C922" s="355" t="s">
        <v>13</v>
      </c>
      <c r="D922" s="1403">
        <f>'1 FILL FORM'!$G$6</f>
        <v>0</v>
      </c>
      <c r="E922" s="1403"/>
      <c r="F922" s="1403"/>
      <c r="G922" s="1403"/>
      <c r="H922" s="309"/>
      <c r="I922" s="309"/>
      <c r="J922" s="309"/>
      <c r="K922" s="309"/>
      <c r="L922" s="309"/>
      <c r="M922" s="355" t="s">
        <v>4</v>
      </c>
      <c r="N922" s="1391">
        <f>'1 FILL FORM'!$G$7</f>
        <v>0</v>
      </c>
      <c r="O922" s="1391"/>
      <c r="P922" s="1391"/>
      <c r="Q922" s="310"/>
      <c r="R922" s="309"/>
      <c r="S922" s="365"/>
      <c r="T922" s="365"/>
      <c r="U922" s="365"/>
    </row>
    <row r="923" spans="1:23" ht="16.8" thickTop="1" thickBot="1" x14ac:dyDescent="0.35">
      <c r="A923" s="330"/>
      <c r="B923" s="358" t="s">
        <v>5</v>
      </c>
      <c r="C923" s="1389">
        <f>'1 FILL FORM'!$G$9</f>
        <v>0</v>
      </c>
      <c r="D923" s="1389"/>
      <c r="E923" s="1389"/>
      <c r="F923" s="1389"/>
      <c r="G923" s="359"/>
      <c r="H923" s="360"/>
      <c r="I923" s="361" t="s">
        <v>7</v>
      </c>
      <c r="J923" s="307" t="s">
        <v>287</v>
      </c>
      <c r="K923" s="362"/>
      <c r="L923" s="362"/>
      <c r="M923" s="362"/>
      <c r="N923" s="362"/>
      <c r="O923" s="362"/>
      <c r="P923" s="362"/>
      <c r="Q923" s="363"/>
      <c r="R923" s="359"/>
      <c r="V923" s="365"/>
      <c r="W923" s="365"/>
    </row>
    <row r="924" spans="1:23" ht="14.4" thickTop="1" thickBot="1" x14ac:dyDescent="0.3">
      <c r="A924" s="330"/>
      <c r="B924" s="366"/>
      <c r="C924" s="367"/>
      <c r="D924" s="367"/>
      <c r="E924" s="367"/>
      <c r="F924" s="367"/>
      <c r="G924" s="367"/>
      <c r="H924" s="367"/>
      <c r="I924" s="367"/>
      <c r="J924" s="367"/>
      <c r="K924" s="367"/>
      <c r="L924" s="367"/>
      <c r="M924" s="367"/>
      <c r="N924" s="367"/>
      <c r="O924" s="367"/>
      <c r="P924" s="367"/>
      <c r="Q924" s="368"/>
      <c r="R924" s="309"/>
    </row>
    <row r="925" spans="1:23" ht="14.4" thickTop="1" thickBot="1" x14ac:dyDescent="0.3">
      <c r="A925" s="330"/>
      <c r="B925" s="370" t="s">
        <v>253</v>
      </c>
      <c r="C925" s="1378" t="e">
        <f>$G$9</f>
        <v>#N/A</v>
      </c>
      <c r="D925" s="1378"/>
      <c r="E925" s="1379"/>
      <c r="F925" s="370" t="s">
        <v>254</v>
      </c>
      <c r="G925" s="1378" t="e">
        <f>$G$10</f>
        <v>#N/A</v>
      </c>
      <c r="H925" s="1378"/>
      <c r="I925" s="1379"/>
      <c r="J925" s="371" t="s">
        <v>255</v>
      </c>
      <c r="K925" s="1380" t="e">
        <f>$G$11</f>
        <v>#N/A</v>
      </c>
      <c r="L925" s="1380"/>
      <c r="M925" s="1381"/>
      <c r="N925" s="371" t="s">
        <v>256</v>
      </c>
      <c r="O925" s="1380" t="str">
        <f>$G$12</f>
        <v>Not Used</v>
      </c>
      <c r="P925" s="1380"/>
      <c r="Q925" s="1381"/>
      <c r="R925" s="508"/>
    </row>
    <row r="926" spans="1:23" ht="13.8" thickTop="1" x14ac:dyDescent="0.25">
      <c r="A926" s="330"/>
      <c r="B926" s="329"/>
      <c r="C926" s="309"/>
      <c r="D926" s="427"/>
      <c r="E926" s="310"/>
      <c r="F926" s="329"/>
      <c r="G926" s="309"/>
      <c r="H926" s="309"/>
      <c r="I926" s="310"/>
      <c r="J926" s="329"/>
      <c r="K926" s="309"/>
      <c r="L926" s="309"/>
      <c r="M926" s="309"/>
      <c r="N926" s="329"/>
      <c r="O926" s="309"/>
      <c r="P926" s="309"/>
      <c r="Q926" s="310"/>
      <c r="R926" s="309"/>
    </row>
    <row r="927" spans="1:23" ht="12.75" customHeight="1" x14ac:dyDescent="0.25">
      <c r="A927" s="330"/>
      <c r="B927" s="319" t="s">
        <v>239</v>
      </c>
      <c r="C927" s="1384" t="e">
        <f>$C$30</f>
        <v>#N/A</v>
      </c>
      <c r="D927" s="1385"/>
      <c r="E927" s="316"/>
      <c r="F927" s="317" t="s">
        <v>239</v>
      </c>
      <c r="G927" s="1384" t="e">
        <f>$G$30</f>
        <v>#N/A</v>
      </c>
      <c r="H927" s="1385"/>
      <c r="I927" s="318"/>
      <c r="J927" s="319" t="s">
        <v>239</v>
      </c>
      <c r="K927" s="1384" t="e">
        <f>$K$30</f>
        <v>#N/A</v>
      </c>
      <c r="L927" s="1385"/>
      <c r="M927" s="320"/>
      <c r="N927" s="319" t="s">
        <v>239</v>
      </c>
      <c r="O927" s="1384" t="e">
        <f>$O$30</f>
        <v>#N/A</v>
      </c>
      <c r="P927" s="1385"/>
      <c r="Q927" s="310"/>
      <c r="R927" s="309"/>
      <c r="S927" s="1404"/>
      <c r="T927" s="1404"/>
      <c r="U927" s="331"/>
    </row>
    <row r="928" spans="1:23" x14ac:dyDescent="0.25">
      <c r="A928" s="330"/>
      <c r="B928" s="329"/>
      <c r="C928" s="321" t="s">
        <v>238</v>
      </c>
      <c r="D928" s="321"/>
      <c r="E928" s="322"/>
      <c r="F928" s="323"/>
      <c r="G928" s="321" t="s">
        <v>238</v>
      </c>
      <c r="H928" s="321"/>
      <c r="I928" s="322"/>
      <c r="J928" s="323"/>
      <c r="K928" s="321" t="s">
        <v>238</v>
      </c>
      <c r="L928" s="321"/>
      <c r="M928" s="321"/>
      <c r="N928" s="323"/>
      <c r="O928" s="321" t="s">
        <v>238</v>
      </c>
      <c r="P928" s="309"/>
      <c r="Q928" s="310"/>
      <c r="R928" s="309"/>
      <c r="W928" s="331"/>
    </row>
    <row r="929" spans="1:23" x14ac:dyDescent="0.25">
      <c r="A929" s="330"/>
      <c r="B929" s="311">
        <f>$C$9</f>
        <v>0</v>
      </c>
      <c r="C929" s="308">
        <f>'13 Score Fill'!E939</f>
        <v>0</v>
      </c>
      <c r="D929" s="309"/>
      <c r="E929" s="310"/>
      <c r="F929" s="311">
        <f>$C$9</f>
        <v>0</v>
      </c>
      <c r="G929" s="312">
        <f>'13 Score Fill'!E947</f>
        <v>0</v>
      </c>
      <c r="H929" s="309"/>
      <c r="I929" s="310"/>
      <c r="J929" s="311">
        <f>$C$9</f>
        <v>0</v>
      </c>
      <c r="K929" s="312">
        <f>'13 Score Fill'!E955</f>
        <v>0</v>
      </c>
      <c r="L929" s="309"/>
      <c r="M929" s="309"/>
      <c r="N929" s="311">
        <f>$C$9</f>
        <v>0</v>
      </c>
      <c r="O929" s="313">
        <f>'13 Score Fill'!E963</f>
        <v>0</v>
      </c>
      <c r="P929" s="309"/>
      <c r="Q929" s="310"/>
      <c r="R929" s="309"/>
    </row>
    <row r="930" spans="1:23" x14ac:dyDescent="0.25">
      <c r="A930" s="330"/>
      <c r="B930" s="311">
        <f>$C$10</f>
        <v>0</v>
      </c>
      <c r="C930" s="313">
        <f>'13 Score Fill'!E940</f>
        <v>0</v>
      </c>
      <c r="D930" s="309"/>
      <c r="E930" s="310"/>
      <c r="F930" s="311">
        <f>$C$10</f>
        <v>0</v>
      </c>
      <c r="G930" s="313">
        <f>'13 Score Fill'!E948</f>
        <v>0</v>
      </c>
      <c r="H930" s="309"/>
      <c r="I930" s="310"/>
      <c r="J930" s="311">
        <f>$C$10</f>
        <v>0</v>
      </c>
      <c r="K930" s="313">
        <f>'13 Score Fill'!E956</f>
        <v>0</v>
      </c>
      <c r="L930" s="309"/>
      <c r="M930" s="309"/>
      <c r="N930" s="311">
        <f>$C$10</f>
        <v>0</v>
      </c>
      <c r="O930" s="315">
        <f>'13 Score Fill'!E964</f>
        <v>0</v>
      </c>
      <c r="P930" s="309"/>
      <c r="Q930" s="310"/>
      <c r="R930" s="309"/>
    </row>
    <row r="931" spans="1:23" x14ac:dyDescent="0.25">
      <c r="A931" s="330"/>
      <c r="B931" s="311">
        <f>$C$11</f>
        <v>0</v>
      </c>
      <c r="C931" s="314">
        <f>'13 Score Fill'!E941</f>
        <v>0</v>
      </c>
      <c r="D931" s="309"/>
      <c r="E931" s="310"/>
      <c r="F931" s="311">
        <f>$C$11</f>
        <v>0</v>
      </c>
      <c r="G931" s="315">
        <f>'13 Score Fill'!E949</f>
        <v>0</v>
      </c>
      <c r="H931" s="309"/>
      <c r="I931" s="310"/>
      <c r="J931" s="311">
        <f>$C$11</f>
        <v>0</v>
      </c>
      <c r="K931" s="315">
        <f>'13 Score Fill'!E957</f>
        <v>0</v>
      </c>
      <c r="L931" s="309"/>
      <c r="M931" s="309"/>
      <c r="N931" s="311">
        <f>$C$11</f>
        <v>0</v>
      </c>
      <c r="O931" s="315">
        <f>'13 Score Fill'!E965</f>
        <v>0</v>
      </c>
      <c r="P931" s="309"/>
      <c r="Q931" s="310"/>
      <c r="R931" s="309"/>
    </row>
    <row r="932" spans="1:23" x14ac:dyDescent="0.25">
      <c r="A932" s="330"/>
      <c r="B932" s="327" t="s">
        <v>248</v>
      </c>
      <c r="C932" s="324">
        <f>SUM(C929:C931)</f>
        <v>0</v>
      </c>
      <c r="D932" s="325"/>
      <c r="E932" s="326"/>
      <c r="F932" s="327" t="s">
        <v>248</v>
      </c>
      <c r="G932" s="321">
        <f>SUM(G929:G931)</f>
        <v>0</v>
      </c>
      <c r="H932" s="325"/>
      <c r="I932" s="326"/>
      <c r="J932" s="327" t="s">
        <v>248</v>
      </c>
      <c r="K932" s="321">
        <f>SUM(K929:K931)</f>
        <v>0</v>
      </c>
      <c r="L932" s="325"/>
      <c r="M932" s="325"/>
      <c r="N932" s="327" t="s">
        <v>248</v>
      </c>
      <c r="O932" s="324">
        <f>SUM(O929:O931)</f>
        <v>0</v>
      </c>
      <c r="P932" s="309"/>
      <c r="Q932" s="310"/>
      <c r="R932" s="309"/>
    </row>
    <row r="933" spans="1:23" x14ac:dyDescent="0.25">
      <c r="A933" s="330"/>
      <c r="B933" s="327" t="s">
        <v>240</v>
      </c>
      <c r="C933" s="328">
        <f>C932/3</f>
        <v>0</v>
      </c>
      <c r="D933" s="325"/>
      <c r="E933" s="326"/>
      <c r="F933" s="327" t="s">
        <v>240</v>
      </c>
      <c r="G933" s="328">
        <f>G932/3</f>
        <v>0</v>
      </c>
      <c r="H933" s="325"/>
      <c r="I933" s="326"/>
      <c r="J933" s="327" t="s">
        <v>240</v>
      </c>
      <c r="K933" s="328">
        <f>K932/3</f>
        <v>0</v>
      </c>
      <c r="L933" s="325"/>
      <c r="M933" s="325"/>
      <c r="N933" s="327" t="s">
        <v>240</v>
      </c>
      <c r="O933" s="328">
        <f>O932/3</f>
        <v>0</v>
      </c>
      <c r="P933" s="309"/>
      <c r="Q933" s="310"/>
      <c r="R933" s="309"/>
    </row>
    <row r="934" spans="1:23" x14ac:dyDescent="0.25">
      <c r="A934" s="330"/>
      <c r="B934" s="329"/>
      <c r="C934" s="309"/>
      <c r="D934" s="309"/>
      <c r="E934" s="310"/>
      <c r="F934" s="329"/>
      <c r="G934" s="309"/>
      <c r="H934" s="309"/>
      <c r="I934" s="310"/>
      <c r="J934" s="329"/>
      <c r="K934" s="309"/>
      <c r="L934" s="309"/>
      <c r="M934" s="309"/>
      <c r="N934" s="329"/>
      <c r="O934" s="309"/>
      <c r="P934" s="309"/>
      <c r="Q934" s="310"/>
      <c r="R934" s="309"/>
    </row>
    <row r="935" spans="1:23" ht="12.75" customHeight="1" x14ac:dyDescent="0.25">
      <c r="A935" s="330"/>
      <c r="B935" s="319" t="s">
        <v>241</v>
      </c>
      <c r="C935" s="1384" t="e">
        <f>$C$38</f>
        <v>#N/A</v>
      </c>
      <c r="D935" s="1385"/>
      <c r="E935" s="318"/>
      <c r="F935" s="319" t="s">
        <v>241</v>
      </c>
      <c r="G935" s="1384" t="e">
        <f>$G$38</f>
        <v>#N/A</v>
      </c>
      <c r="H935" s="1385"/>
      <c r="I935" s="318"/>
      <c r="J935" s="319" t="s">
        <v>241</v>
      </c>
      <c r="K935" s="1384" t="e">
        <f>$K$38</f>
        <v>#N/A</v>
      </c>
      <c r="L935" s="1385"/>
      <c r="M935" s="320"/>
      <c r="N935" s="319" t="s">
        <v>241</v>
      </c>
      <c r="O935" s="1384" t="e">
        <f>$O$38</f>
        <v>#N/A</v>
      </c>
      <c r="P935" s="1385"/>
      <c r="Q935" s="310"/>
      <c r="R935" s="309"/>
      <c r="U935" s="331"/>
    </row>
    <row r="936" spans="1:23" x14ac:dyDescent="0.25">
      <c r="A936" s="330"/>
      <c r="B936" s="329"/>
      <c r="C936" s="321" t="s">
        <v>238</v>
      </c>
      <c r="D936" s="321"/>
      <c r="E936" s="322"/>
      <c r="F936" s="323"/>
      <c r="G936" s="321" t="s">
        <v>238</v>
      </c>
      <c r="H936" s="321"/>
      <c r="I936" s="322"/>
      <c r="J936" s="323"/>
      <c r="K936" s="321" t="s">
        <v>238</v>
      </c>
      <c r="L936" s="321"/>
      <c r="M936" s="321"/>
      <c r="N936" s="323"/>
      <c r="O936" s="321" t="s">
        <v>238</v>
      </c>
      <c r="P936" s="321"/>
      <c r="Q936" s="310"/>
      <c r="R936" s="309"/>
    </row>
    <row r="937" spans="1:23" x14ac:dyDescent="0.25">
      <c r="A937" s="330"/>
      <c r="B937" s="311">
        <f>$C$9</f>
        <v>0</v>
      </c>
      <c r="C937" s="313">
        <f>'13 Score Fill'!F939</f>
        <v>0</v>
      </c>
      <c r="D937" s="309"/>
      <c r="E937" s="310"/>
      <c r="F937" s="311">
        <f>$C$9</f>
        <v>0</v>
      </c>
      <c r="G937" s="313">
        <f>'13 Score Fill'!F947</f>
        <v>0</v>
      </c>
      <c r="H937" s="309"/>
      <c r="I937" s="310"/>
      <c r="J937" s="311">
        <f>$C$9</f>
        <v>0</v>
      </c>
      <c r="K937" s="313">
        <f>'13 Score Fill'!F955</f>
        <v>0</v>
      </c>
      <c r="L937" s="309"/>
      <c r="M937" s="309"/>
      <c r="N937" s="311">
        <f>$C$9</f>
        <v>0</v>
      </c>
      <c r="O937" s="313">
        <f>'13 Score Fill'!F963</f>
        <v>0</v>
      </c>
      <c r="P937" s="309"/>
      <c r="Q937" s="310"/>
      <c r="R937" s="309"/>
      <c r="V937" s="184"/>
    </row>
    <row r="938" spans="1:23" x14ac:dyDescent="0.25">
      <c r="A938" s="330"/>
      <c r="B938" s="311">
        <f>$C$10</f>
        <v>0</v>
      </c>
      <c r="C938" s="315">
        <f>'13 Score Fill'!F940</f>
        <v>0</v>
      </c>
      <c r="D938" s="309"/>
      <c r="E938" s="310"/>
      <c r="F938" s="311">
        <f>$C$10</f>
        <v>0</v>
      </c>
      <c r="G938" s="315">
        <f>'13 Score Fill'!F948</f>
        <v>0</v>
      </c>
      <c r="H938" s="309"/>
      <c r="I938" s="310"/>
      <c r="J938" s="311">
        <f>$C$10</f>
        <v>0</v>
      </c>
      <c r="K938" s="314">
        <f>'13 Score Fill'!F956</f>
        <v>0</v>
      </c>
      <c r="L938" s="309"/>
      <c r="M938" s="309"/>
      <c r="N938" s="311">
        <f>$C$10</f>
        <v>0</v>
      </c>
      <c r="O938" s="314">
        <f>'13 Score Fill'!F964</f>
        <v>0</v>
      </c>
      <c r="P938" s="309"/>
      <c r="Q938" s="310"/>
      <c r="R938" s="309"/>
      <c r="V938" s="184"/>
    </row>
    <row r="939" spans="1:23" x14ac:dyDescent="0.25">
      <c r="A939" s="330"/>
      <c r="B939" s="311">
        <f>$C$11</f>
        <v>0</v>
      </c>
      <c r="C939" s="313">
        <f>'13 Score Fill'!F941</f>
        <v>0</v>
      </c>
      <c r="D939" s="309"/>
      <c r="E939" s="310"/>
      <c r="F939" s="311">
        <f>$C$11</f>
        <v>0</v>
      </c>
      <c r="G939" s="315">
        <f>'13 Score Fill'!F949</f>
        <v>0</v>
      </c>
      <c r="H939" s="309"/>
      <c r="I939" s="310"/>
      <c r="J939" s="311">
        <f>$C$11</f>
        <v>0</v>
      </c>
      <c r="K939" s="314">
        <f>'13 Score Fill'!F957</f>
        <v>0</v>
      </c>
      <c r="L939" s="309"/>
      <c r="M939" s="309"/>
      <c r="N939" s="311">
        <f>$C$11</f>
        <v>0</v>
      </c>
      <c r="O939" s="314">
        <f>'13 Score Fill'!F965</f>
        <v>0</v>
      </c>
      <c r="P939" s="309"/>
      <c r="Q939" s="310"/>
      <c r="R939" s="309"/>
      <c r="V939" s="184"/>
    </row>
    <row r="940" spans="1:23" x14ac:dyDescent="0.25">
      <c r="A940" s="330"/>
      <c r="B940" s="327" t="s">
        <v>248</v>
      </c>
      <c r="C940" s="324">
        <f>SUM(C937:C939)</f>
        <v>0</v>
      </c>
      <c r="D940" s="325"/>
      <c r="E940" s="326"/>
      <c r="F940" s="327" t="s">
        <v>248</v>
      </c>
      <c r="G940" s="324">
        <f>SUM(G937:G939)</f>
        <v>0</v>
      </c>
      <c r="H940" s="325"/>
      <c r="I940" s="326"/>
      <c r="J940" s="327" t="s">
        <v>248</v>
      </c>
      <c r="K940" s="324">
        <f>SUM(K937:K939)</f>
        <v>0</v>
      </c>
      <c r="L940" s="325"/>
      <c r="M940" s="325"/>
      <c r="N940" s="327" t="s">
        <v>248</v>
      </c>
      <c r="O940" s="324">
        <f>SUM(O937:O939)</f>
        <v>0</v>
      </c>
      <c r="P940" s="309"/>
      <c r="Q940" s="310"/>
      <c r="R940" s="309"/>
    </row>
    <row r="941" spans="1:23" x14ac:dyDescent="0.25">
      <c r="A941" s="330"/>
      <c r="B941" s="327" t="s">
        <v>240</v>
      </c>
      <c r="C941" s="328">
        <f>C940/3</f>
        <v>0</v>
      </c>
      <c r="D941" s="325"/>
      <c r="E941" s="326"/>
      <c r="F941" s="327" t="s">
        <v>240</v>
      </c>
      <c r="G941" s="328">
        <f>G940/3</f>
        <v>0</v>
      </c>
      <c r="H941" s="325"/>
      <c r="I941" s="326"/>
      <c r="J941" s="327" t="s">
        <v>240</v>
      </c>
      <c r="K941" s="328">
        <f>K940/3</f>
        <v>0</v>
      </c>
      <c r="L941" s="325"/>
      <c r="M941" s="325"/>
      <c r="N941" s="327" t="s">
        <v>240</v>
      </c>
      <c r="O941" s="328">
        <f>O940/3</f>
        <v>0</v>
      </c>
      <c r="P941" s="309"/>
      <c r="Q941" s="310"/>
      <c r="R941" s="309"/>
      <c r="V941" s="374" t="e">
        <f>C927</f>
        <v>#N/A</v>
      </c>
      <c r="W941" s="375">
        <f>C932</f>
        <v>0</v>
      </c>
    </row>
    <row r="942" spans="1:23" x14ac:dyDescent="0.25">
      <c r="A942" s="330"/>
      <c r="B942" s="329"/>
      <c r="C942" s="309"/>
      <c r="D942" s="309"/>
      <c r="E942" s="310"/>
      <c r="F942" s="329"/>
      <c r="G942" s="309"/>
      <c r="H942" s="309"/>
      <c r="I942" s="310"/>
      <c r="J942" s="329"/>
      <c r="K942" s="309"/>
      <c r="L942" s="309"/>
      <c r="M942" s="309"/>
      <c r="N942" s="329"/>
      <c r="O942" s="309"/>
      <c r="P942" s="309"/>
      <c r="Q942" s="310"/>
      <c r="R942" s="309"/>
      <c r="V942" s="374" t="e">
        <f>G927</f>
        <v>#N/A</v>
      </c>
      <c r="W942" s="375">
        <f>G932</f>
        <v>0</v>
      </c>
    </row>
    <row r="943" spans="1:23" ht="12.75" customHeight="1" x14ac:dyDescent="0.25">
      <c r="A943" s="330"/>
      <c r="B943" s="319" t="s">
        <v>242</v>
      </c>
      <c r="C943" s="1384" t="e">
        <f>$C$46</f>
        <v>#N/A</v>
      </c>
      <c r="D943" s="1385"/>
      <c r="E943" s="318"/>
      <c r="F943" s="319" t="s">
        <v>242</v>
      </c>
      <c r="G943" s="1384" t="e">
        <f>$G$46</f>
        <v>#N/A</v>
      </c>
      <c r="H943" s="1385"/>
      <c r="I943" s="318"/>
      <c r="J943" s="319" t="s">
        <v>242</v>
      </c>
      <c r="K943" s="1384" t="e">
        <f>$K$46</f>
        <v>#N/A</v>
      </c>
      <c r="L943" s="1385"/>
      <c r="M943" s="320"/>
      <c r="N943" s="319" t="s">
        <v>242</v>
      </c>
      <c r="O943" s="1384" t="e">
        <f>$O$46</f>
        <v>#N/A</v>
      </c>
      <c r="P943" s="1385"/>
      <c r="Q943" s="310"/>
      <c r="R943" s="309"/>
      <c r="U943" s="331"/>
      <c r="V943" s="374" t="e">
        <f>K927</f>
        <v>#N/A</v>
      </c>
      <c r="W943" s="375">
        <f>K932</f>
        <v>0</v>
      </c>
    </row>
    <row r="944" spans="1:23" x14ac:dyDescent="0.25">
      <c r="A944" s="330"/>
      <c r="B944" s="311"/>
      <c r="C944" s="321" t="s">
        <v>238</v>
      </c>
      <c r="D944" s="321"/>
      <c r="E944" s="322"/>
      <c r="F944" s="327"/>
      <c r="G944" s="321" t="s">
        <v>238</v>
      </c>
      <c r="H944" s="321"/>
      <c r="I944" s="322"/>
      <c r="J944" s="327"/>
      <c r="K944" s="321" t="s">
        <v>238</v>
      </c>
      <c r="L944" s="321"/>
      <c r="M944" s="321"/>
      <c r="N944" s="327"/>
      <c r="O944" s="321" t="s">
        <v>238</v>
      </c>
      <c r="P944" s="321"/>
      <c r="Q944" s="310"/>
      <c r="R944" s="309"/>
      <c r="V944" s="374" t="e">
        <f>O927</f>
        <v>#N/A</v>
      </c>
      <c r="W944" s="375">
        <f>O932</f>
        <v>0</v>
      </c>
    </row>
    <row r="945" spans="1:23" x14ac:dyDescent="0.25">
      <c r="A945" s="330"/>
      <c r="B945" s="311">
        <f>$C$9</f>
        <v>0</v>
      </c>
      <c r="C945" s="313">
        <f>'13 Score Fill'!G939</f>
        <v>0</v>
      </c>
      <c r="D945" s="309"/>
      <c r="E945" s="310"/>
      <c r="F945" s="311">
        <f>$C$9</f>
        <v>0</v>
      </c>
      <c r="G945" s="313">
        <f>'13 Score Fill'!G947</f>
        <v>0</v>
      </c>
      <c r="H945" s="309"/>
      <c r="I945" s="310"/>
      <c r="J945" s="311">
        <f>$C$9</f>
        <v>0</v>
      </c>
      <c r="K945" s="313">
        <f>'13 Score Fill'!G955</f>
        <v>0</v>
      </c>
      <c r="L945" s="309"/>
      <c r="M945" s="309"/>
      <c r="N945" s="311">
        <f>$C$9</f>
        <v>0</v>
      </c>
      <c r="O945" s="313">
        <f>'13 Score Fill'!G963</f>
        <v>0</v>
      </c>
      <c r="P945" s="309"/>
      <c r="Q945" s="310"/>
      <c r="R945" s="309"/>
      <c r="V945" s="374" t="e">
        <f>C935</f>
        <v>#N/A</v>
      </c>
      <c r="W945" s="375">
        <f>C940</f>
        <v>0</v>
      </c>
    </row>
    <row r="946" spans="1:23" x14ac:dyDescent="0.25">
      <c r="A946" s="330"/>
      <c r="B946" s="311">
        <f>$C$10</f>
        <v>0</v>
      </c>
      <c r="C946" s="314">
        <f>'13 Score Fill'!G940</f>
        <v>0</v>
      </c>
      <c r="D946" s="309"/>
      <c r="E946" s="310"/>
      <c r="F946" s="311">
        <f>$C$10</f>
        <v>0</v>
      </c>
      <c r="G946" s="315">
        <f>'13 Score Fill'!G948</f>
        <v>0</v>
      </c>
      <c r="H946" s="309"/>
      <c r="I946" s="310"/>
      <c r="J946" s="311">
        <f>$C$10</f>
        <v>0</v>
      </c>
      <c r="K946" s="315">
        <f>'13 Score Fill'!G956</f>
        <v>0</v>
      </c>
      <c r="L946" s="309"/>
      <c r="M946" s="309"/>
      <c r="N946" s="311">
        <f>$C$10</f>
        <v>0</v>
      </c>
      <c r="O946" s="314">
        <f>'13 Score Fill'!G964</f>
        <v>0</v>
      </c>
      <c r="P946" s="309"/>
      <c r="Q946" s="310"/>
      <c r="R946" s="309"/>
      <c r="V946" s="374" t="e">
        <f>G935</f>
        <v>#N/A</v>
      </c>
      <c r="W946" s="375">
        <f>G940</f>
        <v>0</v>
      </c>
    </row>
    <row r="947" spans="1:23" x14ac:dyDescent="0.25">
      <c r="A947" s="330"/>
      <c r="B947" s="311">
        <f>$C$11</f>
        <v>0</v>
      </c>
      <c r="C947" s="314">
        <f>'13 Score Fill'!G941</f>
        <v>0</v>
      </c>
      <c r="D947" s="309"/>
      <c r="E947" s="310"/>
      <c r="F947" s="311">
        <f>$C$11</f>
        <v>0</v>
      </c>
      <c r="G947" s="315">
        <f>'13 Score Fill'!G949</f>
        <v>0</v>
      </c>
      <c r="H947" s="309"/>
      <c r="I947" s="310"/>
      <c r="J947" s="311">
        <f>$C$11</f>
        <v>0</v>
      </c>
      <c r="K947" s="313">
        <f>'13 Score Fill'!G957</f>
        <v>0</v>
      </c>
      <c r="L947" s="309"/>
      <c r="M947" s="309"/>
      <c r="N947" s="311">
        <f>$C$11</f>
        <v>0</v>
      </c>
      <c r="O947" s="314">
        <f>'13 Score Fill'!G965</f>
        <v>0</v>
      </c>
      <c r="P947" s="309"/>
      <c r="Q947" s="310"/>
      <c r="R947" s="309"/>
      <c r="V947" s="375" t="e">
        <f>K935</f>
        <v>#N/A</v>
      </c>
      <c r="W947" s="375">
        <f>K940</f>
        <v>0</v>
      </c>
    </row>
    <row r="948" spans="1:23" x14ac:dyDescent="0.25">
      <c r="A948" s="330"/>
      <c r="B948" s="327" t="s">
        <v>248</v>
      </c>
      <c r="C948" s="324">
        <f>SUM(C945:C947)</f>
        <v>0</v>
      </c>
      <c r="D948" s="325"/>
      <c r="E948" s="326"/>
      <c r="F948" s="327" t="s">
        <v>248</v>
      </c>
      <c r="G948" s="324">
        <f>SUM(G945:G947)</f>
        <v>0</v>
      </c>
      <c r="H948" s="325"/>
      <c r="I948" s="326"/>
      <c r="J948" s="327" t="s">
        <v>248</v>
      </c>
      <c r="K948" s="324">
        <f>SUM(K945:K947)</f>
        <v>0</v>
      </c>
      <c r="L948" s="325"/>
      <c r="M948" s="325"/>
      <c r="N948" s="327" t="s">
        <v>248</v>
      </c>
      <c r="O948" s="324">
        <f>SUM(O945:O947)</f>
        <v>0</v>
      </c>
      <c r="P948" s="309"/>
      <c r="Q948" s="310"/>
      <c r="R948" s="309"/>
      <c r="V948" s="374" t="e">
        <f>O935</f>
        <v>#N/A</v>
      </c>
      <c r="W948" s="375">
        <f>O940</f>
        <v>0</v>
      </c>
    </row>
    <row r="949" spans="1:23" x14ac:dyDescent="0.25">
      <c r="A949" s="330"/>
      <c r="B949" s="327" t="s">
        <v>240</v>
      </c>
      <c r="C949" s="328">
        <f>C948/3</f>
        <v>0</v>
      </c>
      <c r="D949" s="325"/>
      <c r="E949" s="326"/>
      <c r="F949" s="327" t="s">
        <v>240</v>
      </c>
      <c r="G949" s="328">
        <f>G948/3</f>
        <v>0</v>
      </c>
      <c r="H949" s="325"/>
      <c r="I949" s="326"/>
      <c r="J949" s="327" t="s">
        <v>240</v>
      </c>
      <c r="K949" s="328">
        <f>K948/3</f>
        <v>0</v>
      </c>
      <c r="L949" s="325"/>
      <c r="M949" s="325"/>
      <c r="N949" s="327" t="s">
        <v>240</v>
      </c>
      <c r="O949" s="328">
        <f>O948/3</f>
        <v>0</v>
      </c>
      <c r="P949" s="309"/>
      <c r="Q949" s="310"/>
      <c r="R949" s="309"/>
      <c r="V949" s="374" t="e">
        <f>C943</f>
        <v>#N/A</v>
      </c>
      <c r="W949" s="375">
        <f>C948</f>
        <v>0</v>
      </c>
    </row>
    <row r="950" spans="1:23" x14ac:dyDescent="0.25">
      <c r="A950" s="330"/>
      <c r="B950" s="311"/>
      <c r="C950" s="309"/>
      <c r="D950" s="309"/>
      <c r="E950" s="310"/>
      <c r="F950" s="311"/>
      <c r="G950" s="309"/>
      <c r="H950" s="309"/>
      <c r="I950" s="310"/>
      <c r="J950" s="311"/>
      <c r="K950" s="309"/>
      <c r="L950" s="309"/>
      <c r="M950" s="309"/>
      <c r="N950" s="311"/>
      <c r="O950" s="309"/>
      <c r="P950" s="309"/>
      <c r="Q950" s="310"/>
      <c r="R950" s="309"/>
      <c r="V950" s="374" t="e">
        <f>G943</f>
        <v>#N/A</v>
      </c>
      <c r="W950" s="375">
        <f>G948</f>
        <v>0</v>
      </c>
    </row>
    <row r="951" spans="1:23" ht="12.75" customHeight="1" x14ac:dyDescent="0.25">
      <c r="A951" s="330"/>
      <c r="B951" s="319" t="s">
        <v>243</v>
      </c>
      <c r="C951" s="1384" t="e">
        <f>$C$54</f>
        <v>#N/A</v>
      </c>
      <c r="D951" s="1385"/>
      <c r="E951" s="318"/>
      <c r="F951" s="319" t="s">
        <v>243</v>
      </c>
      <c r="G951" s="1384" t="e">
        <f>$G$54</f>
        <v>#N/A</v>
      </c>
      <c r="H951" s="1385"/>
      <c r="I951" s="318"/>
      <c r="J951" s="319" t="s">
        <v>243</v>
      </c>
      <c r="K951" s="1384" t="e">
        <f>$K$54</f>
        <v>#N/A</v>
      </c>
      <c r="L951" s="1385"/>
      <c r="M951" s="320"/>
      <c r="N951" s="319" t="s">
        <v>243</v>
      </c>
      <c r="O951" s="1384" t="e">
        <f>$O$54</f>
        <v>#N/A</v>
      </c>
      <c r="P951" s="1385"/>
      <c r="Q951" s="310"/>
      <c r="R951" s="309"/>
      <c r="U951" s="331"/>
      <c r="V951" s="374" t="e">
        <f>K943</f>
        <v>#N/A</v>
      </c>
      <c r="W951" s="375">
        <f>K948</f>
        <v>0</v>
      </c>
    </row>
    <row r="952" spans="1:23" x14ac:dyDescent="0.25">
      <c r="A952" s="330"/>
      <c r="B952" s="311"/>
      <c r="C952" s="321" t="s">
        <v>238</v>
      </c>
      <c r="D952" s="321"/>
      <c r="E952" s="322"/>
      <c r="F952" s="327"/>
      <c r="G952" s="321" t="s">
        <v>238</v>
      </c>
      <c r="H952" s="321"/>
      <c r="I952" s="322"/>
      <c r="J952" s="327"/>
      <c r="K952" s="321" t="s">
        <v>238</v>
      </c>
      <c r="L952" s="321"/>
      <c r="M952" s="321"/>
      <c r="N952" s="327"/>
      <c r="O952" s="321" t="s">
        <v>238</v>
      </c>
      <c r="P952" s="321"/>
      <c r="Q952" s="310"/>
      <c r="R952" s="309"/>
      <c r="V952" s="374" t="e">
        <f>O943</f>
        <v>#N/A</v>
      </c>
      <c r="W952" s="375">
        <f>O948</f>
        <v>0</v>
      </c>
    </row>
    <row r="953" spans="1:23" x14ac:dyDescent="0.25">
      <c r="A953" s="330"/>
      <c r="B953" s="311">
        <f>$C$9</f>
        <v>0</v>
      </c>
      <c r="C953" s="312">
        <f>'13 Score Fill'!H939</f>
        <v>0</v>
      </c>
      <c r="D953" s="309"/>
      <c r="E953" s="310"/>
      <c r="F953" s="311">
        <f>$C$9</f>
        <v>0</v>
      </c>
      <c r="G953" s="312">
        <f>'13 Score Fill'!H947</f>
        <v>0</v>
      </c>
      <c r="H953" s="309"/>
      <c r="I953" s="310"/>
      <c r="J953" s="311">
        <f>$C$9</f>
        <v>0</v>
      </c>
      <c r="K953" s="312">
        <f>'13 Score Fill'!H955</f>
        <v>0</v>
      </c>
      <c r="L953" s="309"/>
      <c r="M953" s="309"/>
      <c r="N953" s="311">
        <f>$C$9</f>
        <v>0</v>
      </c>
      <c r="O953" s="313">
        <f>'13 Score Fill'!H963</f>
        <v>0</v>
      </c>
      <c r="P953" s="309"/>
      <c r="Q953" s="310"/>
      <c r="R953" s="309"/>
      <c r="V953" s="374" t="e">
        <f>C951</f>
        <v>#N/A</v>
      </c>
      <c r="W953" s="375">
        <f>C956</f>
        <v>0</v>
      </c>
    </row>
    <row r="954" spans="1:23" x14ac:dyDescent="0.25">
      <c r="A954" s="330"/>
      <c r="B954" s="311">
        <f>$C$10</f>
        <v>0</v>
      </c>
      <c r="C954" s="313">
        <f>'13 Score Fill'!H940</f>
        <v>0</v>
      </c>
      <c r="D954" s="309"/>
      <c r="E954" s="310"/>
      <c r="F954" s="311">
        <f>$C$10</f>
        <v>0</v>
      </c>
      <c r="G954" s="313">
        <f>'13 Score Fill'!H948</f>
        <v>0</v>
      </c>
      <c r="H954" s="309"/>
      <c r="I954" s="310"/>
      <c r="J954" s="311">
        <f>$C$10</f>
        <v>0</v>
      </c>
      <c r="K954" s="312">
        <f>'13 Score Fill'!H956</f>
        <v>0</v>
      </c>
      <c r="L954" s="309"/>
      <c r="M954" s="309"/>
      <c r="N954" s="311">
        <f>$C$10</f>
        <v>0</v>
      </c>
      <c r="O954" s="314">
        <f>'13 Score Fill'!H964</f>
        <v>0</v>
      </c>
      <c r="P954" s="309"/>
      <c r="Q954" s="310"/>
      <c r="R954" s="309"/>
      <c r="V954" s="374" t="e">
        <f>G951</f>
        <v>#N/A</v>
      </c>
      <c r="W954" s="375">
        <f>G956</f>
        <v>0</v>
      </c>
    </row>
    <row r="955" spans="1:23" x14ac:dyDescent="0.25">
      <c r="A955" s="330"/>
      <c r="B955" s="311">
        <f>$C$11</f>
        <v>0</v>
      </c>
      <c r="C955" s="314">
        <f>'13 Score Fill'!H941</f>
        <v>0</v>
      </c>
      <c r="D955" s="309"/>
      <c r="E955" s="310"/>
      <c r="F955" s="311">
        <f>$C$11</f>
        <v>0</v>
      </c>
      <c r="G955" s="315">
        <f>'13 Score Fill'!H949</f>
        <v>0</v>
      </c>
      <c r="H955" s="309"/>
      <c r="I955" s="310"/>
      <c r="J955" s="311">
        <f>$C$11</f>
        <v>0</v>
      </c>
      <c r="K955" s="313">
        <f>'13 Score Fill'!H957</f>
        <v>0</v>
      </c>
      <c r="L955" s="309"/>
      <c r="M955" s="309"/>
      <c r="N955" s="311">
        <f>$C$11</f>
        <v>0</v>
      </c>
      <c r="O955" s="314">
        <f>'13 Score Fill'!H965</f>
        <v>0</v>
      </c>
      <c r="P955" s="309"/>
      <c r="Q955" s="310"/>
      <c r="R955" s="309"/>
      <c r="V955" s="375" t="e">
        <f>K951</f>
        <v>#N/A</v>
      </c>
      <c r="W955" s="375">
        <f>K956</f>
        <v>0</v>
      </c>
    </row>
    <row r="956" spans="1:23" x14ac:dyDescent="0.25">
      <c r="A956" s="330"/>
      <c r="B956" s="327" t="s">
        <v>248</v>
      </c>
      <c r="C956" s="324">
        <f>SUM(C953:C955)</f>
        <v>0</v>
      </c>
      <c r="D956" s="325"/>
      <c r="E956" s="326"/>
      <c r="F956" s="327" t="s">
        <v>248</v>
      </c>
      <c r="G956" s="322">
        <f>SUM(G953:G955)</f>
        <v>0</v>
      </c>
      <c r="H956" s="325"/>
      <c r="I956" s="326"/>
      <c r="J956" s="327" t="s">
        <v>248</v>
      </c>
      <c r="K956" s="324">
        <f>SUM(K953:K955)</f>
        <v>0</v>
      </c>
      <c r="L956" s="325"/>
      <c r="M956" s="325"/>
      <c r="N956" s="327" t="s">
        <v>248</v>
      </c>
      <c r="O956" s="324">
        <f>SUM(O953:O955)</f>
        <v>0</v>
      </c>
      <c r="P956" s="309"/>
      <c r="Q956" s="310"/>
      <c r="R956" s="309"/>
      <c r="V956" s="374" t="e">
        <f>O951</f>
        <v>#N/A</v>
      </c>
      <c r="W956" s="375">
        <f>O956</f>
        <v>0</v>
      </c>
    </row>
    <row r="957" spans="1:23" x14ac:dyDescent="0.25">
      <c r="A957" s="330"/>
      <c r="B957" s="327" t="s">
        <v>240</v>
      </c>
      <c r="C957" s="328">
        <f>C956/3</f>
        <v>0</v>
      </c>
      <c r="D957" s="325"/>
      <c r="E957" s="326"/>
      <c r="F957" s="327" t="s">
        <v>240</v>
      </c>
      <c r="G957" s="328">
        <f>G956/3</f>
        <v>0</v>
      </c>
      <c r="H957" s="325"/>
      <c r="I957" s="326"/>
      <c r="J957" s="327" t="s">
        <v>240</v>
      </c>
      <c r="K957" s="328">
        <f>K956/3</f>
        <v>0</v>
      </c>
      <c r="L957" s="325"/>
      <c r="M957" s="325"/>
      <c r="N957" s="327" t="s">
        <v>240</v>
      </c>
      <c r="O957" s="328">
        <f>O956/3</f>
        <v>0</v>
      </c>
      <c r="P957" s="309"/>
      <c r="Q957" s="310"/>
      <c r="R957" s="309"/>
      <c r="V957" s="374" t="e">
        <f>C959</f>
        <v>#N/A</v>
      </c>
      <c r="W957" s="375">
        <f>C964</f>
        <v>0</v>
      </c>
    </row>
    <row r="958" spans="1:23" x14ac:dyDescent="0.25">
      <c r="A958" s="330"/>
      <c r="B958" s="311"/>
      <c r="C958" s="309"/>
      <c r="D958" s="309"/>
      <c r="E958" s="310"/>
      <c r="F958" s="311"/>
      <c r="G958" s="309"/>
      <c r="H958" s="309"/>
      <c r="I958" s="310"/>
      <c r="J958" s="311"/>
      <c r="K958" s="309"/>
      <c r="L958" s="309"/>
      <c r="M958" s="309"/>
      <c r="N958" s="311"/>
      <c r="O958" s="309"/>
      <c r="P958" s="309"/>
      <c r="Q958" s="310"/>
      <c r="R958" s="309"/>
      <c r="S958" s="429"/>
      <c r="T958" s="428"/>
      <c r="U958" s="430"/>
      <c r="V958" s="374" t="e">
        <f>G959</f>
        <v>#N/A</v>
      </c>
      <c r="W958" s="375">
        <f>G964</f>
        <v>0</v>
      </c>
    </row>
    <row r="959" spans="1:23" ht="12.75" customHeight="1" x14ac:dyDescent="0.25">
      <c r="A959" s="330"/>
      <c r="B959" s="319" t="s">
        <v>244</v>
      </c>
      <c r="C959" s="1384" t="e">
        <f>$C$62</f>
        <v>#N/A</v>
      </c>
      <c r="D959" s="1385"/>
      <c r="E959" s="318"/>
      <c r="F959" s="319" t="s">
        <v>244</v>
      </c>
      <c r="G959" s="1384" t="e">
        <f>$G$62</f>
        <v>#N/A</v>
      </c>
      <c r="H959" s="1385"/>
      <c r="I959" s="318"/>
      <c r="J959" s="319" t="s">
        <v>244</v>
      </c>
      <c r="K959" s="1384" t="e">
        <f>$K$62</f>
        <v>#N/A</v>
      </c>
      <c r="L959" s="1385"/>
      <c r="M959" s="320"/>
      <c r="N959" s="319" t="s">
        <v>244</v>
      </c>
      <c r="O959" s="1384" t="e">
        <f>$O$62</f>
        <v>#N/A</v>
      </c>
      <c r="P959" s="1385"/>
      <c r="Q959" s="310"/>
      <c r="R959" s="309"/>
      <c r="U959" s="331"/>
      <c r="V959" s="374" t="e">
        <f>K959</f>
        <v>#N/A</v>
      </c>
      <c r="W959" s="375">
        <f>K964</f>
        <v>0</v>
      </c>
    </row>
    <row r="960" spans="1:23" x14ac:dyDescent="0.25">
      <c r="A960" s="330"/>
      <c r="B960" s="311"/>
      <c r="C960" s="321" t="s">
        <v>238</v>
      </c>
      <c r="D960" s="321"/>
      <c r="E960" s="322"/>
      <c r="F960" s="327"/>
      <c r="G960" s="321" t="s">
        <v>238</v>
      </c>
      <c r="H960" s="321"/>
      <c r="I960" s="322"/>
      <c r="J960" s="327"/>
      <c r="K960" s="321" t="s">
        <v>238</v>
      </c>
      <c r="L960" s="321"/>
      <c r="M960" s="321"/>
      <c r="N960" s="327"/>
      <c r="O960" s="321" t="s">
        <v>238</v>
      </c>
      <c r="P960" s="321"/>
      <c r="Q960" s="310"/>
      <c r="R960" s="309"/>
      <c r="V960" s="374" t="e">
        <f>O959</f>
        <v>#N/A</v>
      </c>
      <c r="W960" s="375">
        <f>O964</f>
        <v>0</v>
      </c>
    </row>
    <row r="961" spans="1:23" x14ac:dyDescent="0.25">
      <c r="A961" s="330"/>
      <c r="B961" s="311">
        <f>$C$9</f>
        <v>0</v>
      </c>
      <c r="C961" s="313">
        <f>'13 Score Fill'!I939</f>
        <v>0</v>
      </c>
      <c r="D961" s="309"/>
      <c r="E961" s="310"/>
      <c r="F961" s="311">
        <f>$C$9</f>
        <v>0</v>
      </c>
      <c r="G961" s="313">
        <f>'13 Score Fill'!I947</f>
        <v>0</v>
      </c>
      <c r="H961" s="309"/>
      <c r="I961" s="310"/>
      <c r="J961" s="311">
        <f>$C$9</f>
        <v>0</v>
      </c>
      <c r="K961" s="313">
        <f>'13 Score Fill'!I955</f>
        <v>0</v>
      </c>
      <c r="L961" s="309"/>
      <c r="M961" s="309"/>
      <c r="N961" s="311">
        <f>$C$9</f>
        <v>0</v>
      </c>
      <c r="O961" s="313">
        <f>'13 Score Fill'!I963</f>
        <v>0</v>
      </c>
      <c r="P961" s="309"/>
      <c r="Q961" s="310"/>
      <c r="R961" s="309"/>
      <c r="V961" s="374" t="e">
        <f>C967</f>
        <v>#N/A</v>
      </c>
      <c r="W961" s="375">
        <f>C972</f>
        <v>0</v>
      </c>
    </row>
    <row r="962" spans="1:23" x14ac:dyDescent="0.25">
      <c r="A962" s="330"/>
      <c r="B962" s="311">
        <f>$C$10</f>
        <v>0</v>
      </c>
      <c r="C962" s="315">
        <f>'13 Score Fill'!I940</f>
        <v>0</v>
      </c>
      <c r="D962" s="309"/>
      <c r="E962" s="310"/>
      <c r="F962" s="311">
        <f>$C$10</f>
        <v>0</v>
      </c>
      <c r="G962" s="315">
        <f>'13 Score Fill'!I948</f>
        <v>0</v>
      </c>
      <c r="H962" s="309"/>
      <c r="I962" s="310"/>
      <c r="J962" s="311">
        <f>$C$10</f>
        <v>0</v>
      </c>
      <c r="K962" s="315">
        <f>'13 Score Fill'!I956</f>
        <v>0</v>
      </c>
      <c r="L962" s="309"/>
      <c r="M962" s="309"/>
      <c r="N962" s="311">
        <f>$C$10</f>
        <v>0</v>
      </c>
      <c r="O962" s="314">
        <f>'13 Score Fill'!I964</f>
        <v>0</v>
      </c>
      <c r="P962" s="309"/>
      <c r="Q962" s="310"/>
      <c r="R962" s="309"/>
      <c r="V962" s="374" t="e">
        <f>G967</f>
        <v>#N/A</v>
      </c>
      <c r="W962" s="375">
        <f>G972</f>
        <v>0</v>
      </c>
    </row>
    <row r="963" spans="1:23" x14ac:dyDescent="0.25">
      <c r="A963" s="330"/>
      <c r="B963" s="311">
        <f>$C$11</f>
        <v>0</v>
      </c>
      <c r="C963" s="313">
        <f>'13 Score Fill'!I941</f>
        <v>0</v>
      </c>
      <c r="D963" s="309"/>
      <c r="E963" s="310"/>
      <c r="F963" s="311">
        <f>$C$11</f>
        <v>0</v>
      </c>
      <c r="G963" s="313">
        <f>'13 Score Fill'!I949</f>
        <v>0</v>
      </c>
      <c r="H963" s="309"/>
      <c r="I963" s="310"/>
      <c r="J963" s="311">
        <f>$C$11</f>
        <v>0</v>
      </c>
      <c r="K963" s="315">
        <f>'13 Score Fill'!I957</f>
        <v>0</v>
      </c>
      <c r="L963" s="309"/>
      <c r="M963" s="309"/>
      <c r="N963" s="311">
        <f>$C$11</f>
        <v>0</v>
      </c>
      <c r="O963" s="315">
        <f>'13 Score Fill'!I965</f>
        <v>0</v>
      </c>
      <c r="P963" s="309"/>
      <c r="Q963" s="310"/>
      <c r="R963" s="309"/>
      <c r="V963" s="375" t="e">
        <f>K967</f>
        <v>#N/A</v>
      </c>
      <c r="W963" s="375">
        <f>K972</f>
        <v>0</v>
      </c>
    </row>
    <row r="964" spans="1:23" x14ac:dyDescent="0.25">
      <c r="A964" s="330"/>
      <c r="B964" s="327" t="s">
        <v>248</v>
      </c>
      <c r="C964" s="324">
        <f>SUM(C961:C963)</f>
        <v>0</v>
      </c>
      <c r="D964" s="325"/>
      <c r="E964" s="326"/>
      <c r="F964" s="327" t="s">
        <v>248</v>
      </c>
      <c r="G964" s="324">
        <f>SUM(G961:G963)</f>
        <v>0</v>
      </c>
      <c r="H964" s="325"/>
      <c r="I964" s="326"/>
      <c r="J964" s="327" t="s">
        <v>248</v>
      </c>
      <c r="K964" s="324">
        <f>SUM(K961:K963)</f>
        <v>0</v>
      </c>
      <c r="L964" s="325"/>
      <c r="M964" s="325"/>
      <c r="N964" s="327" t="s">
        <v>248</v>
      </c>
      <c r="O964" s="321">
        <f>SUM(O961:O963)</f>
        <v>0</v>
      </c>
      <c r="P964" s="309"/>
      <c r="Q964" s="310"/>
      <c r="R964" s="309"/>
      <c r="V964" s="374" t="e">
        <f>O967</f>
        <v>#N/A</v>
      </c>
      <c r="W964" s="375">
        <f>O972</f>
        <v>0</v>
      </c>
    </row>
    <row r="965" spans="1:23" x14ac:dyDescent="0.25">
      <c r="A965" s="330"/>
      <c r="B965" s="327" t="s">
        <v>240</v>
      </c>
      <c r="C965" s="328">
        <f>C964/3</f>
        <v>0</v>
      </c>
      <c r="D965" s="325"/>
      <c r="E965" s="326"/>
      <c r="F965" s="327" t="s">
        <v>240</v>
      </c>
      <c r="G965" s="328">
        <f>G964/3</f>
        <v>0</v>
      </c>
      <c r="H965" s="325"/>
      <c r="I965" s="326"/>
      <c r="J965" s="327" t="s">
        <v>240</v>
      </c>
      <c r="K965" s="328">
        <f>K964/3</f>
        <v>0</v>
      </c>
      <c r="L965" s="325"/>
      <c r="M965" s="325"/>
      <c r="N965" s="327" t="s">
        <v>240</v>
      </c>
      <c r="O965" s="328">
        <f>O964/3</f>
        <v>0</v>
      </c>
      <c r="P965" s="309"/>
      <c r="Q965" s="310"/>
      <c r="R965" s="309"/>
      <c r="W965" s="184">
        <f>SUM(W941:W964)</f>
        <v>0</v>
      </c>
    </row>
    <row r="966" spans="1:23" x14ac:dyDescent="0.25">
      <c r="A966" s="330"/>
      <c r="B966" s="311"/>
      <c r="C966" s="309"/>
      <c r="D966" s="309"/>
      <c r="E966" s="310"/>
      <c r="F966" s="311"/>
      <c r="G966" s="309"/>
      <c r="H966" s="309"/>
      <c r="I966" s="310"/>
      <c r="J966" s="311"/>
      <c r="K966" s="309"/>
      <c r="L966" s="309"/>
      <c r="M966" s="309"/>
      <c r="N966" s="311"/>
      <c r="O966" s="309"/>
      <c r="P966" s="309"/>
      <c r="Q966" s="310"/>
      <c r="R966" s="309"/>
    </row>
    <row r="967" spans="1:23" ht="12.75" customHeight="1" x14ac:dyDescent="0.25">
      <c r="A967" s="330"/>
      <c r="B967" s="319" t="s">
        <v>245</v>
      </c>
      <c r="C967" s="1384" t="e">
        <f>$C$70</f>
        <v>#N/A</v>
      </c>
      <c r="D967" s="1385"/>
      <c r="E967" s="318"/>
      <c r="F967" s="319" t="s">
        <v>245</v>
      </c>
      <c r="G967" s="1384" t="e">
        <f>$G$70</f>
        <v>#N/A</v>
      </c>
      <c r="H967" s="1385"/>
      <c r="I967" s="318"/>
      <c r="J967" s="319" t="s">
        <v>245</v>
      </c>
      <c r="K967" s="1384" t="e">
        <f>$K$70</f>
        <v>#N/A</v>
      </c>
      <c r="L967" s="1385"/>
      <c r="M967" s="320"/>
      <c r="N967" s="319" t="s">
        <v>245</v>
      </c>
      <c r="O967" s="1384" t="e">
        <f>$O$70</f>
        <v>#N/A</v>
      </c>
      <c r="P967" s="1385"/>
      <c r="Q967" s="310"/>
      <c r="R967" s="309"/>
      <c r="U967" s="331"/>
    </row>
    <row r="968" spans="1:23" x14ac:dyDescent="0.25">
      <c r="A968" s="330"/>
      <c r="B968" s="311"/>
      <c r="C968" s="321" t="s">
        <v>238</v>
      </c>
      <c r="D968" s="321"/>
      <c r="E968" s="322"/>
      <c r="F968" s="327"/>
      <c r="G968" s="321" t="s">
        <v>238</v>
      </c>
      <c r="H968" s="321"/>
      <c r="I968" s="322"/>
      <c r="J968" s="327"/>
      <c r="K968" s="321" t="s">
        <v>238</v>
      </c>
      <c r="L968" s="321"/>
      <c r="M968" s="321"/>
      <c r="N968" s="327"/>
      <c r="O968" s="321" t="s">
        <v>238</v>
      </c>
      <c r="P968" s="309"/>
      <c r="Q968" s="310"/>
      <c r="R968" s="309"/>
    </row>
    <row r="969" spans="1:23" x14ac:dyDescent="0.25">
      <c r="A969" s="330"/>
      <c r="B969" s="311">
        <f>$C$9</f>
        <v>0</v>
      </c>
      <c r="C969" s="313">
        <f>'13 Score Fill'!J939</f>
        <v>0</v>
      </c>
      <c r="D969" s="309"/>
      <c r="E969" s="310"/>
      <c r="F969" s="311">
        <f>$C$9</f>
        <v>0</v>
      </c>
      <c r="G969" s="313">
        <f>'13 Score Fill'!J947</f>
        <v>0</v>
      </c>
      <c r="H969" s="309"/>
      <c r="I969" s="310"/>
      <c r="J969" s="311">
        <f>$C$9</f>
        <v>0</v>
      </c>
      <c r="K969" s="313">
        <f>'13 Score Fill'!J955</f>
        <v>0</v>
      </c>
      <c r="L969" s="309"/>
      <c r="M969" s="309"/>
      <c r="N969" s="311">
        <f>$C$9</f>
        <v>0</v>
      </c>
      <c r="O969" s="313">
        <f>'13 Score Fill'!J963</f>
        <v>0</v>
      </c>
      <c r="P969" s="309"/>
      <c r="Q969" s="310"/>
      <c r="R969" s="309"/>
      <c r="V969" s="374">
        <f>COUNTIF(V941:V964,D981)</f>
        <v>0</v>
      </c>
    </row>
    <row r="970" spans="1:23" x14ac:dyDescent="0.25">
      <c r="A970" s="330"/>
      <c r="B970" s="311">
        <f>$C$10</f>
        <v>0</v>
      </c>
      <c r="C970" s="314">
        <f>'13 Score Fill'!J940</f>
        <v>0</v>
      </c>
      <c r="D970" s="309"/>
      <c r="E970" s="310"/>
      <c r="F970" s="311">
        <f>$C$10</f>
        <v>0</v>
      </c>
      <c r="G970" s="315">
        <f>'13 Score Fill'!J948</f>
        <v>0</v>
      </c>
      <c r="H970" s="309"/>
      <c r="I970" s="310"/>
      <c r="J970" s="311">
        <f>$C$10</f>
        <v>0</v>
      </c>
      <c r="K970" s="315">
        <f>'13 Score Fill'!J956</f>
        <v>0</v>
      </c>
      <c r="L970" s="309"/>
      <c r="M970" s="309"/>
      <c r="N970" s="311">
        <f>$C$10</f>
        <v>0</v>
      </c>
      <c r="O970" s="314">
        <f>'13 Score Fill'!J964</f>
        <v>0</v>
      </c>
      <c r="P970" s="309"/>
      <c r="Q970" s="310"/>
      <c r="R970" s="309"/>
      <c r="V970" s="374">
        <f>COUNTIF(V941:V964,D982)</f>
        <v>0</v>
      </c>
    </row>
    <row r="971" spans="1:23" x14ac:dyDescent="0.25">
      <c r="A971" s="330"/>
      <c r="B971" s="311">
        <f>$C$11</f>
        <v>0</v>
      </c>
      <c r="C971" s="314">
        <f>'13 Score Fill'!J941</f>
        <v>0</v>
      </c>
      <c r="D971" s="309"/>
      <c r="E971" s="310"/>
      <c r="F971" s="311">
        <f>$C$11</f>
        <v>0</v>
      </c>
      <c r="G971" s="315">
        <f>'13 Score Fill'!J949</f>
        <v>0</v>
      </c>
      <c r="H971" s="309"/>
      <c r="I971" s="310"/>
      <c r="J971" s="311">
        <f>$C$11</f>
        <v>0</v>
      </c>
      <c r="K971" s="315">
        <f>'13 Score Fill'!J957</f>
        <v>0</v>
      </c>
      <c r="L971" s="309"/>
      <c r="M971" s="309"/>
      <c r="N971" s="311">
        <f>$C$11</f>
        <v>0</v>
      </c>
      <c r="O971" s="314">
        <f>'13 Score Fill'!J965</f>
        <v>0</v>
      </c>
      <c r="P971" s="309"/>
      <c r="Q971" s="310"/>
      <c r="R971" s="309"/>
      <c r="V971" s="374">
        <f>COUNTIF(V941:V964,D983)</f>
        <v>0</v>
      </c>
    </row>
    <row r="972" spans="1:23" x14ac:dyDescent="0.25">
      <c r="A972" s="330"/>
      <c r="B972" s="327" t="s">
        <v>248</v>
      </c>
      <c r="C972" s="324">
        <f>SUM(C969:C971)</f>
        <v>0</v>
      </c>
      <c r="D972" s="325"/>
      <c r="E972" s="326"/>
      <c r="F972" s="327" t="s">
        <v>248</v>
      </c>
      <c r="G972" s="321">
        <f>SUM(G969:G971)</f>
        <v>0</v>
      </c>
      <c r="H972" s="325"/>
      <c r="I972" s="326"/>
      <c r="J972" s="327" t="s">
        <v>248</v>
      </c>
      <c r="K972" s="324">
        <f>SUM(K969:K971)</f>
        <v>0</v>
      </c>
      <c r="L972" s="325"/>
      <c r="M972" s="325"/>
      <c r="N972" s="327" t="s">
        <v>248</v>
      </c>
      <c r="O972" s="324">
        <f>SUM(O969:O971)</f>
        <v>0</v>
      </c>
      <c r="P972" s="309"/>
      <c r="Q972" s="310"/>
      <c r="R972" s="309"/>
      <c r="V972" s="374">
        <f>COUNTIF(V941:V964,D984)</f>
        <v>0</v>
      </c>
    </row>
    <row r="973" spans="1:23" x14ac:dyDescent="0.25">
      <c r="A973" s="330"/>
      <c r="B973" s="327" t="s">
        <v>240</v>
      </c>
      <c r="C973" s="328">
        <f>C972/3</f>
        <v>0</v>
      </c>
      <c r="D973" s="378"/>
      <c r="E973" s="379"/>
      <c r="F973" s="380" t="s">
        <v>240</v>
      </c>
      <c r="G973" s="328">
        <f>G972/3</f>
        <v>0</v>
      </c>
      <c r="H973" s="378"/>
      <c r="I973" s="379"/>
      <c r="J973" s="380" t="s">
        <v>240</v>
      </c>
      <c r="K973" s="328">
        <f>K972/3</f>
        <v>0</v>
      </c>
      <c r="L973" s="378"/>
      <c r="M973" s="378"/>
      <c r="N973" s="380" t="s">
        <v>240</v>
      </c>
      <c r="O973" s="328">
        <f>O972/3</f>
        <v>0</v>
      </c>
      <c r="P973" s="309"/>
      <c r="Q973" s="310"/>
      <c r="R973" s="309"/>
      <c r="V973" s="374">
        <f>COUNTIF(V941:V964,C985)</f>
        <v>0</v>
      </c>
    </row>
    <row r="974" spans="1:23" ht="13.8" thickBot="1" x14ac:dyDescent="0.3">
      <c r="A974" s="330"/>
      <c r="B974" s="311"/>
      <c r="C974" s="309"/>
      <c r="D974" s="309"/>
      <c r="E974" s="310"/>
      <c r="F974" s="311"/>
      <c r="G974" s="309"/>
      <c r="H974" s="309"/>
      <c r="I974" s="310"/>
      <c r="J974" s="311"/>
      <c r="K974" s="309"/>
      <c r="L974" s="309"/>
      <c r="M974" s="309"/>
      <c r="N974" s="311"/>
      <c r="O974" s="309"/>
      <c r="P974" s="309"/>
      <c r="Q974" s="310"/>
      <c r="R974" s="309"/>
      <c r="V974" s="374">
        <f>COUNTIF(V941:V964,D986)</f>
        <v>0</v>
      </c>
    </row>
    <row r="975" spans="1:23" ht="25.5" customHeight="1" x14ac:dyDescent="0.25">
      <c r="A975" s="330"/>
      <c r="B975" s="381" t="s">
        <v>249</v>
      </c>
      <c r="C975" s="382">
        <f>C972+C964+C956+C948+C940+C932</f>
        <v>0</v>
      </c>
      <c r="D975" s="1394" t="e">
        <f>$C$28</f>
        <v>#N/A</v>
      </c>
      <c r="E975" s="1395"/>
      <c r="F975" s="381" t="s">
        <v>272</v>
      </c>
      <c r="G975" s="382">
        <f>G972+G964+G956+G948+G940+G932</f>
        <v>0</v>
      </c>
      <c r="H975" s="1394" t="e">
        <f>$G$28</f>
        <v>#N/A</v>
      </c>
      <c r="I975" s="1395"/>
      <c r="J975" s="381" t="s">
        <v>301</v>
      </c>
      <c r="K975" s="382">
        <f>K972+K964+K956+K948+K940+K932</f>
        <v>0</v>
      </c>
      <c r="L975" s="1394" t="e">
        <f>$K$28</f>
        <v>#N/A</v>
      </c>
      <c r="M975" s="1400"/>
      <c r="N975" s="381" t="s">
        <v>303</v>
      </c>
      <c r="O975" s="383">
        <f>O972+O964+O956+O948+O940+O932</f>
        <v>0</v>
      </c>
      <c r="P975" s="1394" t="str">
        <f>$O$28</f>
        <v>Not Used</v>
      </c>
      <c r="Q975" s="1395"/>
      <c r="R975" s="510"/>
      <c r="V975" s="374">
        <f>COUNTIF(V941:V964,D987)</f>
        <v>0</v>
      </c>
    </row>
    <row r="976" spans="1:23" x14ac:dyDescent="0.25">
      <c r="A976" s="330"/>
      <c r="B976" s="384"/>
      <c r="C976" s="321"/>
      <c r="D976" s="1396"/>
      <c r="E976" s="1397"/>
      <c r="F976" s="384"/>
      <c r="G976" s="321"/>
      <c r="H976" s="1396"/>
      <c r="I976" s="1397"/>
      <c r="J976" s="384"/>
      <c r="K976" s="321"/>
      <c r="L976" s="1396"/>
      <c r="M976" s="1401"/>
      <c r="N976" s="384"/>
      <c r="O976" s="385"/>
      <c r="P976" s="1396"/>
      <c r="Q976" s="1397"/>
      <c r="R976" s="510"/>
      <c r="V976" s="374">
        <f>COUNTIF(V941:V964,C988)</f>
        <v>0</v>
      </c>
    </row>
    <row r="977" spans="1:23" ht="27" thickBot="1" x14ac:dyDescent="0.3">
      <c r="A977" s="330"/>
      <c r="B977" s="386" t="s">
        <v>250</v>
      </c>
      <c r="C977" s="388" t="str">
        <f>K982</f>
        <v>Exercise 1</v>
      </c>
      <c r="D977" s="1398"/>
      <c r="E977" s="1399"/>
      <c r="F977" s="386" t="s">
        <v>273</v>
      </c>
      <c r="G977" s="388" t="str">
        <f>K983</f>
        <v>Exercise 2</v>
      </c>
      <c r="H977" s="1398"/>
      <c r="I977" s="1399"/>
      <c r="J977" s="386" t="s">
        <v>302</v>
      </c>
      <c r="K977" s="388" t="str">
        <f>K984</f>
        <v>Exercise 3</v>
      </c>
      <c r="L977" s="1398"/>
      <c r="M977" s="1402"/>
      <c r="N977" s="386" t="s">
        <v>304</v>
      </c>
      <c r="O977" s="389" t="str">
        <f>K984</f>
        <v>Exercise 3</v>
      </c>
      <c r="P977" s="1398"/>
      <c r="Q977" s="1399"/>
      <c r="R977" s="510"/>
      <c r="V977" s="331">
        <f>$K$9+$K$10+$K$11+$K$12</f>
        <v>0</v>
      </c>
    </row>
    <row r="978" spans="1:23" ht="13.8" thickBot="1" x14ac:dyDescent="0.3">
      <c r="A978" s="330"/>
      <c r="B978" s="329"/>
      <c r="C978" s="309"/>
      <c r="D978" s="309"/>
      <c r="E978" s="309"/>
      <c r="F978" s="309"/>
      <c r="G978" s="309"/>
      <c r="H978" s="309"/>
      <c r="I978" s="309"/>
      <c r="J978" s="309"/>
      <c r="K978" s="309"/>
      <c r="L978" s="309"/>
      <c r="M978" s="309"/>
      <c r="N978" s="309"/>
      <c r="O978" s="309"/>
      <c r="P978" s="309"/>
      <c r="Q978" s="310"/>
      <c r="R978" s="309"/>
    </row>
    <row r="979" spans="1:23" ht="41.4" thickTop="1" thickBot="1" x14ac:dyDescent="0.35">
      <c r="A979" s="330"/>
      <c r="B979" s="390"/>
      <c r="C979" s="325"/>
      <c r="D979" s="325"/>
      <c r="E979" s="391" t="s">
        <v>248</v>
      </c>
      <c r="F979" s="392" t="s">
        <v>348</v>
      </c>
      <c r="G979" s="1387" t="s">
        <v>347</v>
      </c>
      <c r="H979" s="1387"/>
      <c r="I979" s="452" t="s">
        <v>404</v>
      </c>
      <c r="J979" s="394"/>
      <c r="K979" s="309"/>
      <c r="L979" s="309"/>
      <c r="M979" s="1382" t="s">
        <v>7</v>
      </c>
      <c r="N979" s="1383"/>
      <c r="O979" s="395" t="str">
        <f>J923</f>
        <v>N</v>
      </c>
      <c r="P979" s="396"/>
      <c r="Q979" s="397"/>
      <c r="R979" s="396"/>
    </row>
    <row r="980" spans="1:23" ht="13.8" thickTop="1" x14ac:dyDescent="0.25">
      <c r="A980" s="330"/>
      <c r="B980" s="398"/>
      <c r="C980" s="399"/>
      <c r="D980" s="400" t="s">
        <v>259</v>
      </c>
      <c r="E980" s="321">
        <f>SUMIFS(W941:W964,V941:V964,D980)</f>
        <v>0</v>
      </c>
      <c r="F980" s="401">
        <f>$V$72*30</f>
        <v>0</v>
      </c>
      <c r="G980" s="1374" t="e">
        <f>E980/$V$72/3</f>
        <v>#DIV/0!</v>
      </c>
      <c r="H980" s="1374"/>
      <c r="I980" s="378" t="e">
        <f>G980*10</f>
        <v>#DIV/0!</v>
      </c>
      <c r="J980" s="309"/>
      <c r="K980" s="309"/>
      <c r="L980" s="309"/>
      <c r="M980" s="402"/>
      <c r="N980" s="1392"/>
      <c r="O980" s="1392"/>
      <c r="P980" s="1392"/>
      <c r="Q980" s="1393"/>
      <c r="R980" s="509"/>
    </row>
    <row r="981" spans="1:23" x14ac:dyDescent="0.25">
      <c r="A981" s="330"/>
      <c r="B981" s="403"/>
      <c r="C981" s="399"/>
      <c r="D981" s="400" t="s">
        <v>266</v>
      </c>
      <c r="E981" s="321">
        <f>SUMIFS(W941:W964,V941:V964,D981)</f>
        <v>0</v>
      </c>
      <c r="F981" s="401">
        <f>$V$73*30</f>
        <v>0</v>
      </c>
      <c r="G981" s="1374" t="e">
        <f>E981/$V$73/3</f>
        <v>#DIV/0!</v>
      </c>
      <c r="H981" s="1374"/>
      <c r="I981" s="378" t="e">
        <f t="shared" ref="I981:I987" si="17">G981*10</f>
        <v>#DIV/0!</v>
      </c>
      <c r="K981" s="1390"/>
      <c r="L981" s="1390"/>
      <c r="M981" s="404" t="s">
        <v>248</v>
      </c>
      <c r="N981" s="404" t="s">
        <v>240</v>
      </c>
      <c r="O981" s="405"/>
      <c r="P981" s="405"/>
      <c r="Q981" s="406"/>
      <c r="R981" s="405"/>
    </row>
    <row r="982" spans="1:23" ht="13.8" x14ac:dyDescent="0.3">
      <c r="A982" s="330"/>
      <c r="B982" s="403"/>
      <c r="C982" s="399"/>
      <c r="D982" s="400" t="s">
        <v>260</v>
      </c>
      <c r="E982" s="321">
        <f>SUMIFS(W941:W964,V941:V964,D982)</f>
        <v>0</v>
      </c>
      <c r="F982" s="401">
        <f>$V$74*30</f>
        <v>0</v>
      </c>
      <c r="G982" s="1374" t="e">
        <f>E982/$V$74/3</f>
        <v>#DIV/0!</v>
      </c>
      <c r="H982" s="1374"/>
      <c r="I982" s="378" t="e">
        <f t="shared" si="17"/>
        <v>#DIV/0!</v>
      </c>
      <c r="K982" s="1375" t="s">
        <v>236</v>
      </c>
      <c r="L982" s="1375"/>
      <c r="M982" s="404">
        <f>C975</f>
        <v>0</v>
      </c>
      <c r="N982" s="407" t="e">
        <f>(M982/($K$9*30))*100</f>
        <v>#DIV/0!</v>
      </c>
      <c r="O982" s="330"/>
      <c r="P982" s="330"/>
      <c r="Q982" s="310"/>
      <c r="R982" s="309"/>
    </row>
    <row r="983" spans="1:23" ht="13.8" x14ac:dyDescent="0.3">
      <c r="A983" s="330"/>
      <c r="B983" s="403"/>
      <c r="C983" s="399"/>
      <c r="D983" s="400" t="s">
        <v>261</v>
      </c>
      <c r="E983" s="321">
        <f>SUMIFS(W941:W964,V941:V964,D983)</f>
        <v>0</v>
      </c>
      <c r="F983" s="401">
        <f>$V$75*30</f>
        <v>0</v>
      </c>
      <c r="G983" s="1374" t="e">
        <f>E983/$V$75/3</f>
        <v>#DIV/0!</v>
      </c>
      <c r="H983" s="1374"/>
      <c r="I983" s="378" t="e">
        <f t="shared" si="17"/>
        <v>#DIV/0!</v>
      </c>
      <c r="K983" s="1375" t="s">
        <v>237</v>
      </c>
      <c r="L983" s="1375"/>
      <c r="M983" s="404">
        <f>G975</f>
        <v>0</v>
      </c>
      <c r="N983" s="407" t="e">
        <f>(M983/($K$10*30))*100</f>
        <v>#DIV/0!</v>
      </c>
      <c r="O983" s="408"/>
      <c r="P983" s="330"/>
      <c r="Q983" s="310"/>
      <c r="R983" s="309"/>
    </row>
    <row r="984" spans="1:23" ht="13.8" x14ac:dyDescent="0.3">
      <c r="A984" s="330"/>
      <c r="B984" s="403"/>
      <c r="C984" s="330"/>
      <c r="D984" s="409" t="s">
        <v>262</v>
      </c>
      <c r="E984" s="321">
        <f>SUMIFS(W941:W964,V941:V964,D984)</f>
        <v>0</v>
      </c>
      <c r="F984" s="401">
        <f>$V$76*30</f>
        <v>0</v>
      </c>
      <c r="G984" s="1374" t="e">
        <f>E984/$V$76/3</f>
        <v>#DIV/0!</v>
      </c>
      <c r="H984" s="1374"/>
      <c r="I984" s="378" t="e">
        <f t="shared" si="17"/>
        <v>#DIV/0!</v>
      </c>
      <c r="K984" s="1375" t="s">
        <v>247</v>
      </c>
      <c r="L984" s="1375"/>
      <c r="M984" s="404">
        <f>K975</f>
        <v>0</v>
      </c>
      <c r="N984" s="407" t="e">
        <f>(M984/($K$11*30))*100</f>
        <v>#DIV/0!</v>
      </c>
      <c r="O984" s="309"/>
      <c r="P984" s="309"/>
      <c r="Q984" s="310"/>
      <c r="R984" s="309"/>
    </row>
    <row r="985" spans="1:23" ht="13.8" x14ac:dyDescent="0.3">
      <c r="A985" s="330"/>
      <c r="B985" s="403"/>
      <c r="C985" s="399"/>
      <c r="D985" s="400" t="s">
        <v>263</v>
      </c>
      <c r="E985" s="321">
        <f>SUMIFS(W941:W964,V941:V964,D985)</f>
        <v>0</v>
      </c>
      <c r="F985" s="401">
        <f>$V$77*30</f>
        <v>0</v>
      </c>
      <c r="G985" s="1374" t="e">
        <f>E985/$V$77/3</f>
        <v>#DIV/0!</v>
      </c>
      <c r="H985" s="1374"/>
      <c r="I985" s="378" t="e">
        <f t="shared" si="17"/>
        <v>#DIV/0!</v>
      </c>
      <c r="K985" s="1375" t="s">
        <v>246</v>
      </c>
      <c r="L985" s="1375"/>
      <c r="M985" s="404">
        <f>O975</f>
        <v>0</v>
      </c>
      <c r="N985" s="407" t="e">
        <f>(M985/($K$12*30))*100</f>
        <v>#DIV/0!</v>
      </c>
      <c r="O985" s="309"/>
      <c r="P985" s="309"/>
      <c r="Q985" s="310"/>
      <c r="R985" s="309"/>
    </row>
    <row r="986" spans="1:23" ht="13.8" x14ac:dyDescent="0.25">
      <c r="A986" s="330"/>
      <c r="B986" s="403"/>
      <c r="C986" s="399"/>
      <c r="D986" s="400" t="s">
        <v>265</v>
      </c>
      <c r="E986" s="321">
        <f>SUMIFS(W941:W964,V941:V964,D986)</f>
        <v>0</v>
      </c>
      <c r="F986" s="401">
        <f>$V$78*30</f>
        <v>0</v>
      </c>
      <c r="G986" s="1374" t="e">
        <f>E986/$V$78/3</f>
        <v>#DIV/0!</v>
      </c>
      <c r="H986" s="1374"/>
      <c r="I986" s="378" t="e">
        <f t="shared" si="17"/>
        <v>#DIV/0!</v>
      </c>
      <c r="K986" s="1376" t="s">
        <v>248</v>
      </c>
      <c r="L986" s="1376"/>
      <c r="M986" s="321">
        <f>SUM(M982:M985)</f>
        <v>0</v>
      </c>
      <c r="N986" s="410" t="e">
        <f>(M986/$O$86)*100</f>
        <v>#DIV/0!</v>
      </c>
      <c r="O986" s="309"/>
      <c r="P986" s="309"/>
      <c r="Q986" s="310"/>
      <c r="R986" s="309"/>
    </row>
    <row r="987" spans="1:23" x14ac:dyDescent="0.25">
      <c r="A987" s="330"/>
      <c r="B987" s="403"/>
      <c r="C987" s="1377" t="s">
        <v>264</v>
      </c>
      <c r="D987" s="1377"/>
      <c r="E987" s="321">
        <f>SUMIFS(W941:W964,V941:V964,C987)</f>
        <v>0</v>
      </c>
      <c r="F987" s="401">
        <f>$V$79*30</f>
        <v>0</v>
      </c>
      <c r="G987" s="1374" t="e">
        <f>E987/$V$79/3</f>
        <v>#DIV/0!</v>
      </c>
      <c r="H987" s="1374"/>
      <c r="I987" s="378" t="e">
        <f t="shared" si="17"/>
        <v>#DIV/0!</v>
      </c>
      <c r="L987" s="412" t="s">
        <v>349</v>
      </c>
      <c r="M987" s="413">
        <f>($K$9+$K$10+$K$11+$K$12)*30</f>
        <v>0</v>
      </c>
      <c r="N987" s="414"/>
      <c r="O987" s="414"/>
      <c r="P987" s="309"/>
      <c r="Q987" s="310"/>
      <c r="R987" s="309"/>
    </row>
    <row r="988" spans="1:23" x14ac:dyDescent="0.25">
      <c r="A988" s="330"/>
      <c r="B988" s="415"/>
      <c r="C988" s="1386" t="s">
        <v>307</v>
      </c>
      <c r="D988" s="1386"/>
      <c r="E988" s="401">
        <f>SUM(E980:E987)</f>
        <v>0</v>
      </c>
      <c r="F988" s="416">
        <f>SUM(F980:F987)</f>
        <v>0</v>
      </c>
      <c r="G988" s="417"/>
      <c r="H988" s="1388"/>
      <c r="I988" s="1388"/>
      <c r="J988" s="418"/>
      <c r="K988" s="418"/>
      <c r="L988" s="417"/>
      <c r="M988" s="417"/>
      <c r="N988" s="417"/>
      <c r="O988" s="417"/>
      <c r="P988" s="417"/>
      <c r="Q988" s="419"/>
      <c r="R988" s="309"/>
    </row>
    <row r="989" spans="1:23" x14ac:dyDescent="0.25">
      <c r="A989" s="330"/>
      <c r="B989" s="420"/>
      <c r="C989" s="421"/>
      <c r="D989" s="421"/>
      <c r="E989" s="422"/>
      <c r="F989" s="423"/>
      <c r="G989" s="424"/>
      <c r="H989" s="422"/>
      <c r="I989" s="422"/>
      <c r="J989" s="425"/>
      <c r="K989" s="424"/>
      <c r="L989" s="424"/>
      <c r="M989" s="424"/>
      <c r="N989" s="424"/>
      <c r="O989" s="424"/>
      <c r="P989" s="424"/>
      <c r="Q989" s="424"/>
      <c r="R989" s="309"/>
    </row>
    <row r="990" spans="1:23" ht="13.8" x14ac:dyDescent="0.25">
      <c r="A990" s="330"/>
      <c r="B990" s="349"/>
      <c r="C990" s="350"/>
      <c r="D990" s="350"/>
      <c r="E990" s="350"/>
      <c r="F990" s="350"/>
      <c r="G990" s="351"/>
      <c r="H990" s="350"/>
      <c r="I990" s="350"/>
      <c r="J990" s="350"/>
      <c r="K990" s="350"/>
      <c r="L990" s="352"/>
      <c r="M990" s="350"/>
      <c r="N990" s="350"/>
      <c r="O990" s="353"/>
      <c r="P990" s="353"/>
      <c r="Q990" s="354"/>
      <c r="R990" s="309"/>
    </row>
    <row r="991" spans="1:23" ht="15.75" customHeight="1" thickBot="1" x14ac:dyDescent="0.3">
      <c r="A991" s="330"/>
      <c r="B991" s="426"/>
      <c r="C991" s="355" t="s">
        <v>13</v>
      </c>
      <c r="D991" s="1403">
        <f>'1 FILL FORM'!$G$6</f>
        <v>0</v>
      </c>
      <c r="E991" s="1403"/>
      <c r="F991" s="1403"/>
      <c r="G991" s="1403"/>
      <c r="H991" s="309"/>
      <c r="I991" s="309"/>
      <c r="J991" s="309"/>
      <c r="K991" s="309"/>
      <c r="L991" s="309"/>
      <c r="M991" s="355" t="s">
        <v>4</v>
      </c>
      <c r="N991" s="1391">
        <f>'1 FILL FORM'!$G$7</f>
        <v>0</v>
      </c>
      <c r="O991" s="1391"/>
      <c r="P991" s="1391"/>
      <c r="Q991" s="310"/>
      <c r="R991" s="309"/>
      <c r="S991" s="365"/>
      <c r="T991" s="365"/>
      <c r="U991" s="365"/>
    </row>
    <row r="992" spans="1:23" ht="16.8" thickTop="1" thickBot="1" x14ac:dyDescent="0.35">
      <c r="A992" s="330"/>
      <c r="B992" s="358" t="s">
        <v>5</v>
      </c>
      <c r="C992" s="1389">
        <f>'1 FILL FORM'!$G$9</f>
        <v>0</v>
      </c>
      <c r="D992" s="1389"/>
      <c r="E992" s="1389"/>
      <c r="F992" s="1389"/>
      <c r="G992" s="359"/>
      <c r="H992" s="360"/>
      <c r="I992" s="361" t="s">
        <v>7</v>
      </c>
      <c r="J992" s="307" t="s">
        <v>288</v>
      </c>
      <c r="K992" s="362"/>
      <c r="L992" s="362"/>
      <c r="M992" s="362"/>
      <c r="N992" s="362"/>
      <c r="O992" s="362"/>
      <c r="P992" s="362"/>
      <c r="Q992" s="363"/>
      <c r="R992" s="359"/>
      <c r="V992" s="365"/>
      <c r="W992" s="365"/>
    </row>
    <row r="993" spans="1:23" ht="14.4" thickTop="1" thickBot="1" x14ac:dyDescent="0.3">
      <c r="A993" s="330"/>
      <c r="B993" s="366"/>
      <c r="C993" s="367"/>
      <c r="D993" s="367"/>
      <c r="E993" s="367"/>
      <c r="F993" s="367"/>
      <c r="G993" s="367"/>
      <c r="H993" s="367"/>
      <c r="I993" s="367"/>
      <c r="J993" s="367"/>
      <c r="K993" s="367"/>
      <c r="L993" s="367"/>
      <c r="M993" s="367"/>
      <c r="N993" s="367"/>
      <c r="O993" s="367"/>
      <c r="P993" s="367"/>
      <c r="Q993" s="368"/>
      <c r="R993" s="309"/>
    </row>
    <row r="994" spans="1:23" ht="14.4" thickTop="1" thickBot="1" x14ac:dyDescent="0.3">
      <c r="A994" s="330"/>
      <c r="B994" s="370" t="s">
        <v>253</v>
      </c>
      <c r="C994" s="1378" t="e">
        <f>$G$9</f>
        <v>#N/A</v>
      </c>
      <c r="D994" s="1378"/>
      <c r="E994" s="1379"/>
      <c r="F994" s="370" t="s">
        <v>254</v>
      </c>
      <c r="G994" s="1378" t="e">
        <f>$G$10</f>
        <v>#N/A</v>
      </c>
      <c r="H994" s="1378"/>
      <c r="I994" s="1379"/>
      <c r="J994" s="371" t="s">
        <v>255</v>
      </c>
      <c r="K994" s="1380" t="e">
        <f>$G$11</f>
        <v>#N/A</v>
      </c>
      <c r="L994" s="1380"/>
      <c r="M994" s="1381"/>
      <c r="N994" s="371" t="s">
        <v>256</v>
      </c>
      <c r="O994" s="1380" t="str">
        <f>$G$12</f>
        <v>Not Used</v>
      </c>
      <c r="P994" s="1380"/>
      <c r="Q994" s="1381"/>
      <c r="R994" s="508"/>
    </row>
    <row r="995" spans="1:23" ht="13.8" thickTop="1" x14ac:dyDescent="0.25">
      <c r="A995" s="330"/>
      <c r="B995" s="329"/>
      <c r="C995" s="309"/>
      <c r="D995" s="427"/>
      <c r="E995" s="310"/>
      <c r="F995" s="329"/>
      <c r="G995" s="309"/>
      <c r="H995" s="309"/>
      <c r="I995" s="310"/>
      <c r="J995" s="329"/>
      <c r="K995" s="309"/>
      <c r="L995" s="309"/>
      <c r="M995" s="309"/>
      <c r="N995" s="329"/>
      <c r="O995" s="309"/>
      <c r="P995" s="309"/>
      <c r="Q995" s="310"/>
      <c r="R995" s="309"/>
    </row>
    <row r="996" spans="1:23" ht="12.75" customHeight="1" x14ac:dyDescent="0.25">
      <c r="A996" s="330"/>
      <c r="B996" s="319" t="s">
        <v>239</v>
      </c>
      <c r="C996" s="1384" t="e">
        <f>$C$30</f>
        <v>#N/A</v>
      </c>
      <c r="D996" s="1385"/>
      <c r="E996" s="316"/>
      <c r="F996" s="317" t="s">
        <v>239</v>
      </c>
      <c r="G996" s="1384" t="e">
        <f>$G$30</f>
        <v>#N/A</v>
      </c>
      <c r="H996" s="1385"/>
      <c r="I996" s="318"/>
      <c r="J996" s="319" t="s">
        <v>239</v>
      </c>
      <c r="K996" s="1384" t="e">
        <f>$K$30</f>
        <v>#N/A</v>
      </c>
      <c r="L996" s="1385"/>
      <c r="M996" s="320"/>
      <c r="N996" s="319" t="s">
        <v>239</v>
      </c>
      <c r="O996" s="1384" t="e">
        <f>$O$30</f>
        <v>#N/A</v>
      </c>
      <c r="P996" s="1385"/>
      <c r="Q996" s="310"/>
      <c r="R996" s="309"/>
      <c r="S996" s="1404"/>
      <c r="T996" s="1404"/>
      <c r="U996" s="331"/>
    </row>
    <row r="997" spans="1:23" x14ac:dyDescent="0.25">
      <c r="A997" s="330"/>
      <c r="B997" s="329"/>
      <c r="C997" s="321" t="s">
        <v>238</v>
      </c>
      <c r="D997" s="321"/>
      <c r="E997" s="322"/>
      <c r="F997" s="323"/>
      <c r="G997" s="321" t="s">
        <v>238</v>
      </c>
      <c r="H997" s="321"/>
      <c r="I997" s="322"/>
      <c r="J997" s="323"/>
      <c r="K997" s="321" t="s">
        <v>238</v>
      </c>
      <c r="L997" s="321"/>
      <c r="M997" s="321"/>
      <c r="N997" s="323"/>
      <c r="O997" s="321" t="s">
        <v>238</v>
      </c>
      <c r="P997" s="309"/>
      <c r="Q997" s="310"/>
      <c r="R997" s="309"/>
      <c r="W997" s="331"/>
    </row>
    <row r="998" spans="1:23" x14ac:dyDescent="0.25">
      <c r="A998" s="330"/>
      <c r="B998" s="311">
        <f>$C$9</f>
        <v>0</v>
      </c>
      <c r="C998" s="308">
        <f>'13 Score Fill'!E1008</f>
        <v>0</v>
      </c>
      <c r="D998" s="309"/>
      <c r="E998" s="310"/>
      <c r="F998" s="311">
        <f>$C$9</f>
        <v>0</v>
      </c>
      <c r="G998" s="312">
        <f>'13 Score Fill'!E1016</f>
        <v>0</v>
      </c>
      <c r="H998" s="309"/>
      <c r="I998" s="310"/>
      <c r="J998" s="311">
        <f>$C$9</f>
        <v>0</v>
      </c>
      <c r="K998" s="312">
        <f>'13 Score Fill'!E1024</f>
        <v>0</v>
      </c>
      <c r="L998" s="309"/>
      <c r="M998" s="309"/>
      <c r="N998" s="311">
        <f>$C$9</f>
        <v>0</v>
      </c>
      <c r="O998" s="313">
        <f>'13 Score Fill'!E1032</f>
        <v>0</v>
      </c>
      <c r="P998" s="309"/>
      <c r="Q998" s="310"/>
      <c r="R998" s="309"/>
    </row>
    <row r="999" spans="1:23" x14ac:dyDescent="0.25">
      <c r="A999" s="330"/>
      <c r="B999" s="311">
        <f>$C$10</f>
        <v>0</v>
      </c>
      <c r="C999" s="313">
        <f>'13 Score Fill'!E1009</f>
        <v>0</v>
      </c>
      <c r="D999" s="309"/>
      <c r="E999" s="310"/>
      <c r="F999" s="311">
        <f>$C$10</f>
        <v>0</v>
      </c>
      <c r="G999" s="313">
        <f>'13 Score Fill'!E1017</f>
        <v>0</v>
      </c>
      <c r="H999" s="309"/>
      <c r="I999" s="310"/>
      <c r="J999" s="311">
        <f>$C$10</f>
        <v>0</v>
      </c>
      <c r="K999" s="313">
        <f>'13 Score Fill'!E1025</f>
        <v>0</v>
      </c>
      <c r="L999" s="309"/>
      <c r="M999" s="309"/>
      <c r="N999" s="311">
        <f>$C$10</f>
        <v>0</v>
      </c>
      <c r="O999" s="315">
        <f>'13 Score Fill'!E1033</f>
        <v>0</v>
      </c>
      <c r="P999" s="309"/>
      <c r="Q999" s="310"/>
      <c r="R999" s="309"/>
    </row>
    <row r="1000" spans="1:23" x14ac:dyDescent="0.25">
      <c r="A1000" s="330"/>
      <c r="B1000" s="311">
        <f>$C$11</f>
        <v>0</v>
      </c>
      <c r="C1000" s="314">
        <f>'13 Score Fill'!E1010</f>
        <v>0</v>
      </c>
      <c r="D1000" s="309"/>
      <c r="E1000" s="310"/>
      <c r="F1000" s="311">
        <f>$C$11</f>
        <v>0</v>
      </c>
      <c r="G1000" s="315">
        <f>'13 Score Fill'!E1018</f>
        <v>0</v>
      </c>
      <c r="H1000" s="309"/>
      <c r="I1000" s="310"/>
      <c r="J1000" s="311">
        <f>$C$11</f>
        <v>0</v>
      </c>
      <c r="K1000" s="315">
        <f>'13 Score Fill'!E1026</f>
        <v>0</v>
      </c>
      <c r="L1000" s="309"/>
      <c r="M1000" s="309"/>
      <c r="N1000" s="311">
        <f>$C$11</f>
        <v>0</v>
      </c>
      <c r="O1000" s="315">
        <f>'13 Score Fill'!E1034</f>
        <v>0</v>
      </c>
      <c r="P1000" s="309"/>
      <c r="Q1000" s="310"/>
      <c r="R1000" s="309"/>
    </row>
    <row r="1001" spans="1:23" x14ac:dyDescent="0.25">
      <c r="A1001" s="330"/>
      <c r="B1001" s="327" t="s">
        <v>248</v>
      </c>
      <c r="C1001" s="324">
        <f>SUM(C998:C1000)</f>
        <v>0</v>
      </c>
      <c r="D1001" s="325"/>
      <c r="E1001" s="326"/>
      <c r="F1001" s="327" t="s">
        <v>248</v>
      </c>
      <c r="G1001" s="321">
        <f>SUM(G998:G1000)</f>
        <v>0</v>
      </c>
      <c r="H1001" s="325"/>
      <c r="I1001" s="326"/>
      <c r="J1001" s="327" t="s">
        <v>248</v>
      </c>
      <c r="K1001" s="321">
        <f>SUM(K998:K1000)</f>
        <v>0</v>
      </c>
      <c r="L1001" s="325"/>
      <c r="M1001" s="325"/>
      <c r="N1001" s="327" t="s">
        <v>248</v>
      </c>
      <c r="O1001" s="324">
        <f>SUM(O998:O1000)</f>
        <v>0</v>
      </c>
      <c r="P1001" s="309"/>
      <c r="Q1001" s="310"/>
      <c r="R1001" s="309"/>
    </row>
    <row r="1002" spans="1:23" x14ac:dyDescent="0.25">
      <c r="A1002" s="330"/>
      <c r="B1002" s="327" t="s">
        <v>240</v>
      </c>
      <c r="C1002" s="328">
        <f>C1001/3</f>
        <v>0</v>
      </c>
      <c r="D1002" s="325"/>
      <c r="E1002" s="326"/>
      <c r="F1002" s="327" t="s">
        <v>240</v>
      </c>
      <c r="G1002" s="328">
        <f>G1001/3</f>
        <v>0</v>
      </c>
      <c r="H1002" s="325"/>
      <c r="I1002" s="326"/>
      <c r="J1002" s="327" t="s">
        <v>240</v>
      </c>
      <c r="K1002" s="328">
        <f>K1001/3</f>
        <v>0</v>
      </c>
      <c r="L1002" s="325"/>
      <c r="M1002" s="325"/>
      <c r="N1002" s="327" t="s">
        <v>240</v>
      </c>
      <c r="O1002" s="328">
        <f>O1001/3</f>
        <v>0</v>
      </c>
      <c r="P1002" s="309"/>
      <c r="Q1002" s="310"/>
      <c r="R1002" s="309"/>
    </row>
    <row r="1003" spans="1:23" x14ac:dyDescent="0.25">
      <c r="A1003" s="330"/>
      <c r="B1003" s="329"/>
      <c r="C1003" s="309"/>
      <c r="D1003" s="309"/>
      <c r="E1003" s="310"/>
      <c r="F1003" s="329"/>
      <c r="G1003" s="309"/>
      <c r="H1003" s="309"/>
      <c r="I1003" s="310"/>
      <c r="J1003" s="329"/>
      <c r="K1003" s="309"/>
      <c r="L1003" s="309"/>
      <c r="M1003" s="309"/>
      <c r="N1003" s="329"/>
      <c r="O1003" s="309"/>
      <c r="P1003" s="309"/>
      <c r="Q1003" s="310"/>
      <c r="R1003" s="309"/>
    </row>
    <row r="1004" spans="1:23" ht="12.75" customHeight="1" x14ac:dyDescent="0.25">
      <c r="A1004" s="330"/>
      <c r="B1004" s="319" t="s">
        <v>241</v>
      </c>
      <c r="C1004" s="1384" t="e">
        <f>$C$38</f>
        <v>#N/A</v>
      </c>
      <c r="D1004" s="1385"/>
      <c r="E1004" s="318"/>
      <c r="F1004" s="319" t="s">
        <v>241</v>
      </c>
      <c r="G1004" s="1384" t="e">
        <f>$G$38</f>
        <v>#N/A</v>
      </c>
      <c r="H1004" s="1385"/>
      <c r="I1004" s="318"/>
      <c r="J1004" s="319" t="s">
        <v>241</v>
      </c>
      <c r="K1004" s="1384" t="e">
        <f>$K$38</f>
        <v>#N/A</v>
      </c>
      <c r="L1004" s="1385"/>
      <c r="M1004" s="320"/>
      <c r="N1004" s="319" t="s">
        <v>241</v>
      </c>
      <c r="O1004" s="1384" t="e">
        <f>$O$38</f>
        <v>#N/A</v>
      </c>
      <c r="P1004" s="1385"/>
      <c r="Q1004" s="310"/>
      <c r="R1004" s="309"/>
      <c r="U1004" s="331"/>
    </row>
    <row r="1005" spans="1:23" x14ac:dyDescent="0.25">
      <c r="A1005" s="330"/>
      <c r="B1005" s="329"/>
      <c r="C1005" s="321" t="s">
        <v>238</v>
      </c>
      <c r="D1005" s="321"/>
      <c r="E1005" s="322"/>
      <c r="F1005" s="323"/>
      <c r="G1005" s="321" t="s">
        <v>238</v>
      </c>
      <c r="H1005" s="321"/>
      <c r="I1005" s="322"/>
      <c r="J1005" s="323"/>
      <c r="K1005" s="321" t="s">
        <v>238</v>
      </c>
      <c r="L1005" s="321"/>
      <c r="M1005" s="321"/>
      <c r="N1005" s="323"/>
      <c r="O1005" s="321" t="s">
        <v>238</v>
      </c>
      <c r="P1005" s="321"/>
      <c r="Q1005" s="310"/>
      <c r="R1005" s="309"/>
    </row>
    <row r="1006" spans="1:23" x14ac:dyDescent="0.25">
      <c r="A1006" s="330"/>
      <c r="B1006" s="311">
        <f>$C$9</f>
        <v>0</v>
      </c>
      <c r="C1006" s="313">
        <f>'13 Score Fill'!F1008</f>
        <v>0</v>
      </c>
      <c r="D1006" s="309"/>
      <c r="E1006" s="310"/>
      <c r="F1006" s="311">
        <f>$C$9</f>
        <v>0</v>
      </c>
      <c r="G1006" s="313">
        <f>'13 Score Fill'!F1016</f>
        <v>0</v>
      </c>
      <c r="H1006" s="309"/>
      <c r="I1006" s="310"/>
      <c r="J1006" s="311">
        <f>$C$9</f>
        <v>0</v>
      </c>
      <c r="K1006" s="313">
        <f>'13 Score Fill'!F1024</f>
        <v>0</v>
      </c>
      <c r="L1006" s="309"/>
      <c r="M1006" s="309"/>
      <c r="N1006" s="311">
        <f>$C$9</f>
        <v>0</v>
      </c>
      <c r="O1006" s="313">
        <f>'13 Score Fill'!F1032</f>
        <v>0</v>
      </c>
      <c r="P1006" s="309"/>
      <c r="Q1006" s="310"/>
      <c r="R1006" s="309"/>
      <c r="V1006" s="184"/>
    </row>
    <row r="1007" spans="1:23" x14ac:dyDescent="0.25">
      <c r="A1007" s="330"/>
      <c r="B1007" s="311">
        <f>$C$10</f>
        <v>0</v>
      </c>
      <c r="C1007" s="315">
        <f>'13 Score Fill'!F1009</f>
        <v>0</v>
      </c>
      <c r="D1007" s="309"/>
      <c r="E1007" s="310"/>
      <c r="F1007" s="311">
        <f>$C$10</f>
        <v>0</v>
      </c>
      <c r="G1007" s="315">
        <f>'13 Score Fill'!F1017</f>
        <v>0</v>
      </c>
      <c r="H1007" s="309"/>
      <c r="I1007" s="310"/>
      <c r="J1007" s="311">
        <f>$C$10</f>
        <v>0</v>
      </c>
      <c r="K1007" s="314">
        <f>'13 Score Fill'!F1025</f>
        <v>0</v>
      </c>
      <c r="L1007" s="309"/>
      <c r="M1007" s="309"/>
      <c r="N1007" s="311">
        <f>$C$10</f>
        <v>0</v>
      </c>
      <c r="O1007" s="314">
        <f>'13 Score Fill'!F1033</f>
        <v>0</v>
      </c>
      <c r="P1007" s="309"/>
      <c r="Q1007" s="310"/>
      <c r="R1007" s="309"/>
      <c r="V1007" s="184"/>
    </row>
    <row r="1008" spans="1:23" x14ac:dyDescent="0.25">
      <c r="A1008" s="330"/>
      <c r="B1008" s="311">
        <f>$C$11</f>
        <v>0</v>
      </c>
      <c r="C1008" s="313">
        <f>'13 Score Fill'!F1010</f>
        <v>0</v>
      </c>
      <c r="D1008" s="309"/>
      <c r="E1008" s="310"/>
      <c r="F1008" s="311">
        <f>$C$11</f>
        <v>0</v>
      </c>
      <c r="G1008" s="315">
        <f>'13 Score Fill'!F1018</f>
        <v>0</v>
      </c>
      <c r="H1008" s="309"/>
      <c r="I1008" s="310"/>
      <c r="J1008" s="311">
        <f>$C$11</f>
        <v>0</v>
      </c>
      <c r="K1008" s="314">
        <f>'13 Score Fill'!F1026</f>
        <v>0</v>
      </c>
      <c r="L1008" s="309"/>
      <c r="M1008" s="309"/>
      <c r="N1008" s="311">
        <f>$C$11</f>
        <v>0</v>
      </c>
      <c r="O1008" s="314">
        <f>'13 Score Fill'!F1034</f>
        <v>0</v>
      </c>
      <c r="P1008" s="309"/>
      <c r="Q1008" s="310"/>
      <c r="R1008" s="309"/>
      <c r="V1008" s="184"/>
    </row>
    <row r="1009" spans="1:23" x14ac:dyDescent="0.25">
      <c r="A1009" s="330"/>
      <c r="B1009" s="327" t="s">
        <v>248</v>
      </c>
      <c r="C1009" s="324">
        <f>SUM(C1006:C1008)</f>
        <v>0</v>
      </c>
      <c r="D1009" s="325"/>
      <c r="E1009" s="326"/>
      <c r="F1009" s="327" t="s">
        <v>248</v>
      </c>
      <c r="G1009" s="324">
        <f>SUM(G1006:G1008)</f>
        <v>0</v>
      </c>
      <c r="H1009" s="325"/>
      <c r="I1009" s="326"/>
      <c r="J1009" s="327" t="s">
        <v>248</v>
      </c>
      <c r="K1009" s="324">
        <f>SUM(K1006:K1008)</f>
        <v>0</v>
      </c>
      <c r="L1009" s="325"/>
      <c r="M1009" s="325"/>
      <c r="N1009" s="327" t="s">
        <v>248</v>
      </c>
      <c r="O1009" s="324">
        <f>SUM(O1006:O1008)</f>
        <v>0</v>
      </c>
      <c r="P1009" s="309"/>
      <c r="Q1009" s="310"/>
      <c r="R1009" s="309"/>
    </row>
    <row r="1010" spans="1:23" x14ac:dyDescent="0.25">
      <c r="A1010" s="330"/>
      <c r="B1010" s="327" t="s">
        <v>240</v>
      </c>
      <c r="C1010" s="328">
        <f>C1009/3</f>
        <v>0</v>
      </c>
      <c r="D1010" s="325"/>
      <c r="E1010" s="326"/>
      <c r="F1010" s="327" t="s">
        <v>240</v>
      </c>
      <c r="G1010" s="328">
        <f>G1009/3</f>
        <v>0</v>
      </c>
      <c r="H1010" s="325"/>
      <c r="I1010" s="326"/>
      <c r="J1010" s="327" t="s">
        <v>240</v>
      </c>
      <c r="K1010" s="328">
        <f>K1009/3</f>
        <v>0</v>
      </c>
      <c r="L1010" s="325"/>
      <c r="M1010" s="325"/>
      <c r="N1010" s="327" t="s">
        <v>240</v>
      </c>
      <c r="O1010" s="328">
        <f>O1009/3</f>
        <v>0</v>
      </c>
      <c r="P1010" s="309"/>
      <c r="Q1010" s="310"/>
      <c r="R1010" s="309"/>
      <c r="V1010" s="374" t="e">
        <f>C996</f>
        <v>#N/A</v>
      </c>
      <c r="W1010" s="375">
        <f>C1001</f>
        <v>0</v>
      </c>
    </row>
    <row r="1011" spans="1:23" x14ac:dyDescent="0.25">
      <c r="A1011" s="330"/>
      <c r="B1011" s="329"/>
      <c r="C1011" s="309"/>
      <c r="D1011" s="309"/>
      <c r="E1011" s="310"/>
      <c r="F1011" s="329"/>
      <c r="G1011" s="309"/>
      <c r="H1011" s="309"/>
      <c r="I1011" s="310"/>
      <c r="J1011" s="329"/>
      <c r="K1011" s="309"/>
      <c r="L1011" s="309"/>
      <c r="M1011" s="309"/>
      <c r="N1011" s="329"/>
      <c r="O1011" s="309"/>
      <c r="P1011" s="309"/>
      <c r="Q1011" s="310"/>
      <c r="R1011" s="309"/>
      <c r="V1011" s="374" t="e">
        <f>G996</f>
        <v>#N/A</v>
      </c>
      <c r="W1011" s="375">
        <f>G1001</f>
        <v>0</v>
      </c>
    </row>
    <row r="1012" spans="1:23" ht="12.75" customHeight="1" x14ac:dyDescent="0.25">
      <c r="A1012" s="330"/>
      <c r="B1012" s="319" t="s">
        <v>242</v>
      </c>
      <c r="C1012" s="1384" t="e">
        <f>$C$46</f>
        <v>#N/A</v>
      </c>
      <c r="D1012" s="1385"/>
      <c r="E1012" s="318"/>
      <c r="F1012" s="319" t="s">
        <v>242</v>
      </c>
      <c r="G1012" s="1384" t="e">
        <f>$G$46</f>
        <v>#N/A</v>
      </c>
      <c r="H1012" s="1385"/>
      <c r="I1012" s="318"/>
      <c r="J1012" s="319" t="s">
        <v>242</v>
      </c>
      <c r="K1012" s="1384" t="e">
        <f>$K$46</f>
        <v>#N/A</v>
      </c>
      <c r="L1012" s="1385"/>
      <c r="M1012" s="320"/>
      <c r="N1012" s="319" t="s">
        <v>242</v>
      </c>
      <c r="O1012" s="1384" t="e">
        <f>$O$46</f>
        <v>#N/A</v>
      </c>
      <c r="P1012" s="1385"/>
      <c r="Q1012" s="310"/>
      <c r="R1012" s="309"/>
      <c r="U1012" s="331"/>
      <c r="V1012" s="374" t="e">
        <f>K996</f>
        <v>#N/A</v>
      </c>
      <c r="W1012" s="375">
        <f>K1001</f>
        <v>0</v>
      </c>
    </row>
    <row r="1013" spans="1:23" x14ac:dyDescent="0.25">
      <c r="A1013" s="330"/>
      <c r="B1013" s="311"/>
      <c r="C1013" s="321" t="s">
        <v>238</v>
      </c>
      <c r="D1013" s="321"/>
      <c r="E1013" s="322"/>
      <c r="F1013" s="327"/>
      <c r="G1013" s="321" t="s">
        <v>238</v>
      </c>
      <c r="H1013" s="321"/>
      <c r="I1013" s="322"/>
      <c r="J1013" s="327"/>
      <c r="K1013" s="321" t="s">
        <v>238</v>
      </c>
      <c r="L1013" s="321"/>
      <c r="M1013" s="321"/>
      <c r="N1013" s="327"/>
      <c r="O1013" s="321" t="s">
        <v>238</v>
      </c>
      <c r="P1013" s="321"/>
      <c r="Q1013" s="310"/>
      <c r="R1013" s="309"/>
      <c r="V1013" s="374" t="e">
        <f>O996</f>
        <v>#N/A</v>
      </c>
      <c r="W1013" s="375">
        <f>O1001</f>
        <v>0</v>
      </c>
    </row>
    <row r="1014" spans="1:23" x14ac:dyDescent="0.25">
      <c r="A1014" s="330"/>
      <c r="B1014" s="311">
        <f>$C$9</f>
        <v>0</v>
      </c>
      <c r="C1014" s="313">
        <f>'13 Score Fill'!G1008</f>
        <v>0</v>
      </c>
      <c r="D1014" s="309"/>
      <c r="E1014" s="310"/>
      <c r="F1014" s="311">
        <f>$C$9</f>
        <v>0</v>
      </c>
      <c r="G1014" s="313">
        <f>'13 Score Fill'!G1016</f>
        <v>0</v>
      </c>
      <c r="H1014" s="309"/>
      <c r="I1014" s="310"/>
      <c r="J1014" s="311">
        <f>$C$9</f>
        <v>0</v>
      </c>
      <c r="K1014" s="313">
        <f>'13 Score Fill'!G1024</f>
        <v>0</v>
      </c>
      <c r="L1014" s="309"/>
      <c r="M1014" s="309"/>
      <c r="N1014" s="311">
        <f>$C$9</f>
        <v>0</v>
      </c>
      <c r="O1014" s="313">
        <f>'13 Score Fill'!G1032</f>
        <v>0</v>
      </c>
      <c r="P1014" s="309"/>
      <c r="Q1014" s="310"/>
      <c r="R1014" s="309"/>
      <c r="V1014" s="374" t="e">
        <f>C1004</f>
        <v>#N/A</v>
      </c>
      <c r="W1014" s="375">
        <f>C1009</f>
        <v>0</v>
      </c>
    </row>
    <row r="1015" spans="1:23" x14ac:dyDescent="0.25">
      <c r="A1015" s="330"/>
      <c r="B1015" s="311">
        <f>$C$10</f>
        <v>0</v>
      </c>
      <c r="C1015" s="314">
        <f>'13 Score Fill'!G1009</f>
        <v>0</v>
      </c>
      <c r="D1015" s="309"/>
      <c r="E1015" s="310"/>
      <c r="F1015" s="311">
        <f>$C$10</f>
        <v>0</v>
      </c>
      <c r="G1015" s="315">
        <f>'13 Score Fill'!G1017</f>
        <v>0</v>
      </c>
      <c r="H1015" s="309"/>
      <c r="I1015" s="310"/>
      <c r="J1015" s="311">
        <f>$C$10</f>
        <v>0</v>
      </c>
      <c r="K1015" s="315">
        <f>'13 Score Fill'!G1025</f>
        <v>0</v>
      </c>
      <c r="L1015" s="309"/>
      <c r="M1015" s="309"/>
      <c r="N1015" s="311">
        <f>$C$10</f>
        <v>0</v>
      </c>
      <c r="O1015" s="314">
        <f>'13 Score Fill'!G1033</f>
        <v>0</v>
      </c>
      <c r="P1015" s="309"/>
      <c r="Q1015" s="310"/>
      <c r="R1015" s="309"/>
      <c r="V1015" s="374" t="e">
        <f>G1004</f>
        <v>#N/A</v>
      </c>
      <c r="W1015" s="375">
        <f>G1009</f>
        <v>0</v>
      </c>
    </row>
    <row r="1016" spans="1:23" x14ac:dyDescent="0.25">
      <c r="A1016" s="330"/>
      <c r="B1016" s="311">
        <f>$C$11</f>
        <v>0</v>
      </c>
      <c r="C1016" s="314">
        <f>'13 Score Fill'!G1010</f>
        <v>0</v>
      </c>
      <c r="D1016" s="309"/>
      <c r="E1016" s="310"/>
      <c r="F1016" s="311">
        <f>$C$11</f>
        <v>0</v>
      </c>
      <c r="G1016" s="315">
        <f>'13 Score Fill'!G1018</f>
        <v>0</v>
      </c>
      <c r="H1016" s="309"/>
      <c r="I1016" s="310"/>
      <c r="J1016" s="311">
        <f>$C$11</f>
        <v>0</v>
      </c>
      <c r="K1016" s="313">
        <f>'13 Score Fill'!G1026</f>
        <v>0</v>
      </c>
      <c r="L1016" s="309"/>
      <c r="M1016" s="309"/>
      <c r="N1016" s="311">
        <f>$C$11</f>
        <v>0</v>
      </c>
      <c r="O1016" s="314">
        <f>'13 Score Fill'!G1034</f>
        <v>0</v>
      </c>
      <c r="P1016" s="309"/>
      <c r="Q1016" s="310"/>
      <c r="R1016" s="309"/>
      <c r="V1016" s="375" t="e">
        <f>K1004</f>
        <v>#N/A</v>
      </c>
      <c r="W1016" s="375">
        <f>K1009</f>
        <v>0</v>
      </c>
    </row>
    <row r="1017" spans="1:23" x14ac:dyDescent="0.25">
      <c r="A1017" s="330"/>
      <c r="B1017" s="327" t="s">
        <v>248</v>
      </c>
      <c r="C1017" s="324">
        <f>SUM(C1014:C1016)</f>
        <v>0</v>
      </c>
      <c r="D1017" s="325"/>
      <c r="E1017" s="326"/>
      <c r="F1017" s="327" t="s">
        <v>248</v>
      </c>
      <c r="G1017" s="324">
        <f>SUM(G1014:G1016)</f>
        <v>0</v>
      </c>
      <c r="H1017" s="325"/>
      <c r="I1017" s="326"/>
      <c r="J1017" s="327" t="s">
        <v>248</v>
      </c>
      <c r="K1017" s="324">
        <f>SUM(K1014:K1016)</f>
        <v>0</v>
      </c>
      <c r="L1017" s="325"/>
      <c r="M1017" s="325"/>
      <c r="N1017" s="327" t="s">
        <v>248</v>
      </c>
      <c r="O1017" s="324">
        <f>SUM(O1014:O1016)</f>
        <v>0</v>
      </c>
      <c r="P1017" s="309"/>
      <c r="Q1017" s="310"/>
      <c r="R1017" s="309"/>
      <c r="V1017" s="374" t="e">
        <f>O1004</f>
        <v>#N/A</v>
      </c>
      <c r="W1017" s="375">
        <f>O1009</f>
        <v>0</v>
      </c>
    </row>
    <row r="1018" spans="1:23" x14ac:dyDescent="0.25">
      <c r="A1018" s="330"/>
      <c r="B1018" s="327" t="s">
        <v>240</v>
      </c>
      <c r="C1018" s="328">
        <f>C1017/3</f>
        <v>0</v>
      </c>
      <c r="D1018" s="325"/>
      <c r="E1018" s="326"/>
      <c r="F1018" s="327" t="s">
        <v>240</v>
      </c>
      <c r="G1018" s="328">
        <f>G1017/3</f>
        <v>0</v>
      </c>
      <c r="H1018" s="325"/>
      <c r="I1018" s="326"/>
      <c r="J1018" s="327" t="s">
        <v>240</v>
      </c>
      <c r="K1018" s="328">
        <f>K1017/3</f>
        <v>0</v>
      </c>
      <c r="L1018" s="325"/>
      <c r="M1018" s="325"/>
      <c r="N1018" s="327" t="s">
        <v>240</v>
      </c>
      <c r="O1018" s="328">
        <f>O1017/3</f>
        <v>0</v>
      </c>
      <c r="P1018" s="309"/>
      <c r="Q1018" s="310"/>
      <c r="R1018" s="309"/>
      <c r="V1018" s="374" t="e">
        <f>C1012</f>
        <v>#N/A</v>
      </c>
      <c r="W1018" s="375">
        <f>C1017</f>
        <v>0</v>
      </c>
    </row>
    <row r="1019" spans="1:23" x14ac:dyDescent="0.25">
      <c r="A1019" s="330"/>
      <c r="B1019" s="311"/>
      <c r="C1019" s="309"/>
      <c r="D1019" s="309"/>
      <c r="E1019" s="310"/>
      <c r="F1019" s="311"/>
      <c r="G1019" s="309"/>
      <c r="H1019" s="309"/>
      <c r="I1019" s="310"/>
      <c r="J1019" s="311"/>
      <c r="K1019" s="309"/>
      <c r="L1019" s="309"/>
      <c r="M1019" s="309"/>
      <c r="N1019" s="311"/>
      <c r="O1019" s="309"/>
      <c r="P1019" s="309"/>
      <c r="Q1019" s="310"/>
      <c r="R1019" s="309"/>
      <c r="V1019" s="374" t="e">
        <f>G1012</f>
        <v>#N/A</v>
      </c>
      <c r="W1019" s="375">
        <f>G1017</f>
        <v>0</v>
      </c>
    </row>
    <row r="1020" spans="1:23" ht="12.75" customHeight="1" x14ac:dyDescent="0.25">
      <c r="A1020" s="330"/>
      <c r="B1020" s="319" t="s">
        <v>243</v>
      </c>
      <c r="C1020" s="1384" t="e">
        <f>$C$54</f>
        <v>#N/A</v>
      </c>
      <c r="D1020" s="1385"/>
      <c r="E1020" s="318"/>
      <c r="F1020" s="319" t="s">
        <v>243</v>
      </c>
      <c r="G1020" s="1384" t="e">
        <f>$G$54</f>
        <v>#N/A</v>
      </c>
      <c r="H1020" s="1385"/>
      <c r="I1020" s="318"/>
      <c r="J1020" s="319" t="s">
        <v>243</v>
      </c>
      <c r="K1020" s="1384" t="e">
        <f>$K$54</f>
        <v>#N/A</v>
      </c>
      <c r="L1020" s="1385"/>
      <c r="M1020" s="320"/>
      <c r="N1020" s="319" t="s">
        <v>243</v>
      </c>
      <c r="O1020" s="1384" t="e">
        <f>$O$54</f>
        <v>#N/A</v>
      </c>
      <c r="P1020" s="1385"/>
      <c r="Q1020" s="310"/>
      <c r="R1020" s="309"/>
      <c r="U1020" s="331"/>
      <c r="V1020" s="374" t="e">
        <f>K1012</f>
        <v>#N/A</v>
      </c>
      <c r="W1020" s="375">
        <f>K1017</f>
        <v>0</v>
      </c>
    </row>
    <row r="1021" spans="1:23" x14ac:dyDescent="0.25">
      <c r="A1021" s="330"/>
      <c r="B1021" s="311"/>
      <c r="C1021" s="321" t="s">
        <v>238</v>
      </c>
      <c r="D1021" s="321"/>
      <c r="E1021" s="322"/>
      <c r="F1021" s="327"/>
      <c r="G1021" s="321" t="s">
        <v>238</v>
      </c>
      <c r="H1021" s="321"/>
      <c r="I1021" s="322"/>
      <c r="J1021" s="327"/>
      <c r="K1021" s="321" t="s">
        <v>238</v>
      </c>
      <c r="L1021" s="321"/>
      <c r="M1021" s="321"/>
      <c r="N1021" s="327"/>
      <c r="O1021" s="321" t="s">
        <v>238</v>
      </c>
      <c r="P1021" s="321"/>
      <c r="Q1021" s="310"/>
      <c r="R1021" s="309"/>
      <c r="V1021" s="374" t="e">
        <f>O1012</f>
        <v>#N/A</v>
      </c>
      <c r="W1021" s="375">
        <f>O1017</f>
        <v>0</v>
      </c>
    </row>
    <row r="1022" spans="1:23" x14ac:dyDescent="0.25">
      <c r="A1022" s="330"/>
      <c r="B1022" s="311">
        <f>$C$9</f>
        <v>0</v>
      </c>
      <c r="C1022" s="312">
        <f>'13 Score Fill'!H1008</f>
        <v>0</v>
      </c>
      <c r="D1022" s="309"/>
      <c r="E1022" s="310"/>
      <c r="F1022" s="311">
        <f>$C$9</f>
        <v>0</v>
      </c>
      <c r="G1022" s="312">
        <f>'13 Score Fill'!H1016</f>
        <v>0</v>
      </c>
      <c r="H1022" s="309"/>
      <c r="I1022" s="310"/>
      <c r="J1022" s="311">
        <f>$C$9</f>
        <v>0</v>
      </c>
      <c r="K1022" s="312">
        <f>'13 Score Fill'!H1024</f>
        <v>0</v>
      </c>
      <c r="L1022" s="309"/>
      <c r="M1022" s="309"/>
      <c r="N1022" s="311">
        <f>$C$9</f>
        <v>0</v>
      </c>
      <c r="O1022" s="313">
        <f>'13 Score Fill'!H1032</f>
        <v>0</v>
      </c>
      <c r="P1022" s="309"/>
      <c r="Q1022" s="310"/>
      <c r="R1022" s="309"/>
      <c r="V1022" s="374" t="e">
        <f>C1020</f>
        <v>#N/A</v>
      </c>
      <c r="W1022" s="375">
        <f>C1025</f>
        <v>0</v>
      </c>
    </row>
    <row r="1023" spans="1:23" x14ac:dyDescent="0.25">
      <c r="A1023" s="330"/>
      <c r="B1023" s="311">
        <f>$C$10</f>
        <v>0</v>
      </c>
      <c r="C1023" s="313">
        <f>'13 Score Fill'!H1009</f>
        <v>0</v>
      </c>
      <c r="D1023" s="309"/>
      <c r="E1023" s="310"/>
      <c r="F1023" s="311">
        <f>$C$10</f>
        <v>0</v>
      </c>
      <c r="G1023" s="313">
        <f>'13 Score Fill'!H1017</f>
        <v>0</v>
      </c>
      <c r="H1023" s="309"/>
      <c r="I1023" s="310"/>
      <c r="J1023" s="311">
        <f>$C$10</f>
        <v>0</v>
      </c>
      <c r="K1023" s="312">
        <f>'13 Score Fill'!H1025</f>
        <v>0</v>
      </c>
      <c r="L1023" s="309"/>
      <c r="M1023" s="309"/>
      <c r="N1023" s="311">
        <f>$C$10</f>
        <v>0</v>
      </c>
      <c r="O1023" s="314">
        <f>'13 Score Fill'!H1033</f>
        <v>0</v>
      </c>
      <c r="P1023" s="309"/>
      <c r="Q1023" s="310"/>
      <c r="R1023" s="309"/>
      <c r="V1023" s="374" t="e">
        <f>G1020</f>
        <v>#N/A</v>
      </c>
      <c r="W1023" s="375">
        <f>G1025</f>
        <v>0</v>
      </c>
    </row>
    <row r="1024" spans="1:23" x14ac:dyDescent="0.25">
      <c r="A1024" s="330"/>
      <c r="B1024" s="311">
        <f>$C$11</f>
        <v>0</v>
      </c>
      <c r="C1024" s="314">
        <f>'13 Score Fill'!H1010</f>
        <v>0</v>
      </c>
      <c r="D1024" s="309"/>
      <c r="E1024" s="310"/>
      <c r="F1024" s="311">
        <f>$C$11</f>
        <v>0</v>
      </c>
      <c r="G1024" s="315">
        <f>'13 Score Fill'!H1018</f>
        <v>0</v>
      </c>
      <c r="H1024" s="309"/>
      <c r="I1024" s="310"/>
      <c r="J1024" s="311">
        <f>$C$11</f>
        <v>0</v>
      </c>
      <c r="K1024" s="313">
        <f>'13 Score Fill'!H1026</f>
        <v>0</v>
      </c>
      <c r="L1024" s="309"/>
      <c r="M1024" s="309"/>
      <c r="N1024" s="311">
        <f>$C$11</f>
        <v>0</v>
      </c>
      <c r="O1024" s="314">
        <f>'13 Score Fill'!H1034</f>
        <v>0</v>
      </c>
      <c r="P1024" s="309"/>
      <c r="Q1024" s="310"/>
      <c r="R1024" s="309"/>
      <c r="V1024" s="375" t="e">
        <f>K1020</f>
        <v>#N/A</v>
      </c>
      <c r="W1024" s="375">
        <f>K1025</f>
        <v>0</v>
      </c>
    </row>
    <row r="1025" spans="1:23" x14ac:dyDescent="0.25">
      <c r="A1025" s="330"/>
      <c r="B1025" s="327" t="s">
        <v>248</v>
      </c>
      <c r="C1025" s="324">
        <f>SUM(C1022:C1024)</f>
        <v>0</v>
      </c>
      <c r="D1025" s="325"/>
      <c r="E1025" s="326"/>
      <c r="F1025" s="327" t="s">
        <v>248</v>
      </c>
      <c r="G1025" s="322">
        <f>SUM(G1022:G1024)</f>
        <v>0</v>
      </c>
      <c r="H1025" s="325"/>
      <c r="I1025" s="326"/>
      <c r="J1025" s="327" t="s">
        <v>248</v>
      </c>
      <c r="K1025" s="324">
        <f>SUM(K1022:K1024)</f>
        <v>0</v>
      </c>
      <c r="L1025" s="325"/>
      <c r="M1025" s="325"/>
      <c r="N1025" s="327" t="s">
        <v>248</v>
      </c>
      <c r="O1025" s="324">
        <f>SUM(O1022:O1024)</f>
        <v>0</v>
      </c>
      <c r="P1025" s="309"/>
      <c r="Q1025" s="310"/>
      <c r="R1025" s="309"/>
      <c r="V1025" s="374" t="e">
        <f>O1020</f>
        <v>#N/A</v>
      </c>
      <c r="W1025" s="375">
        <f>O1025</f>
        <v>0</v>
      </c>
    </row>
    <row r="1026" spans="1:23" x14ac:dyDescent="0.25">
      <c r="A1026" s="330"/>
      <c r="B1026" s="327" t="s">
        <v>240</v>
      </c>
      <c r="C1026" s="328">
        <f>C1025/3</f>
        <v>0</v>
      </c>
      <c r="D1026" s="325"/>
      <c r="E1026" s="326"/>
      <c r="F1026" s="327" t="s">
        <v>240</v>
      </c>
      <c r="G1026" s="328">
        <f>G1025/3</f>
        <v>0</v>
      </c>
      <c r="H1026" s="325"/>
      <c r="I1026" s="326"/>
      <c r="J1026" s="327" t="s">
        <v>240</v>
      </c>
      <c r="K1026" s="328">
        <f>K1025/3</f>
        <v>0</v>
      </c>
      <c r="L1026" s="325"/>
      <c r="M1026" s="325"/>
      <c r="N1026" s="327" t="s">
        <v>240</v>
      </c>
      <c r="O1026" s="328">
        <f>O1025/3</f>
        <v>0</v>
      </c>
      <c r="P1026" s="309"/>
      <c r="Q1026" s="310"/>
      <c r="R1026" s="309"/>
      <c r="V1026" s="374" t="e">
        <f>C1028</f>
        <v>#N/A</v>
      </c>
      <c r="W1026" s="375">
        <f>C1033</f>
        <v>0</v>
      </c>
    </row>
    <row r="1027" spans="1:23" x14ac:dyDescent="0.25">
      <c r="A1027" s="330"/>
      <c r="B1027" s="311"/>
      <c r="C1027" s="309"/>
      <c r="D1027" s="309"/>
      <c r="E1027" s="310"/>
      <c r="F1027" s="311"/>
      <c r="G1027" s="309"/>
      <c r="H1027" s="309"/>
      <c r="I1027" s="310"/>
      <c r="J1027" s="311"/>
      <c r="K1027" s="309"/>
      <c r="L1027" s="309"/>
      <c r="M1027" s="309"/>
      <c r="N1027" s="311"/>
      <c r="O1027" s="309"/>
      <c r="P1027" s="309"/>
      <c r="Q1027" s="310"/>
      <c r="R1027" s="309"/>
      <c r="S1027" s="429"/>
      <c r="T1027" s="428"/>
      <c r="U1027" s="430"/>
      <c r="V1027" s="374" t="e">
        <f>G1028</f>
        <v>#N/A</v>
      </c>
      <c r="W1027" s="375">
        <f>G1033</f>
        <v>0</v>
      </c>
    </row>
    <row r="1028" spans="1:23" ht="12.75" customHeight="1" x14ac:dyDescent="0.25">
      <c r="A1028" s="330"/>
      <c r="B1028" s="319" t="s">
        <v>244</v>
      </c>
      <c r="C1028" s="1384" t="e">
        <f>$C$62</f>
        <v>#N/A</v>
      </c>
      <c r="D1028" s="1385"/>
      <c r="E1028" s="318"/>
      <c r="F1028" s="319" t="s">
        <v>244</v>
      </c>
      <c r="G1028" s="1384" t="e">
        <f>$G$62</f>
        <v>#N/A</v>
      </c>
      <c r="H1028" s="1385"/>
      <c r="I1028" s="318"/>
      <c r="J1028" s="319" t="s">
        <v>244</v>
      </c>
      <c r="K1028" s="1384" t="e">
        <f>$K$62</f>
        <v>#N/A</v>
      </c>
      <c r="L1028" s="1385"/>
      <c r="M1028" s="320"/>
      <c r="N1028" s="319" t="s">
        <v>244</v>
      </c>
      <c r="O1028" s="1384" t="e">
        <f>$O$62</f>
        <v>#N/A</v>
      </c>
      <c r="P1028" s="1385"/>
      <c r="Q1028" s="310"/>
      <c r="R1028" s="309"/>
      <c r="U1028" s="331"/>
      <c r="V1028" s="374" t="e">
        <f>K1028</f>
        <v>#N/A</v>
      </c>
      <c r="W1028" s="375">
        <f>K1033</f>
        <v>0</v>
      </c>
    </row>
    <row r="1029" spans="1:23" x14ac:dyDescent="0.25">
      <c r="A1029" s="330"/>
      <c r="B1029" s="311"/>
      <c r="C1029" s="321" t="s">
        <v>238</v>
      </c>
      <c r="D1029" s="321"/>
      <c r="E1029" s="322"/>
      <c r="F1029" s="327"/>
      <c r="G1029" s="321" t="s">
        <v>238</v>
      </c>
      <c r="H1029" s="321"/>
      <c r="I1029" s="322"/>
      <c r="J1029" s="327"/>
      <c r="K1029" s="321" t="s">
        <v>238</v>
      </c>
      <c r="L1029" s="321"/>
      <c r="M1029" s="321"/>
      <c r="N1029" s="327"/>
      <c r="O1029" s="321" t="s">
        <v>238</v>
      </c>
      <c r="P1029" s="321"/>
      <c r="Q1029" s="310"/>
      <c r="R1029" s="309"/>
      <c r="V1029" s="374" t="e">
        <f>O1028</f>
        <v>#N/A</v>
      </c>
      <c r="W1029" s="375">
        <f>O1033</f>
        <v>0</v>
      </c>
    </row>
    <row r="1030" spans="1:23" x14ac:dyDescent="0.25">
      <c r="A1030" s="330"/>
      <c r="B1030" s="311">
        <f>$C$9</f>
        <v>0</v>
      </c>
      <c r="C1030" s="313">
        <f>'13 Score Fill'!I1008</f>
        <v>0</v>
      </c>
      <c r="D1030" s="309"/>
      <c r="E1030" s="310"/>
      <c r="F1030" s="311">
        <f>$C$9</f>
        <v>0</v>
      </c>
      <c r="G1030" s="313">
        <f>'13 Score Fill'!I1016</f>
        <v>0</v>
      </c>
      <c r="H1030" s="309"/>
      <c r="I1030" s="310"/>
      <c r="J1030" s="311">
        <f>$C$9</f>
        <v>0</v>
      </c>
      <c r="K1030" s="313">
        <f>'13 Score Fill'!I1024</f>
        <v>0</v>
      </c>
      <c r="L1030" s="309"/>
      <c r="M1030" s="309"/>
      <c r="N1030" s="311">
        <f>$C$9</f>
        <v>0</v>
      </c>
      <c r="O1030" s="313">
        <f>'13 Score Fill'!I1032</f>
        <v>0</v>
      </c>
      <c r="P1030" s="309"/>
      <c r="Q1030" s="310"/>
      <c r="R1030" s="309"/>
      <c r="V1030" s="374" t="e">
        <f>C1036</f>
        <v>#N/A</v>
      </c>
      <c r="W1030" s="375">
        <f>C1041</f>
        <v>0</v>
      </c>
    </row>
    <row r="1031" spans="1:23" x14ac:dyDescent="0.25">
      <c r="A1031" s="330"/>
      <c r="B1031" s="311">
        <f>$C$10</f>
        <v>0</v>
      </c>
      <c r="C1031" s="315">
        <f>'13 Score Fill'!I1009</f>
        <v>0</v>
      </c>
      <c r="D1031" s="309"/>
      <c r="E1031" s="310"/>
      <c r="F1031" s="311">
        <f>$C$10</f>
        <v>0</v>
      </c>
      <c r="G1031" s="315">
        <f>'13 Score Fill'!I1017</f>
        <v>0</v>
      </c>
      <c r="H1031" s="309"/>
      <c r="I1031" s="310"/>
      <c r="J1031" s="311">
        <f>$C$10</f>
        <v>0</v>
      </c>
      <c r="K1031" s="315">
        <f>'13 Score Fill'!I1025</f>
        <v>0</v>
      </c>
      <c r="L1031" s="309"/>
      <c r="M1031" s="309"/>
      <c r="N1031" s="311">
        <f>$C$10</f>
        <v>0</v>
      </c>
      <c r="O1031" s="314">
        <f>'13 Score Fill'!I1033</f>
        <v>0</v>
      </c>
      <c r="P1031" s="309"/>
      <c r="Q1031" s="310"/>
      <c r="R1031" s="309"/>
      <c r="V1031" s="374" t="e">
        <f>G1036</f>
        <v>#N/A</v>
      </c>
      <c r="W1031" s="375">
        <f>G1041</f>
        <v>0</v>
      </c>
    </row>
    <row r="1032" spans="1:23" x14ac:dyDescent="0.25">
      <c r="A1032" s="330"/>
      <c r="B1032" s="311">
        <f>$C$11</f>
        <v>0</v>
      </c>
      <c r="C1032" s="313">
        <f>'13 Score Fill'!I1010</f>
        <v>0</v>
      </c>
      <c r="D1032" s="309"/>
      <c r="E1032" s="310"/>
      <c r="F1032" s="311">
        <f>$C$11</f>
        <v>0</v>
      </c>
      <c r="G1032" s="313">
        <f>'13 Score Fill'!I1018</f>
        <v>0</v>
      </c>
      <c r="H1032" s="309"/>
      <c r="I1032" s="310"/>
      <c r="J1032" s="311">
        <f>$C$11</f>
        <v>0</v>
      </c>
      <c r="K1032" s="315">
        <f>'13 Score Fill'!I1026</f>
        <v>0</v>
      </c>
      <c r="L1032" s="309"/>
      <c r="M1032" s="309"/>
      <c r="N1032" s="311">
        <f>$C$11</f>
        <v>0</v>
      </c>
      <c r="O1032" s="315">
        <f>'13 Score Fill'!I1034</f>
        <v>0</v>
      </c>
      <c r="P1032" s="309"/>
      <c r="Q1032" s="310"/>
      <c r="R1032" s="309"/>
      <c r="V1032" s="375" t="e">
        <f>K1036</f>
        <v>#N/A</v>
      </c>
      <c r="W1032" s="375">
        <f>K1041</f>
        <v>0</v>
      </c>
    </row>
    <row r="1033" spans="1:23" x14ac:dyDescent="0.25">
      <c r="A1033" s="330"/>
      <c r="B1033" s="327" t="s">
        <v>248</v>
      </c>
      <c r="C1033" s="324">
        <f>SUM(C1030:C1032)</f>
        <v>0</v>
      </c>
      <c r="D1033" s="325"/>
      <c r="E1033" s="326"/>
      <c r="F1033" s="327" t="s">
        <v>248</v>
      </c>
      <c r="G1033" s="324">
        <f>SUM(G1030:G1032)</f>
        <v>0</v>
      </c>
      <c r="H1033" s="325"/>
      <c r="I1033" s="326"/>
      <c r="J1033" s="327" t="s">
        <v>248</v>
      </c>
      <c r="K1033" s="324">
        <f>SUM(K1030:K1032)</f>
        <v>0</v>
      </c>
      <c r="L1033" s="325"/>
      <c r="M1033" s="325"/>
      <c r="N1033" s="327" t="s">
        <v>248</v>
      </c>
      <c r="O1033" s="321">
        <f>SUM(O1030:O1032)</f>
        <v>0</v>
      </c>
      <c r="P1033" s="309"/>
      <c r="Q1033" s="310"/>
      <c r="R1033" s="309"/>
      <c r="V1033" s="374" t="e">
        <f>O1036</f>
        <v>#N/A</v>
      </c>
      <c r="W1033" s="375">
        <f>O1041</f>
        <v>0</v>
      </c>
    </row>
    <row r="1034" spans="1:23" x14ac:dyDescent="0.25">
      <c r="A1034" s="330"/>
      <c r="B1034" s="327" t="s">
        <v>240</v>
      </c>
      <c r="C1034" s="328">
        <f>C1033/3</f>
        <v>0</v>
      </c>
      <c r="D1034" s="325"/>
      <c r="E1034" s="326"/>
      <c r="F1034" s="327" t="s">
        <v>240</v>
      </c>
      <c r="G1034" s="328">
        <f>G1033/3</f>
        <v>0</v>
      </c>
      <c r="H1034" s="325"/>
      <c r="I1034" s="326"/>
      <c r="J1034" s="327" t="s">
        <v>240</v>
      </c>
      <c r="K1034" s="328">
        <f>K1033/3</f>
        <v>0</v>
      </c>
      <c r="L1034" s="325"/>
      <c r="M1034" s="325"/>
      <c r="N1034" s="327" t="s">
        <v>240</v>
      </c>
      <c r="O1034" s="328">
        <f>O1033/3</f>
        <v>0</v>
      </c>
      <c r="P1034" s="309"/>
      <c r="Q1034" s="310"/>
      <c r="R1034" s="309"/>
      <c r="W1034" s="184">
        <f>SUM(W1010:W1033)</f>
        <v>0</v>
      </c>
    </row>
    <row r="1035" spans="1:23" x14ac:dyDescent="0.25">
      <c r="A1035" s="330"/>
      <c r="B1035" s="311"/>
      <c r="C1035" s="309"/>
      <c r="D1035" s="309"/>
      <c r="E1035" s="310"/>
      <c r="F1035" s="311"/>
      <c r="G1035" s="309"/>
      <c r="H1035" s="309"/>
      <c r="I1035" s="310"/>
      <c r="J1035" s="311"/>
      <c r="K1035" s="309"/>
      <c r="L1035" s="309"/>
      <c r="M1035" s="309"/>
      <c r="N1035" s="311"/>
      <c r="O1035" s="309"/>
      <c r="P1035" s="309"/>
      <c r="Q1035" s="310"/>
      <c r="R1035" s="309"/>
    </row>
    <row r="1036" spans="1:23" ht="12.75" customHeight="1" x14ac:dyDescent="0.25">
      <c r="A1036" s="330"/>
      <c r="B1036" s="319" t="s">
        <v>245</v>
      </c>
      <c r="C1036" s="1384" t="e">
        <f>$C$70</f>
        <v>#N/A</v>
      </c>
      <c r="D1036" s="1385"/>
      <c r="E1036" s="318"/>
      <c r="F1036" s="319" t="s">
        <v>245</v>
      </c>
      <c r="G1036" s="1384" t="e">
        <f>$G$70</f>
        <v>#N/A</v>
      </c>
      <c r="H1036" s="1385"/>
      <c r="I1036" s="318"/>
      <c r="J1036" s="319" t="s">
        <v>245</v>
      </c>
      <c r="K1036" s="1384" t="e">
        <f>$K$70</f>
        <v>#N/A</v>
      </c>
      <c r="L1036" s="1385"/>
      <c r="M1036" s="320"/>
      <c r="N1036" s="319" t="s">
        <v>245</v>
      </c>
      <c r="O1036" s="1384" t="e">
        <f>$O$70</f>
        <v>#N/A</v>
      </c>
      <c r="P1036" s="1385"/>
      <c r="Q1036" s="310"/>
      <c r="R1036" s="309"/>
      <c r="U1036" s="331"/>
    </row>
    <row r="1037" spans="1:23" x14ac:dyDescent="0.25">
      <c r="A1037" s="330"/>
      <c r="B1037" s="311"/>
      <c r="C1037" s="321" t="s">
        <v>238</v>
      </c>
      <c r="D1037" s="321"/>
      <c r="E1037" s="322"/>
      <c r="F1037" s="327"/>
      <c r="G1037" s="321" t="s">
        <v>238</v>
      </c>
      <c r="H1037" s="321"/>
      <c r="I1037" s="322"/>
      <c r="J1037" s="327"/>
      <c r="K1037" s="321" t="s">
        <v>238</v>
      </c>
      <c r="L1037" s="321"/>
      <c r="M1037" s="321"/>
      <c r="N1037" s="327"/>
      <c r="O1037" s="321" t="s">
        <v>238</v>
      </c>
      <c r="P1037" s="309"/>
      <c r="Q1037" s="310"/>
      <c r="R1037" s="309"/>
    </row>
    <row r="1038" spans="1:23" x14ac:dyDescent="0.25">
      <c r="A1038" s="330"/>
      <c r="B1038" s="311">
        <f>$C$9</f>
        <v>0</v>
      </c>
      <c r="C1038" s="313">
        <f>'13 Score Fill'!J1008</f>
        <v>0</v>
      </c>
      <c r="D1038" s="309"/>
      <c r="E1038" s="310"/>
      <c r="F1038" s="311">
        <f>$C$9</f>
        <v>0</v>
      </c>
      <c r="G1038" s="313">
        <f>'13 Score Fill'!J1016</f>
        <v>0</v>
      </c>
      <c r="H1038" s="309"/>
      <c r="I1038" s="310"/>
      <c r="J1038" s="311">
        <f>$C$9</f>
        <v>0</v>
      </c>
      <c r="K1038" s="313">
        <f>'13 Score Fill'!J1024</f>
        <v>0</v>
      </c>
      <c r="L1038" s="309"/>
      <c r="M1038" s="309"/>
      <c r="N1038" s="311">
        <f>$C$9</f>
        <v>0</v>
      </c>
      <c r="O1038" s="313">
        <f>'13 Score Fill'!J1032</f>
        <v>0</v>
      </c>
      <c r="P1038" s="309"/>
      <c r="Q1038" s="310"/>
      <c r="R1038" s="309"/>
      <c r="V1038" s="374">
        <f>COUNTIF(V1010:V1033,D1050)</f>
        <v>0</v>
      </c>
    </row>
    <row r="1039" spans="1:23" x14ac:dyDescent="0.25">
      <c r="A1039" s="330"/>
      <c r="B1039" s="311">
        <f>$C$10</f>
        <v>0</v>
      </c>
      <c r="C1039" s="314">
        <f>'13 Score Fill'!J1009</f>
        <v>0</v>
      </c>
      <c r="D1039" s="309"/>
      <c r="E1039" s="310"/>
      <c r="F1039" s="311">
        <f>$C$10</f>
        <v>0</v>
      </c>
      <c r="G1039" s="315">
        <f>'13 Score Fill'!J1017</f>
        <v>0</v>
      </c>
      <c r="H1039" s="309"/>
      <c r="I1039" s="310"/>
      <c r="J1039" s="311">
        <f>$C$10</f>
        <v>0</v>
      </c>
      <c r="K1039" s="315">
        <f>'13 Score Fill'!J1025</f>
        <v>0</v>
      </c>
      <c r="L1039" s="309"/>
      <c r="M1039" s="309"/>
      <c r="N1039" s="311">
        <f>$C$10</f>
        <v>0</v>
      </c>
      <c r="O1039" s="314">
        <f>'13 Score Fill'!J1033</f>
        <v>0</v>
      </c>
      <c r="P1039" s="309"/>
      <c r="Q1039" s="310"/>
      <c r="R1039" s="309"/>
      <c r="V1039" s="374">
        <f>COUNTIF(V1010:V1033,D1051)</f>
        <v>0</v>
      </c>
    </row>
    <row r="1040" spans="1:23" x14ac:dyDescent="0.25">
      <c r="A1040" s="330"/>
      <c r="B1040" s="311">
        <f>$C$11</f>
        <v>0</v>
      </c>
      <c r="C1040" s="314">
        <f>'13 Score Fill'!J1010</f>
        <v>0</v>
      </c>
      <c r="D1040" s="309"/>
      <c r="E1040" s="310"/>
      <c r="F1040" s="311">
        <f>$C$11</f>
        <v>0</v>
      </c>
      <c r="G1040" s="315">
        <f>'13 Score Fill'!J1018</f>
        <v>0</v>
      </c>
      <c r="H1040" s="309"/>
      <c r="I1040" s="310"/>
      <c r="J1040" s="311">
        <f>$C$11</f>
        <v>0</v>
      </c>
      <c r="K1040" s="315">
        <f>'13 Score Fill'!J1026</f>
        <v>0</v>
      </c>
      <c r="L1040" s="309"/>
      <c r="M1040" s="309"/>
      <c r="N1040" s="311">
        <f>$C$11</f>
        <v>0</v>
      </c>
      <c r="O1040" s="314">
        <f>'13 Score Fill'!J1034</f>
        <v>0</v>
      </c>
      <c r="P1040" s="309"/>
      <c r="Q1040" s="310"/>
      <c r="R1040" s="309"/>
      <c r="V1040" s="374">
        <f>COUNTIF(V1010:V1033,D1052)</f>
        <v>0</v>
      </c>
    </row>
    <row r="1041" spans="1:22" x14ac:dyDescent="0.25">
      <c r="A1041" s="330"/>
      <c r="B1041" s="327" t="s">
        <v>248</v>
      </c>
      <c r="C1041" s="324">
        <f>SUM(C1038:C1040)</f>
        <v>0</v>
      </c>
      <c r="D1041" s="325"/>
      <c r="E1041" s="326"/>
      <c r="F1041" s="327" t="s">
        <v>248</v>
      </c>
      <c r="G1041" s="321">
        <f>SUM(G1038:G1040)</f>
        <v>0</v>
      </c>
      <c r="H1041" s="325"/>
      <c r="I1041" s="326"/>
      <c r="J1041" s="327" t="s">
        <v>248</v>
      </c>
      <c r="K1041" s="324">
        <f>SUM(K1038:K1040)</f>
        <v>0</v>
      </c>
      <c r="L1041" s="325"/>
      <c r="M1041" s="325"/>
      <c r="N1041" s="327" t="s">
        <v>248</v>
      </c>
      <c r="O1041" s="324">
        <f>SUM(O1038:O1040)</f>
        <v>0</v>
      </c>
      <c r="P1041" s="309"/>
      <c r="Q1041" s="310"/>
      <c r="R1041" s="309"/>
      <c r="V1041" s="374">
        <f>COUNTIF(V1010:V1033,D1053)</f>
        <v>0</v>
      </c>
    </row>
    <row r="1042" spans="1:22" x14ac:dyDescent="0.25">
      <c r="A1042" s="330"/>
      <c r="B1042" s="327" t="s">
        <v>240</v>
      </c>
      <c r="C1042" s="328">
        <f>C1041/3</f>
        <v>0</v>
      </c>
      <c r="D1042" s="378"/>
      <c r="E1042" s="379"/>
      <c r="F1042" s="380" t="s">
        <v>240</v>
      </c>
      <c r="G1042" s="328">
        <f>G1041/3</f>
        <v>0</v>
      </c>
      <c r="H1042" s="378"/>
      <c r="I1042" s="379"/>
      <c r="J1042" s="380" t="s">
        <v>240</v>
      </c>
      <c r="K1042" s="328">
        <f>K1041/3</f>
        <v>0</v>
      </c>
      <c r="L1042" s="378"/>
      <c r="M1042" s="378"/>
      <c r="N1042" s="380" t="s">
        <v>240</v>
      </c>
      <c r="O1042" s="328">
        <f>O1041/3</f>
        <v>0</v>
      </c>
      <c r="P1042" s="309"/>
      <c r="Q1042" s="310"/>
      <c r="R1042" s="309"/>
      <c r="V1042" s="374">
        <f>COUNTIF(V1010:V1033,C1054)</f>
        <v>0</v>
      </c>
    </row>
    <row r="1043" spans="1:22" ht="13.8" thickBot="1" x14ac:dyDescent="0.3">
      <c r="A1043" s="330"/>
      <c r="B1043" s="311"/>
      <c r="C1043" s="309"/>
      <c r="D1043" s="309"/>
      <c r="E1043" s="310"/>
      <c r="F1043" s="311"/>
      <c r="G1043" s="309"/>
      <c r="H1043" s="309"/>
      <c r="I1043" s="310"/>
      <c r="J1043" s="311"/>
      <c r="K1043" s="309"/>
      <c r="L1043" s="309"/>
      <c r="M1043" s="309"/>
      <c r="N1043" s="311"/>
      <c r="O1043" s="309"/>
      <c r="P1043" s="309"/>
      <c r="Q1043" s="310"/>
      <c r="R1043" s="309"/>
      <c r="V1043" s="374">
        <f>COUNTIF(V1010:V1033,D1055)</f>
        <v>0</v>
      </c>
    </row>
    <row r="1044" spans="1:22" ht="25.5" customHeight="1" x14ac:dyDescent="0.25">
      <c r="A1044" s="330"/>
      <c r="B1044" s="381" t="s">
        <v>249</v>
      </c>
      <c r="C1044" s="382">
        <f>C1041+C1033+C1025+C1017+C1009+C1001</f>
        <v>0</v>
      </c>
      <c r="D1044" s="1394" t="e">
        <f>$C$28</f>
        <v>#N/A</v>
      </c>
      <c r="E1044" s="1395"/>
      <c r="F1044" s="381" t="s">
        <v>272</v>
      </c>
      <c r="G1044" s="382">
        <f>G1041+G1033+G1025+G1017+G1009+G1001</f>
        <v>0</v>
      </c>
      <c r="H1044" s="1394" t="e">
        <f>$G$28</f>
        <v>#N/A</v>
      </c>
      <c r="I1044" s="1395"/>
      <c r="J1044" s="381" t="s">
        <v>301</v>
      </c>
      <c r="K1044" s="382">
        <f>K1041+K1033+K1025+K1017+K1009+K1001</f>
        <v>0</v>
      </c>
      <c r="L1044" s="1394" t="e">
        <f>$K$28</f>
        <v>#N/A</v>
      </c>
      <c r="M1044" s="1400"/>
      <c r="N1044" s="381" t="s">
        <v>303</v>
      </c>
      <c r="O1044" s="383">
        <f>O1041+O1033+O1025+O1017+O1009+O1001</f>
        <v>0</v>
      </c>
      <c r="P1044" s="1394" t="str">
        <f>$O$28</f>
        <v>Not Used</v>
      </c>
      <c r="Q1044" s="1395"/>
      <c r="R1044" s="510"/>
      <c r="V1044" s="374">
        <f>COUNTIF(V1010:V1033,D1056)</f>
        <v>0</v>
      </c>
    </row>
    <row r="1045" spans="1:22" x14ac:dyDescent="0.25">
      <c r="A1045" s="330"/>
      <c r="B1045" s="384"/>
      <c r="C1045" s="321"/>
      <c r="D1045" s="1396"/>
      <c r="E1045" s="1397"/>
      <c r="F1045" s="384"/>
      <c r="G1045" s="321"/>
      <c r="H1045" s="1396"/>
      <c r="I1045" s="1397"/>
      <c r="J1045" s="384"/>
      <c r="K1045" s="321"/>
      <c r="L1045" s="1396"/>
      <c r="M1045" s="1401"/>
      <c r="N1045" s="384"/>
      <c r="O1045" s="385"/>
      <c r="P1045" s="1396"/>
      <c r="Q1045" s="1397"/>
      <c r="R1045" s="510"/>
      <c r="V1045" s="374">
        <f>COUNTIF(V1010:V1033,C1057)</f>
        <v>0</v>
      </c>
    </row>
    <row r="1046" spans="1:22" ht="27" thickBot="1" x14ac:dyDescent="0.3">
      <c r="A1046" s="330"/>
      <c r="B1046" s="386" t="s">
        <v>250</v>
      </c>
      <c r="C1046" s="388" t="str">
        <f>K1051</f>
        <v>Exercise 1</v>
      </c>
      <c r="D1046" s="1398"/>
      <c r="E1046" s="1399"/>
      <c r="F1046" s="386" t="s">
        <v>273</v>
      </c>
      <c r="G1046" s="388" t="str">
        <f>K1052</f>
        <v>Exercise 2</v>
      </c>
      <c r="H1046" s="1398"/>
      <c r="I1046" s="1399"/>
      <c r="J1046" s="386" t="s">
        <v>302</v>
      </c>
      <c r="K1046" s="388" t="str">
        <f>K1053</f>
        <v>Exercise 3</v>
      </c>
      <c r="L1046" s="1398"/>
      <c r="M1046" s="1402"/>
      <c r="N1046" s="386" t="s">
        <v>304</v>
      </c>
      <c r="O1046" s="389" t="str">
        <f>K1053</f>
        <v>Exercise 3</v>
      </c>
      <c r="P1046" s="1398"/>
      <c r="Q1046" s="1399"/>
      <c r="R1046" s="510"/>
      <c r="V1046" s="331">
        <f>$K$9+$K$10+$K$11+$K$12</f>
        <v>0</v>
      </c>
    </row>
    <row r="1047" spans="1:22" ht="13.8" thickBot="1" x14ac:dyDescent="0.3">
      <c r="A1047" s="330"/>
      <c r="B1047" s="329"/>
      <c r="C1047" s="309"/>
      <c r="D1047" s="309"/>
      <c r="E1047" s="309"/>
      <c r="F1047" s="309"/>
      <c r="G1047" s="309"/>
      <c r="H1047" s="309"/>
      <c r="I1047" s="309"/>
      <c r="J1047" s="309"/>
      <c r="K1047" s="309"/>
      <c r="L1047" s="309"/>
      <c r="M1047" s="309"/>
      <c r="N1047" s="309"/>
      <c r="O1047" s="309"/>
      <c r="P1047" s="309"/>
      <c r="Q1047" s="310"/>
      <c r="R1047" s="309"/>
    </row>
    <row r="1048" spans="1:22" ht="41.4" thickTop="1" thickBot="1" x14ac:dyDescent="0.35">
      <c r="A1048" s="330"/>
      <c r="B1048" s="390"/>
      <c r="C1048" s="325"/>
      <c r="D1048" s="325"/>
      <c r="E1048" s="391" t="s">
        <v>248</v>
      </c>
      <c r="F1048" s="392" t="s">
        <v>348</v>
      </c>
      <c r="G1048" s="1387" t="s">
        <v>347</v>
      </c>
      <c r="H1048" s="1387"/>
      <c r="I1048" s="452" t="s">
        <v>404</v>
      </c>
      <c r="J1048" s="394"/>
      <c r="K1048" s="309"/>
      <c r="L1048" s="309"/>
      <c r="M1048" s="1382" t="s">
        <v>7</v>
      </c>
      <c r="N1048" s="1383"/>
      <c r="O1048" s="395" t="str">
        <f>J992</f>
        <v>O</v>
      </c>
      <c r="P1048" s="396"/>
      <c r="Q1048" s="397"/>
      <c r="R1048" s="396"/>
    </row>
    <row r="1049" spans="1:22" ht="13.8" thickTop="1" x14ac:dyDescent="0.25">
      <c r="A1049" s="330"/>
      <c r="B1049" s="398"/>
      <c r="C1049" s="399"/>
      <c r="D1049" s="400" t="s">
        <v>259</v>
      </c>
      <c r="E1049" s="321">
        <f>SUMIFS(W1010:W1033,V1010:V1033,D1049)</f>
        <v>0</v>
      </c>
      <c r="F1049" s="401">
        <f>$V$72*30</f>
        <v>0</v>
      </c>
      <c r="G1049" s="1374" t="e">
        <f>E1049/$V$72/3</f>
        <v>#DIV/0!</v>
      </c>
      <c r="H1049" s="1374"/>
      <c r="I1049" s="378" t="e">
        <f>G1049*10</f>
        <v>#DIV/0!</v>
      </c>
      <c r="J1049" s="309"/>
      <c r="K1049" s="309"/>
      <c r="L1049" s="309"/>
      <c r="M1049" s="402"/>
      <c r="N1049" s="1392"/>
      <c r="O1049" s="1392"/>
      <c r="P1049" s="1392"/>
      <c r="Q1049" s="1393"/>
      <c r="R1049" s="509"/>
    </row>
    <row r="1050" spans="1:22" x14ac:dyDescent="0.25">
      <c r="A1050" s="330"/>
      <c r="B1050" s="403"/>
      <c r="C1050" s="399"/>
      <c r="D1050" s="400" t="s">
        <v>266</v>
      </c>
      <c r="E1050" s="321">
        <f>SUMIFS(W1010:W1033,V1010:V1033,D1050)</f>
        <v>0</v>
      </c>
      <c r="F1050" s="401">
        <f>$V$73*30</f>
        <v>0</v>
      </c>
      <c r="G1050" s="1374" t="e">
        <f>E1050/$V$73/3</f>
        <v>#DIV/0!</v>
      </c>
      <c r="H1050" s="1374"/>
      <c r="I1050" s="378" t="e">
        <f t="shared" ref="I1050:I1056" si="18">G1050*10</f>
        <v>#DIV/0!</v>
      </c>
      <c r="K1050" s="1390"/>
      <c r="L1050" s="1390"/>
      <c r="M1050" s="404" t="s">
        <v>248</v>
      </c>
      <c r="N1050" s="404" t="s">
        <v>240</v>
      </c>
      <c r="O1050" s="405"/>
      <c r="P1050" s="405"/>
      <c r="Q1050" s="406"/>
      <c r="R1050" s="405"/>
    </row>
    <row r="1051" spans="1:22" ht="13.8" x14ac:dyDescent="0.3">
      <c r="A1051" s="330"/>
      <c r="B1051" s="403"/>
      <c r="C1051" s="399"/>
      <c r="D1051" s="400" t="s">
        <v>260</v>
      </c>
      <c r="E1051" s="321">
        <f>SUMIFS(W1010:W1033,V1010:V1033,D1051)</f>
        <v>0</v>
      </c>
      <c r="F1051" s="401">
        <f>$V$74*30</f>
        <v>0</v>
      </c>
      <c r="G1051" s="1374" t="e">
        <f>E1051/$V$74/3</f>
        <v>#DIV/0!</v>
      </c>
      <c r="H1051" s="1374"/>
      <c r="I1051" s="378" t="e">
        <f t="shared" si="18"/>
        <v>#DIV/0!</v>
      </c>
      <c r="K1051" s="1375" t="s">
        <v>236</v>
      </c>
      <c r="L1051" s="1375"/>
      <c r="M1051" s="404">
        <f>C1044</f>
        <v>0</v>
      </c>
      <c r="N1051" s="407" t="e">
        <f>(M1051/($K$9*30))*100</f>
        <v>#DIV/0!</v>
      </c>
      <c r="O1051" s="330"/>
      <c r="P1051" s="330"/>
      <c r="Q1051" s="310"/>
      <c r="R1051" s="309"/>
    </row>
    <row r="1052" spans="1:22" ht="13.8" x14ac:dyDescent="0.3">
      <c r="A1052" s="330"/>
      <c r="B1052" s="403"/>
      <c r="C1052" s="399"/>
      <c r="D1052" s="400" t="s">
        <v>261</v>
      </c>
      <c r="E1052" s="321">
        <f>SUMIFS(W1010:W1033,V1010:V1033,D1052)</f>
        <v>0</v>
      </c>
      <c r="F1052" s="401">
        <f>$V$75*30</f>
        <v>0</v>
      </c>
      <c r="G1052" s="1374" t="e">
        <f>E1052/$V$75/3</f>
        <v>#DIV/0!</v>
      </c>
      <c r="H1052" s="1374"/>
      <c r="I1052" s="378" t="e">
        <f t="shared" si="18"/>
        <v>#DIV/0!</v>
      </c>
      <c r="K1052" s="1375" t="s">
        <v>237</v>
      </c>
      <c r="L1052" s="1375"/>
      <c r="M1052" s="404">
        <f>G1044</f>
        <v>0</v>
      </c>
      <c r="N1052" s="407" t="e">
        <f>(M1052/($K$10*30))*100</f>
        <v>#DIV/0!</v>
      </c>
      <c r="O1052" s="408"/>
      <c r="P1052" s="330"/>
      <c r="Q1052" s="310"/>
      <c r="R1052" s="309"/>
    </row>
    <row r="1053" spans="1:22" ht="13.8" x14ac:dyDescent="0.3">
      <c r="A1053" s="330"/>
      <c r="B1053" s="403"/>
      <c r="C1053" s="330"/>
      <c r="D1053" s="409" t="s">
        <v>262</v>
      </c>
      <c r="E1053" s="321">
        <f>SUMIFS(W1010:W1033,V1010:V1033,D1053)</f>
        <v>0</v>
      </c>
      <c r="F1053" s="401">
        <f>$V$76*30</f>
        <v>0</v>
      </c>
      <c r="G1053" s="1374" t="e">
        <f>E1053/$V$76/3</f>
        <v>#DIV/0!</v>
      </c>
      <c r="H1053" s="1374"/>
      <c r="I1053" s="378" t="e">
        <f t="shared" si="18"/>
        <v>#DIV/0!</v>
      </c>
      <c r="K1053" s="1375" t="s">
        <v>247</v>
      </c>
      <c r="L1053" s="1375"/>
      <c r="M1053" s="404">
        <f>K1044</f>
        <v>0</v>
      </c>
      <c r="N1053" s="407" t="e">
        <f>(M1053/($K$11*30))*100</f>
        <v>#DIV/0!</v>
      </c>
      <c r="O1053" s="309"/>
      <c r="P1053" s="309"/>
      <c r="Q1053" s="310"/>
      <c r="R1053" s="309"/>
    </row>
    <row r="1054" spans="1:22" ht="13.8" x14ac:dyDescent="0.3">
      <c r="A1054" s="330"/>
      <c r="B1054" s="403"/>
      <c r="C1054" s="399"/>
      <c r="D1054" s="400" t="s">
        <v>263</v>
      </c>
      <c r="E1054" s="321">
        <f>SUMIFS(W1010:W1033,V1010:V1033,D1054)</f>
        <v>0</v>
      </c>
      <c r="F1054" s="401">
        <f>$V$77*30</f>
        <v>0</v>
      </c>
      <c r="G1054" s="1374" t="e">
        <f>E1054/$V$77/3</f>
        <v>#DIV/0!</v>
      </c>
      <c r="H1054" s="1374"/>
      <c r="I1054" s="378" t="e">
        <f t="shared" si="18"/>
        <v>#DIV/0!</v>
      </c>
      <c r="K1054" s="1375" t="s">
        <v>246</v>
      </c>
      <c r="L1054" s="1375"/>
      <c r="M1054" s="404">
        <f>O1044</f>
        <v>0</v>
      </c>
      <c r="N1054" s="407" t="e">
        <f>(M1054/($K$12*30))*100</f>
        <v>#DIV/0!</v>
      </c>
      <c r="O1054" s="309"/>
      <c r="P1054" s="309"/>
      <c r="Q1054" s="310"/>
      <c r="R1054" s="309"/>
    </row>
    <row r="1055" spans="1:22" ht="13.8" x14ac:dyDescent="0.25">
      <c r="A1055" s="330"/>
      <c r="B1055" s="403"/>
      <c r="C1055" s="399"/>
      <c r="D1055" s="400" t="s">
        <v>265</v>
      </c>
      <c r="E1055" s="321">
        <f>SUMIFS(W1010:W1033,V1010:V1033,D1055)</f>
        <v>0</v>
      </c>
      <c r="F1055" s="401">
        <f>$V$78*30</f>
        <v>0</v>
      </c>
      <c r="G1055" s="1374" t="e">
        <f>E1055/$V$78/3</f>
        <v>#DIV/0!</v>
      </c>
      <c r="H1055" s="1374"/>
      <c r="I1055" s="378" t="e">
        <f t="shared" si="18"/>
        <v>#DIV/0!</v>
      </c>
      <c r="K1055" s="1376" t="s">
        <v>248</v>
      </c>
      <c r="L1055" s="1376"/>
      <c r="M1055" s="321">
        <f>SUM(M1051:M1054)</f>
        <v>0</v>
      </c>
      <c r="N1055" s="410" t="e">
        <f>(M1055/$O$86)*100</f>
        <v>#DIV/0!</v>
      </c>
      <c r="O1055" s="309"/>
      <c r="P1055" s="309"/>
      <c r="Q1055" s="310"/>
      <c r="R1055" s="309"/>
    </row>
    <row r="1056" spans="1:22" x14ac:dyDescent="0.25">
      <c r="A1056" s="330"/>
      <c r="B1056" s="403"/>
      <c r="C1056" s="1377" t="s">
        <v>264</v>
      </c>
      <c r="D1056" s="1377"/>
      <c r="E1056" s="321">
        <f>SUMIFS(W1010:W1033,V1010:V1033,C1056)</f>
        <v>0</v>
      </c>
      <c r="F1056" s="401">
        <f>$V$79*30</f>
        <v>0</v>
      </c>
      <c r="G1056" s="1374" t="e">
        <f>E1056/$V$79/3</f>
        <v>#DIV/0!</v>
      </c>
      <c r="H1056" s="1374"/>
      <c r="I1056" s="378" t="e">
        <f t="shared" si="18"/>
        <v>#DIV/0!</v>
      </c>
      <c r="L1056" s="412" t="s">
        <v>349</v>
      </c>
      <c r="M1056" s="413">
        <f>($K$9+$K$10+$K$11+$K$12)*30</f>
        <v>0</v>
      </c>
      <c r="N1056" s="414"/>
      <c r="O1056" s="414"/>
      <c r="P1056" s="309"/>
      <c r="Q1056" s="310"/>
      <c r="R1056" s="309"/>
    </row>
    <row r="1057" spans="1:23" x14ac:dyDescent="0.25">
      <c r="A1057" s="330"/>
      <c r="B1057" s="415"/>
      <c r="C1057" s="1386" t="s">
        <v>307</v>
      </c>
      <c r="D1057" s="1386"/>
      <c r="E1057" s="401">
        <f>SUM(E1049:E1056)</f>
        <v>0</v>
      </c>
      <c r="F1057" s="416">
        <f>SUM(F1049:F1056)</f>
        <v>0</v>
      </c>
      <c r="G1057" s="417"/>
      <c r="H1057" s="1388"/>
      <c r="I1057" s="1388"/>
      <c r="J1057" s="418"/>
      <c r="K1057" s="418"/>
      <c r="L1057" s="417"/>
      <c r="M1057" s="417"/>
      <c r="N1057" s="417"/>
      <c r="O1057" s="417"/>
      <c r="P1057" s="417"/>
      <c r="Q1057" s="419"/>
      <c r="R1057" s="309"/>
    </row>
    <row r="1058" spans="1:23" x14ac:dyDescent="0.25">
      <c r="A1058" s="330"/>
      <c r="B1058" s="420"/>
      <c r="C1058" s="421"/>
      <c r="D1058" s="421"/>
      <c r="E1058" s="422"/>
      <c r="F1058" s="423"/>
      <c r="G1058" s="424"/>
      <c r="H1058" s="422"/>
      <c r="I1058" s="422"/>
      <c r="J1058" s="425"/>
      <c r="K1058" s="424"/>
      <c r="L1058" s="424"/>
      <c r="M1058" s="424"/>
      <c r="N1058" s="424"/>
      <c r="O1058" s="424"/>
      <c r="P1058" s="424"/>
      <c r="Q1058" s="424"/>
      <c r="R1058" s="309"/>
    </row>
    <row r="1059" spans="1:23" ht="13.8" x14ac:dyDescent="0.25">
      <c r="A1059" s="330"/>
      <c r="B1059" s="349"/>
      <c r="C1059" s="350"/>
      <c r="D1059" s="350"/>
      <c r="E1059" s="350"/>
      <c r="F1059" s="350"/>
      <c r="G1059" s="351"/>
      <c r="H1059" s="350"/>
      <c r="I1059" s="350"/>
      <c r="J1059" s="350"/>
      <c r="K1059" s="350"/>
      <c r="L1059" s="352"/>
      <c r="M1059" s="350"/>
      <c r="N1059" s="350"/>
      <c r="O1059" s="353"/>
      <c r="P1059" s="353"/>
      <c r="Q1059" s="354"/>
      <c r="R1059" s="309"/>
    </row>
    <row r="1060" spans="1:23" ht="15.75" customHeight="1" thickBot="1" x14ac:dyDescent="0.3">
      <c r="A1060" s="330"/>
      <c r="B1060" s="426"/>
      <c r="C1060" s="355" t="s">
        <v>13</v>
      </c>
      <c r="D1060" s="1403">
        <f>'1 FILL FORM'!$G$6</f>
        <v>0</v>
      </c>
      <c r="E1060" s="1403"/>
      <c r="F1060" s="1403"/>
      <c r="G1060" s="1403"/>
      <c r="H1060" s="309"/>
      <c r="I1060" s="309"/>
      <c r="J1060" s="309"/>
      <c r="K1060" s="309"/>
      <c r="L1060" s="309"/>
      <c r="M1060" s="355" t="s">
        <v>4</v>
      </c>
      <c r="N1060" s="1391">
        <f>'1 FILL FORM'!$G$7</f>
        <v>0</v>
      </c>
      <c r="O1060" s="1391"/>
      <c r="P1060" s="1391"/>
      <c r="Q1060" s="310"/>
      <c r="R1060" s="309"/>
      <c r="S1060" s="365"/>
      <c r="T1060" s="365"/>
      <c r="U1060" s="365"/>
    </row>
    <row r="1061" spans="1:23" ht="16.8" thickTop="1" thickBot="1" x14ac:dyDescent="0.35">
      <c r="A1061" s="330"/>
      <c r="B1061" s="358" t="s">
        <v>5</v>
      </c>
      <c r="C1061" s="1389">
        <f>'1 FILL FORM'!$G$9</f>
        <v>0</v>
      </c>
      <c r="D1061" s="1389"/>
      <c r="E1061" s="1389"/>
      <c r="F1061" s="1389"/>
      <c r="G1061" s="359"/>
      <c r="H1061" s="360"/>
      <c r="I1061" s="361" t="s">
        <v>7</v>
      </c>
      <c r="J1061" s="307" t="s">
        <v>289</v>
      </c>
      <c r="K1061" s="362"/>
      <c r="L1061" s="362"/>
      <c r="M1061" s="362"/>
      <c r="N1061" s="362"/>
      <c r="O1061" s="362"/>
      <c r="P1061" s="362"/>
      <c r="Q1061" s="363"/>
      <c r="R1061" s="359"/>
      <c r="V1061" s="365"/>
      <c r="W1061" s="365"/>
    </row>
    <row r="1062" spans="1:23" ht="14.4" thickTop="1" thickBot="1" x14ac:dyDescent="0.3">
      <c r="A1062" s="330"/>
      <c r="B1062" s="366"/>
      <c r="C1062" s="367"/>
      <c r="D1062" s="367"/>
      <c r="E1062" s="367"/>
      <c r="F1062" s="367"/>
      <c r="G1062" s="367"/>
      <c r="H1062" s="367"/>
      <c r="I1062" s="367"/>
      <c r="J1062" s="367"/>
      <c r="K1062" s="367"/>
      <c r="L1062" s="367"/>
      <c r="M1062" s="367"/>
      <c r="N1062" s="367"/>
      <c r="O1062" s="367"/>
      <c r="P1062" s="367"/>
      <c r="Q1062" s="368"/>
      <c r="R1062" s="309"/>
    </row>
    <row r="1063" spans="1:23" ht="14.4" thickTop="1" thickBot="1" x14ac:dyDescent="0.3">
      <c r="A1063" s="330"/>
      <c r="B1063" s="370" t="s">
        <v>253</v>
      </c>
      <c r="C1063" s="1378" t="e">
        <f>$G$9</f>
        <v>#N/A</v>
      </c>
      <c r="D1063" s="1378"/>
      <c r="E1063" s="1379"/>
      <c r="F1063" s="370" t="s">
        <v>254</v>
      </c>
      <c r="G1063" s="1378" t="e">
        <f>$G$10</f>
        <v>#N/A</v>
      </c>
      <c r="H1063" s="1378"/>
      <c r="I1063" s="1379"/>
      <c r="J1063" s="371" t="s">
        <v>255</v>
      </c>
      <c r="K1063" s="1380" t="e">
        <f>$G$11</f>
        <v>#N/A</v>
      </c>
      <c r="L1063" s="1380"/>
      <c r="M1063" s="1381"/>
      <c r="N1063" s="371" t="s">
        <v>256</v>
      </c>
      <c r="O1063" s="1380" t="str">
        <f>$G$12</f>
        <v>Not Used</v>
      </c>
      <c r="P1063" s="1380"/>
      <c r="Q1063" s="1381"/>
      <c r="R1063" s="508"/>
    </row>
    <row r="1064" spans="1:23" ht="13.8" thickTop="1" x14ac:dyDescent="0.25">
      <c r="A1064" s="330"/>
      <c r="B1064" s="329"/>
      <c r="C1064" s="309"/>
      <c r="D1064" s="427"/>
      <c r="E1064" s="310"/>
      <c r="F1064" s="329"/>
      <c r="G1064" s="309"/>
      <c r="H1064" s="309"/>
      <c r="I1064" s="310"/>
      <c r="J1064" s="329"/>
      <c r="K1064" s="309"/>
      <c r="L1064" s="309"/>
      <c r="M1064" s="309"/>
      <c r="N1064" s="329"/>
      <c r="O1064" s="309"/>
      <c r="P1064" s="309"/>
      <c r="Q1064" s="310"/>
      <c r="R1064" s="309"/>
    </row>
    <row r="1065" spans="1:23" ht="12.75" customHeight="1" x14ac:dyDescent="0.25">
      <c r="A1065" s="330"/>
      <c r="B1065" s="319" t="s">
        <v>239</v>
      </c>
      <c r="C1065" s="1384" t="e">
        <f>$C$30</f>
        <v>#N/A</v>
      </c>
      <c r="D1065" s="1385"/>
      <c r="E1065" s="316"/>
      <c r="F1065" s="317" t="s">
        <v>239</v>
      </c>
      <c r="G1065" s="1384" t="e">
        <f>$G$30</f>
        <v>#N/A</v>
      </c>
      <c r="H1065" s="1385"/>
      <c r="I1065" s="318"/>
      <c r="J1065" s="319" t="s">
        <v>239</v>
      </c>
      <c r="K1065" s="1384" t="e">
        <f>$K$30</f>
        <v>#N/A</v>
      </c>
      <c r="L1065" s="1385"/>
      <c r="M1065" s="320"/>
      <c r="N1065" s="319" t="s">
        <v>239</v>
      </c>
      <c r="O1065" s="1384" t="e">
        <f>$O$30</f>
        <v>#N/A</v>
      </c>
      <c r="P1065" s="1385"/>
      <c r="Q1065" s="310"/>
      <c r="R1065" s="309"/>
      <c r="S1065" s="1404"/>
      <c r="T1065" s="1404"/>
      <c r="U1065" s="331"/>
    </row>
    <row r="1066" spans="1:23" x14ac:dyDescent="0.25">
      <c r="A1066" s="330"/>
      <c r="B1066" s="329"/>
      <c r="C1066" s="321" t="s">
        <v>238</v>
      </c>
      <c r="D1066" s="321"/>
      <c r="E1066" s="322"/>
      <c r="F1066" s="323"/>
      <c r="G1066" s="321" t="s">
        <v>238</v>
      </c>
      <c r="H1066" s="321"/>
      <c r="I1066" s="322"/>
      <c r="J1066" s="323"/>
      <c r="K1066" s="321" t="s">
        <v>238</v>
      </c>
      <c r="L1066" s="321"/>
      <c r="M1066" s="321"/>
      <c r="N1066" s="323"/>
      <c r="O1066" s="321" t="s">
        <v>238</v>
      </c>
      <c r="P1066" s="309"/>
      <c r="Q1066" s="310"/>
      <c r="R1066" s="309"/>
      <c r="W1066" s="331"/>
    </row>
    <row r="1067" spans="1:23" x14ac:dyDescent="0.25">
      <c r="A1067" s="330"/>
      <c r="B1067" s="311">
        <f>$C$9</f>
        <v>0</v>
      </c>
      <c r="C1067" s="308">
        <f>'13 Score Fill'!E1077</f>
        <v>0</v>
      </c>
      <c r="D1067" s="309"/>
      <c r="E1067" s="310"/>
      <c r="F1067" s="311">
        <f>$C$9</f>
        <v>0</v>
      </c>
      <c r="G1067" s="312">
        <f>'13 Score Fill'!E1085</f>
        <v>0</v>
      </c>
      <c r="H1067" s="309"/>
      <c r="I1067" s="310"/>
      <c r="J1067" s="311">
        <f>$C$9</f>
        <v>0</v>
      </c>
      <c r="K1067" s="312">
        <f>'13 Score Fill'!E1093</f>
        <v>0</v>
      </c>
      <c r="L1067" s="309"/>
      <c r="M1067" s="309"/>
      <c r="N1067" s="311">
        <f>$C$9</f>
        <v>0</v>
      </c>
      <c r="O1067" s="313">
        <f>'13 Score Fill'!E1101</f>
        <v>0</v>
      </c>
      <c r="P1067" s="309"/>
      <c r="Q1067" s="310"/>
      <c r="R1067" s="309"/>
    </row>
    <row r="1068" spans="1:23" x14ac:dyDescent="0.25">
      <c r="A1068" s="330"/>
      <c r="B1068" s="311">
        <f>$C$10</f>
        <v>0</v>
      </c>
      <c r="C1068" s="313">
        <f>'13 Score Fill'!E1078</f>
        <v>0</v>
      </c>
      <c r="D1068" s="309"/>
      <c r="E1068" s="310"/>
      <c r="F1068" s="311">
        <f>$C$10</f>
        <v>0</v>
      </c>
      <c r="G1068" s="313">
        <f>'13 Score Fill'!E1086</f>
        <v>0</v>
      </c>
      <c r="H1068" s="309"/>
      <c r="I1068" s="310"/>
      <c r="J1068" s="311">
        <f>$C$10</f>
        <v>0</v>
      </c>
      <c r="K1068" s="313">
        <f>'13 Score Fill'!E1094</f>
        <v>0</v>
      </c>
      <c r="L1068" s="309"/>
      <c r="M1068" s="309"/>
      <c r="N1068" s="311">
        <f>$C$10</f>
        <v>0</v>
      </c>
      <c r="O1068" s="315">
        <f>'13 Score Fill'!E1102</f>
        <v>0</v>
      </c>
      <c r="P1068" s="309"/>
      <c r="Q1068" s="310"/>
      <c r="R1068" s="309"/>
    </row>
    <row r="1069" spans="1:23" x14ac:dyDescent="0.25">
      <c r="A1069" s="330"/>
      <c r="B1069" s="311">
        <f>$C$11</f>
        <v>0</v>
      </c>
      <c r="C1069" s="314">
        <f>'13 Score Fill'!E1079</f>
        <v>0</v>
      </c>
      <c r="D1069" s="309"/>
      <c r="E1069" s="310"/>
      <c r="F1069" s="311">
        <f>$C$11</f>
        <v>0</v>
      </c>
      <c r="G1069" s="315">
        <f>'13 Score Fill'!E1087</f>
        <v>0</v>
      </c>
      <c r="H1069" s="309"/>
      <c r="I1069" s="310"/>
      <c r="J1069" s="311">
        <f>$C$11</f>
        <v>0</v>
      </c>
      <c r="K1069" s="315">
        <f>'13 Score Fill'!E1095</f>
        <v>0</v>
      </c>
      <c r="L1069" s="309"/>
      <c r="M1069" s="309"/>
      <c r="N1069" s="311">
        <f>$C$11</f>
        <v>0</v>
      </c>
      <c r="O1069" s="315">
        <f>'13 Score Fill'!E1103</f>
        <v>0</v>
      </c>
      <c r="P1069" s="309"/>
      <c r="Q1069" s="310"/>
      <c r="R1069" s="309"/>
    </row>
    <row r="1070" spans="1:23" x14ac:dyDescent="0.25">
      <c r="A1070" s="330"/>
      <c r="B1070" s="327" t="s">
        <v>248</v>
      </c>
      <c r="C1070" s="324">
        <f>SUM(C1067:C1069)</f>
        <v>0</v>
      </c>
      <c r="D1070" s="325"/>
      <c r="E1070" s="326"/>
      <c r="F1070" s="327" t="s">
        <v>248</v>
      </c>
      <c r="G1070" s="321">
        <f>SUM(G1067:G1069)</f>
        <v>0</v>
      </c>
      <c r="H1070" s="325"/>
      <c r="I1070" s="326"/>
      <c r="J1070" s="327" t="s">
        <v>248</v>
      </c>
      <c r="K1070" s="321">
        <f>SUM(K1067:K1069)</f>
        <v>0</v>
      </c>
      <c r="L1070" s="325"/>
      <c r="M1070" s="325"/>
      <c r="N1070" s="327" t="s">
        <v>248</v>
      </c>
      <c r="O1070" s="324">
        <f>SUM(O1067:O1069)</f>
        <v>0</v>
      </c>
      <c r="P1070" s="309"/>
      <c r="Q1070" s="310"/>
      <c r="R1070" s="309"/>
    </row>
    <row r="1071" spans="1:23" x14ac:dyDescent="0.25">
      <c r="A1071" s="330"/>
      <c r="B1071" s="327" t="s">
        <v>240</v>
      </c>
      <c r="C1071" s="328">
        <f>C1070/3</f>
        <v>0</v>
      </c>
      <c r="D1071" s="325"/>
      <c r="E1071" s="326"/>
      <c r="F1071" s="327" t="s">
        <v>240</v>
      </c>
      <c r="G1071" s="328">
        <f>G1070/3</f>
        <v>0</v>
      </c>
      <c r="H1071" s="325"/>
      <c r="I1071" s="326"/>
      <c r="J1071" s="327" t="s">
        <v>240</v>
      </c>
      <c r="K1071" s="328">
        <f>K1070/3</f>
        <v>0</v>
      </c>
      <c r="L1071" s="325"/>
      <c r="M1071" s="325"/>
      <c r="N1071" s="327" t="s">
        <v>240</v>
      </c>
      <c r="O1071" s="328">
        <f>O1070/3</f>
        <v>0</v>
      </c>
      <c r="P1071" s="309"/>
      <c r="Q1071" s="310"/>
      <c r="R1071" s="309"/>
    </row>
    <row r="1072" spans="1:23" x14ac:dyDescent="0.25">
      <c r="A1072" s="330"/>
      <c r="B1072" s="329"/>
      <c r="C1072" s="309"/>
      <c r="D1072" s="309"/>
      <c r="E1072" s="310"/>
      <c r="F1072" s="329"/>
      <c r="G1072" s="309"/>
      <c r="H1072" s="309"/>
      <c r="I1072" s="310"/>
      <c r="J1072" s="329"/>
      <c r="K1072" s="309"/>
      <c r="L1072" s="309"/>
      <c r="M1072" s="309"/>
      <c r="N1072" s="329"/>
      <c r="O1072" s="309"/>
      <c r="P1072" s="309"/>
      <c r="Q1072" s="310"/>
      <c r="R1072" s="309"/>
    </row>
    <row r="1073" spans="1:23" ht="12.75" customHeight="1" x14ac:dyDescent="0.25">
      <c r="A1073" s="330"/>
      <c r="B1073" s="319" t="s">
        <v>241</v>
      </c>
      <c r="C1073" s="1384" t="e">
        <f>$C$38</f>
        <v>#N/A</v>
      </c>
      <c r="D1073" s="1385"/>
      <c r="E1073" s="318"/>
      <c r="F1073" s="319" t="s">
        <v>241</v>
      </c>
      <c r="G1073" s="1384" t="e">
        <f>$G$38</f>
        <v>#N/A</v>
      </c>
      <c r="H1073" s="1385"/>
      <c r="I1073" s="318"/>
      <c r="J1073" s="319" t="s">
        <v>241</v>
      </c>
      <c r="K1073" s="1384" t="e">
        <f>$K$38</f>
        <v>#N/A</v>
      </c>
      <c r="L1073" s="1385"/>
      <c r="M1073" s="320"/>
      <c r="N1073" s="319" t="s">
        <v>241</v>
      </c>
      <c r="O1073" s="1384" t="e">
        <f>$O$38</f>
        <v>#N/A</v>
      </c>
      <c r="P1073" s="1385"/>
      <c r="Q1073" s="310"/>
      <c r="R1073" s="309"/>
      <c r="U1073" s="331"/>
    </row>
    <row r="1074" spans="1:23" x14ac:dyDescent="0.25">
      <c r="A1074" s="330"/>
      <c r="B1074" s="329"/>
      <c r="C1074" s="321" t="s">
        <v>238</v>
      </c>
      <c r="D1074" s="321"/>
      <c r="E1074" s="322"/>
      <c r="F1074" s="323"/>
      <c r="G1074" s="321" t="s">
        <v>238</v>
      </c>
      <c r="H1074" s="321"/>
      <c r="I1074" s="322"/>
      <c r="J1074" s="323"/>
      <c r="K1074" s="321" t="s">
        <v>238</v>
      </c>
      <c r="L1074" s="321"/>
      <c r="M1074" s="321"/>
      <c r="N1074" s="323"/>
      <c r="O1074" s="321" t="s">
        <v>238</v>
      </c>
      <c r="P1074" s="321"/>
      <c r="Q1074" s="310"/>
      <c r="R1074" s="309"/>
    </row>
    <row r="1075" spans="1:23" x14ac:dyDescent="0.25">
      <c r="A1075" s="330"/>
      <c r="B1075" s="311">
        <f>$C$9</f>
        <v>0</v>
      </c>
      <c r="C1075" s="313">
        <f>'13 Score Fill'!F1077</f>
        <v>0</v>
      </c>
      <c r="D1075" s="309"/>
      <c r="E1075" s="310"/>
      <c r="F1075" s="311">
        <f>$C$9</f>
        <v>0</v>
      </c>
      <c r="G1075" s="313">
        <f>'13 Score Fill'!F1085</f>
        <v>0</v>
      </c>
      <c r="H1075" s="309"/>
      <c r="I1075" s="310"/>
      <c r="J1075" s="311">
        <f>$C$9</f>
        <v>0</v>
      </c>
      <c r="K1075" s="313">
        <f>'13 Score Fill'!F1093</f>
        <v>0</v>
      </c>
      <c r="L1075" s="309"/>
      <c r="M1075" s="309"/>
      <c r="N1075" s="311">
        <f>$C$9</f>
        <v>0</v>
      </c>
      <c r="O1075" s="313">
        <f>'13 Score Fill'!F1101</f>
        <v>0</v>
      </c>
      <c r="P1075" s="309"/>
      <c r="Q1075" s="310"/>
      <c r="R1075" s="309"/>
      <c r="V1075" s="184"/>
    </row>
    <row r="1076" spans="1:23" x14ac:dyDescent="0.25">
      <c r="A1076" s="330"/>
      <c r="B1076" s="311">
        <f>$C$10</f>
        <v>0</v>
      </c>
      <c r="C1076" s="315">
        <f>'13 Score Fill'!F1078</f>
        <v>0</v>
      </c>
      <c r="D1076" s="309"/>
      <c r="E1076" s="310"/>
      <c r="F1076" s="311">
        <f>$C$10</f>
        <v>0</v>
      </c>
      <c r="G1076" s="315">
        <f>'13 Score Fill'!F1086</f>
        <v>0</v>
      </c>
      <c r="H1076" s="309"/>
      <c r="I1076" s="310"/>
      <c r="J1076" s="311">
        <f>$C$10</f>
        <v>0</v>
      </c>
      <c r="K1076" s="314">
        <f>'13 Score Fill'!F1094</f>
        <v>0</v>
      </c>
      <c r="L1076" s="309"/>
      <c r="M1076" s="309"/>
      <c r="N1076" s="311">
        <f>$C$10</f>
        <v>0</v>
      </c>
      <c r="O1076" s="314">
        <f>'13 Score Fill'!F1102</f>
        <v>0</v>
      </c>
      <c r="P1076" s="309"/>
      <c r="Q1076" s="310"/>
      <c r="R1076" s="309"/>
      <c r="V1076" s="184"/>
    </row>
    <row r="1077" spans="1:23" x14ac:dyDescent="0.25">
      <c r="A1077" s="330"/>
      <c r="B1077" s="311">
        <f>$C$11</f>
        <v>0</v>
      </c>
      <c r="C1077" s="313">
        <f>'13 Score Fill'!F1079</f>
        <v>0</v>
      </c>
      <c r="D1077" s="309"/>
      <c r="E1077" s="310"/>
      <c r="F1077" s="311">
        <f>$C$11</f>
        <v>0</v>
      </c>
      <c r="G1077" s="315">
        <f>'13 Score Fill'!F1087</f>
        <v>0</v>
      </c>
      <c r="H1077" s="309"/>
      <c r="I1077" s="310"/>
      <c r="J1077" s="311">
        <f>$C$11</f>
        <v>0</v>
      </c>
      <c r="K1077" s="314">
        <f>'13 Score Fill'!F1095</f>
        <v>0</v>
      </c>
      <c r="L1077" s="309"/>
      <c r="M1077" s="309"/>
      <c r="N1077" s="311">
        <f>$C$11</f>
        <v>0</v>
      </c>
      <c r="O1077" s="314">
        <f>'13 Score Fill'!F1103</f>
        <v>0</v>
      </c>
      <c r="P1077" s="309"/>
      <c r="Q1077" s="310"/>
      <c r="R1077" s="309"/>
      <c r="V1077" s="184"/>
    </row>
    <row r="1078" spans="1:23" x14ac:dyDescent="0.25">
      <c r="A1078" s="330"/>
      <c r="B1078" s="327" t="s">
        <v>248</v>
      </c>
      <c r="C1078" s="324">
        <f>SUM(C1075:C1077)</f>
        <v>0</v>
      </c>
      <c r="D1078" s="325"/>
      <c r="E1078" s="326"/>
      <c r="F1078" s="327" t="s">
        <v>248</v>
      </c>
      <c r="G1078" s="324">
        <f>SUM(G1075:G1077)</f>
        <v>0</v>
      </c>
      <c r="H1078" s="325"/>
      <c r="I1078" s="326"/>
      <c r="J1078" s="327" t="s">
        <v>248</v>
      </c>
      <c r="K1078" s="324">
        <f>SUM(K1075:K1077)</f>
        <v>0</v>
      </c>
      <c r="L1078" s="325"/>
      <c r="M1078" s="325"/>
      <c r="N1078" s="327" t="s">
        <v>248</v>
      </c>
      <c r="O1078" s="324">
        <f>SUM(O1075:O1077)</f>
        <v>0</v>
      </c>
      <c r="P1078" s="309"/>
      <c r="Q1078" s="310"/>
      <c r="R1078" s="309"/>
    </row>
    <row r="1079" spans="1:23" x14ac:dyDescent="0.25">
      <c r="A1079" s="330"/>
      <c r="B1079" s="327" t="s">
        <v>240</v>
      </c>
      <c r="C1079" s="328">
        <f>C1078/3</f>
        <v>0</v>
      </c>
      <c r="D1079" s="325"/>
      <c r="E1079" s="326"/>
      <c r="F1079" s="327" t="s">
        <v>240</v>
      </c>
      <c r="G1079" s="328">
        <f>G1078/3</f>
        <v>0</v>
      </c>
      <c r="H1079" s="325"/>
      <c r="I1079" s="326"/>
      <c r="J1079" s="327" t="s">
        <v>240</v>
      </c>
      <c r="K1079" s="328">
        <f>K1078/3</f>
        <v>0</v>
      </c>
      <c r="L1079" s="325"/>
      <c r="M1079" s="325"/>
      <c r="N1079" s="327" t="s">
        <v>240</v>
      </c>
      <c r="O1079" s="328">
        <f>O1078/3</f>
        <v>0</v>
      </c>
      <c r="P1079" s="309"/>
      <c r="Q1079" s="310"/>
      <c r="R1079" s="309"/>
      <c r="V1079" s="374" t="e">
        <f>C1065</f>
        <v>#N/A</v>
      </c>
      <c r="W1079" s="375">
        <f>C1070</f>
        <v>0</v>
      </c>
    </row>
    <row r="1080" spans="1:23" x14ac:dyDescent="0.25">
      <c r="A1080" s="330"/>
      <c r="B1080" s="329"/>
      <c r="C1080" s="309"/>
      <c r="D1080" s="309"/>
      <c r="E1080" s="310"/>
      <c r="F1080" s="329"/>
      <c r="G1080" s="309"/>
      <c r="H1080" s="309"/>
      <c r="I1080" s="310"/>
      <c r="J1080" s="329"/>
      <c r="K1080" s="309"/>
      <c r="L1080" s="309"/>
      <c r="M1080" s="309"/>
      <c r="N1080" s="329"/>
      <c r="O1080" s="309"/>
      <c r="P1080" s="309"/>
      <c r="Q1080" s="310"/>
      <c r="R1080" s="309"/>
      <c r="V1080" s="374" t="e">
        <f>G1065</f>
        <v>#N/A</v>
      </c>
      <c r="W1080" s="375">
        <f>G1070</f>
        <v>0</v>
      </c>
    </row>
    <row r="1081" spans="1:23" ht="12.75" customHeight="1" x14ac:dyDescent="0.25">
      <c r="A1081" s="330"/>
      <c r="B1081" s="319" t="s">
        <v>242</v>
      </c>
      <c r="C1081" s="1384" t="e">
        <f>$C$46</f>
        <v>#N/A</v>
      </c>
      <c r="D1081" s="1385"/>
      <c r="E1081" s="318"/>
      <c r="F1081" s="319" t="s">
        <v>242</v>
      </c>
      <c r="G1081" s="1384" t="e">
        <f>$G$46</f>
        <v>#N/A</v>
      </c>
      <c r="H1081" s="1385"/>
      <c r="I1081" s="318"/>
      <c r="J1081" s="319" t="s">
        <v>242</v>
      </c>
      <c r="K1081" s="1384" t="e">
        <f>$K$46</f>
        <v>#N/A</v>
      </c>
      <c r="L1081" s="1385"/>
      <c r="M1081" s="320"/>
      <c r="N1081" s="319" t="s">
        <v>242</v>
      </c>
      <c r="O1081" s="1384" t="e">
        <f>$O$46</f>
        <v>#N/A</v>
      </c>
      <c r="P1081" s="1385"/>
      <c r="Q1081" s="310"/>
      <c r="R1081" s="309"/>
      <c r="U1081" s="331"/>
      <c r="V1081" s="374" t="e">
        <f>K1065</f>
        <v>#N/A</v>
      </c>
      <c r="W1081" s="375">
        <f>K1070</f>
        <v>0</v>
      </c>
    </row>
    <row r="1082" spans="1:23" x14ac:dyDescent="0.25">
      <c r="A1082" s="330"/>
      <c r="B1082" s="311"/>
      <c r="C1082" s="321" t="s">
        <v>238</v>
      </c>
      <c r="D1082" s="321"/>
      <c r="E1082" s="322"/>
      <c r="F1082" s="327"/>
      <c r="G1082" s="321" t="s">
        <v>238</v>
      </c>
      <c r="H1082" s="321"/>
      <c r="I1082" s="322"/>
      <c r="J1082" s="327"/>
      <c r="K1082" s="321" t="s">
        <v>238</v>
      </c>
      <c r="L1082" s="321"/>
      <c r="M1082" s="321"/>
      <c r="N1082" s="327"/>
      <c r="O1082" s="321" t="s">
        <v>238</v>
      </c>
      <c r="P1082" s="321"/>
      <c r="Q1082" s="310"/>
      <c r="R1082" s="309"/>
      <c r="V1082" s="374" t="e">
        <f>O1065</f>
        <v>#N/A</v>
      </c>
      <c r="W1082" s="375">
        <f>O1070</f>
        <v>0</v>
      </c>
    </row>
    <row r="1083" spans="1:23" x14ac:dyDescent="0.25">
      <c r="A1083" s="330"/>
      <c r="B1083" s="311">
        <f>$C$9</f>
        <v>0</v>
      </c>
      <c r="C1083" s="313">
        <f>'13 Score Fill'!G1077</f>
        <v>0</v>
      </c>
      <c r="D1083" s="309"/>
      <c r="E1083" s="310"/>
      <c r="F1083" s="311">
        <f>$C$9</f>
        <v>0</v>
      </c>
      <c r="G1083" s="313">
        <f>'13 Score Fill'!G1085</f>
        <v>0</v>
      </c>
      <c r="H1083" s="309"/>
      <c r="I1083" s="310"/>
      <c r="J1083" s="311">
        <f>$C$9</f>
        <v>0</v>
      </c>
      <c r="K1083" s="313">
        <f>'13 Score Fill'!G1093</f>
        <v>0</v>
      </c>
      <c r="L1083" s="309"/>
      <c r="M1083" s="309"/>
      <c r="N1083" s="311">
        <f>$C$9</f>
        <v>0</v>
      </c>
      <c r="O1083" s="313">
        <f>'13 Score Fill'!G1101</f>
        <v>0</v>
      </c>
      <c r="P1083" s="309"/>
      <c r="Q1083" s="310"/>
      <c r="R1083" s="309"/>
      <c r="V1083" s="374" t="e">
        <f>C1073</f>
        <v>#N/A</v>
      </c>
      <c r="W1083" s="375">
        <f>C1078</f>
        <v>0</v>
      </c>
    </row>
    <row r="1084" spans="1:23" x14ac:dyDescent="0.25">
      <c r="A1084" s="330"/>
      <c r="B1084" s="311">
        <f>$C$10</f>
        <v>0</v>
      </c>
      <c r="C1084" s="314">
        <f>'13 Score Fill'!G1078</f>
        <v>0</v>
      </c>
      <c r="D1084" s="309"/>
      <c r="E1084" s="310"/>
      <c r="F1084" s="311">
        <f>$C$10</f>
        <v>0</v>
      </c>
      <c r="G1084" s="315">
        <f>'13 Score Fill'!G1086</f>
        <v>0</v>
      </c>
      <c r="H1084" s="309"/>
      <c r="I1084" s="310"/>
      <c r="J1084" s="311">
        <f>$C$10</f>
        <v>0</v>
      </c>
      <c r="K1084" s="315">
        <f>'13 Score Fill'!G1094</f>
        <v>0</v>
      </c>
      <c r="L1084" s="309"/>
      <c r="M1084" s="309"/>
      <c r="N1084" s="311">
        <f>$C$10</f>
        <v>0</v>
      </c>
      <c r="O1084" s="314">
        <f>'13 Score Fill'!G1102</f>
        <v>0</v>
      </c>
      <c r="P1084" s="309"/>
      <c r="Q1084" s="310"/>
      <c r="R1084" s="309"/>
      <c r="V1084" s="374" t="e">
        <f>G1073</f>
        <v>#N/A</v>
      </c>
      <c r="W1084" s="375">
        <f>G1078</f>
        <v>0</v>
      </c>
    </row>
    <row r="1085" spans="1:23" x14ac:dyDescent="0.25">
      <c r="A1085" s="330"/>
      <c r="B1085" s="311">
        <f>$C$11</f>
        <v>0</v>
      </c>
      <c r="C1085" s="314">
        <f>'13 Score Fill'!G1079</f>
        <v>0</v>
      </c>
      <c r="D1085" s="309"/>
      <c r="E1085" s="310"/>
      <c r="F1085" s="311">
        <f>$C$11</f>
        <v>0</v>
      </c>
      <c r="G1085" s="315">
        <f>'13 Score Fill'!G1087</f>
        <v>0</v>
      </c>
      <c r="H1085" s="309"/>
      <c r="I1085" s="310"/>
      <c r="J1085" s="311">
        <f>$C$11</f>
        <v>0</v>
      </c>
      <c r="K1085" s="313">
        <f>'13 Score Fill'!G1095</f>
        <v>0</v>
      </c>
      <c r="L1085" s="309"/>
      <c r="M1085" s="309"/>
      <c r="N1085" s="311">
        <f>$C$11</f>
        <v>0</v>
      </c>
      <c r="O1085" s="314">
        <f>'13 Score Fill'!G1103</f>
        <v>0</v>
      </c>
      <c r="P1085" s="309"/>
      <c r="Q1085" s="310"/>
      <c r="R1085" s="309"/>
      <c r="V1085" s="375" t="e">
        <f>K1073</f>
        <v>#N/A</v>
      </c>
      <c r="W1085" s="375">
        <f>K1078</f>
        <v>0</v>
      </c>
    </row>
    <row r="1086" spans="1:23" x14ac:dyDescent="0.25">
      <c r="A1086" s="330"/>
      <c r="B1086" s="327" t="s">
        <v>248</v>
      </c>
      <c r="C1086" s="324">
        <f>SUM(C1083:C1085)</f>
        <v>0</v>
      </c>
      <c r="D1086" s="325"/>
      <c r="E1086" s="326"/>
      <c r="F1086" s="327" t="s">
        <v>248</v>
      </c>
      <c r="G1086" s="324">
        <f>SUM(G1083:G1085)</f>
        <v>0</v>
      </c>
      <c r="H1086" s="325"/>
      <c r="I1086" s="326"/>
      <c r="J1086" s="327" t="s">
        <v>248</v>
      </c>
      <c r="K1086" s="324">
        <f>SUM(K1083:K1085)</f>
        <v>0</v>
      </c>
      <c r="L1086" s="325"/>
      <c r="M1086" s="325"/>
      <c r="N1086" s="327" t="s">
        <v>248</v>
      </c>
      <c r="O1086" s="324">
        <f>SUM(O1083:O1085)</f>
        <v>0</v>
      </c>
      <c r="P1086" s="309"/>
      <c r="Q1086" s="310"/>
      <c r="R1086" s="309"/>
      <c r="V1086" s="374" t="e">
        <f>O1073</f>
        <v>#N/A</v>
      </c>
      <c r="W1086" s="375">
        <f>O1078</f>
        <v>0</v>
      </c>
    </row>
    <row r="1087" spans="1:23" x14ac:dyDescent="0.25">
      <c r="A1087" s="330"/>
      <c r="B1087" s="327" t="s">
        <v>240</v>
      </c>
      <c r="C1087" s="328">
        <f>C1086/3</f>
        <v>0</v>
      </c>
      <c r="D1087" s="325"/>
      <c r="E1087" s="326"/>
      <c r="F1087" s="327" t="s">
        <v>240</v>
      </c>
      <c r="G1087" s="328">
        <f>G1086/3</f>
        <v>0</v>
      </c>
      <c r="H1087" s="325"/>
      <c r="I1087" s="326"/>
      <c r="J1087" s="327" t="s">
        <v>240</v>
      </c>
      <c r="K1087" s="328">
        <f>K1086/3</f>
        <v>0</v>
      </c>
      <c r="L1087" s="325"/>
      <c r="M1087" s="325"/>
      <c r="N1087" s="327" t="s">
        <v>240</v>
      </c>
      <c r="O1087" s="328">
        <f>O1086/3</f>
        <v>0</v>
      </c>
      <c r="P1087" s="309"/>
      <c r="Q1087" s="310"/>
      <c r="R1087" s="309"/>
      <c r="V1087" s="374" t="e">
        <f>C1081</f>
        <v>#N/A</v>
      </c>
      <c r="W1087" s="375">
        <f>C1086</f>
        <v>0</v>
      </c>
    </row>
    <row r="1088" spans="1:23" x14ac:dyDescent="0.25">
      <c r="A1088" s="330"/>
      <c r="B1088" s="311"/>
      <c r="C1088" s="309"/>
      <c r="D1088" s="309"/>
      <c r="E1088" s="310"/>
      <c r="F1088" s="311"/>
      <c r="G1088" s="309"/>
      <c r="H1088" s="309"/>
      <c r="I1088" s="310"/>
      <c r="J1088" s="311"/>
      <c r="K1088" s="309"/>
      <c r="L1088" s="309"/>
      <c r="M1088" s="309"/>
      <c r="N1088" s="311"/>
      <c r="O1088" s="309"/>
      <c r="P1088" s="309"/>
      <c r="Q1088" s="310"/>
      <c r="R1088" s="309"/>
      <c r="V1088" s="374" t="e">
        <f>G1081</f>
        <v>#N/A</v>
      </c>
      <c r="W1088" s="375">
        <f>G1086</f>
        <v>0</v>
      </c>
    </row>
    <row r="1089" spans="1:23" ht="12.75" customHeight="1" x14ac:dyDescent="0.25">
      <c r="A1089" s="330"/>
      <c r="B1089" s="319" t="s">
        <v>243</v>
      </c>
      <c r="C1089" s="1384" t="e">
        <f>$C$54</f>
        <v>#N/A</v>
      </c>
      <c r="D1089" s="1385"/>
      <c r="E1089" s="318"/>
      <c r="F1089" s="319" t="s">
        <v>243</v>
      </c>
      <c r="G1089" s="1384" t="e">
        <f>$G$54</f>
        <v>#N/A</v>
      </c>
      <c r="H1089" s="1385"/>
      <c r="I1089" s="318"/>
      <c r="J1089" s="319" t="s">
        <v>243</v>
      </c>
      <c r="K1089" s="1384" t="e">
        <f>$K$54</f>
        <v>#N/A</v>
      </c>
      <c r="L1089" s="1385"/>
      <c r="M1089" s="320"/>
      <c r="N1089" s="319" t="s">
        <v>243</v>
      </c>
      <c r="O1089" s="1384" t="e">
        <f>$O$54</f>
        <v>#N/A</v>
      </c>
      <c r="P1089" s="1385"/>
      <c r="Q1089" s="310"/>
      <c r="R1089" s="309"/>
      <c r="U1089" s="331"/>
      <c r="V1089" s="374" t="e">
        <f>K1081</f>
        <v>#N/A</v>
      </c>
      <c r="W1089" s="375">
        <f>K1086</f>
        <v>0</v>
      </c>
    </row>
    <row r="1090" spans="1:23" x14ac:dyDescent="0.25">
      <c r="A1090" s="330"/>
      <c r="B1090" s="311"/>
      <c r="C1090" s="321" t="s">
        <v>238</v>
      </c>
      <c r="D1090" s="321"/>
      <c r="E1090" s="322"/>
      <c r="F1090" s="327"/>
      <c r="G1090" s="321" t="s">
        <v>238</v>
      </c>
      <c r="H1090" s="321"/>
      <c r="I1090" s="322"/>
      <c r="J1090" s="327"/>
      <c r="K1090" s="321" t="s">
        <v>238</v>
      </c>
      <c r="L1090" s="321"/>
      <c r="M1090" s="321"/>
      <c r="N1090" s="327"/>
      <c r="O1090" s="321" t="s">
        <v>238</v>
      </c>
      <c r="P1090" s="321"/>
      <c r="Q1090" s="310"/>
      <c r="R1090" s="309"/>
      <c r="V1090" s="374" t="e">
        <f>O1081</f>
        <v>#N/A</v>
      </c>
      <c r="W1090" s="375">
        <f>O1086</f>
        <v>0</v>
      </c>
    </row>
    <row r="1091" spans="1:23" x14ac:dyDescent="0.25">
      <c r="A1091" s="330"/>
      <c r="B1091" s="311">
        <f>$C$9</f>
        <v>0</v>
      </c>
      <c r="C1091" s="312">
        <f>'13 Score Fill'!H1077</f>
        <v>0</v>
      </c>
      <c r="D1091" s="309"/>
      <c r="E1091" s="310"/>
      <c r="F1091" s="311">
        <f>$C$9</f>
        <v>0</v>
      </c>
      <c r="G1091" s="312">
        <f>'13 Score Fill'!H1085</f>
        <v>0</v>
      </c>
      <c r="H1091" s="309"/>
      <c r="I1091" s="310"/>
      <c r="J1091" s="311">
        <f>$C$9</f>
        <v>0</v>
      </c>
      <c r="K1091" s="312">
        <f>'13 Score Fill'!H1093</f>
        <v>0</v>
      </c>
      <c r="L1091" s="309"/>
      <c r="M1091" s="309"/>
      <c r="N1091" s="311">
        <f>$C$9</f>
        <v>0</v>
      </c>
      <c r="O1091" s="313">
        <f>'13 Score Fill'!H1101</f>
        <v>0</v>
      </c>
      <c r="P1091" s="309"/>
      <c r="Q1091" s="310"/>
      <c r="R1091" s="309"/>
      <c r="V1091" s="374" t="e">
        <f>C1089</f>
        <v>#N/A</v>
      </c>
      <c r="W1091" s="375">
        <f>C1094</f>
        <v>0</v>
      </c>
    </row>
    <row r="1092" spans="1:23" x14ac:dyDescent="0.25">
      <c r="A1092" s="330"/>
      <c r="B1092" s="311">
        <f>$C$10</f>
        <v>0</v>
      </c>
      <c r="C1092" s="313">
        <f>'13 Score Fill'!H1078</f>
        <v>0</v>
      </c>
      <c r="D1092" s="309"/>
      <c r="E1092" s="310"/>
      <c r="F1092" s="311">
        <f>$C$10</f>
        <v>0</v>
      </c>
      <c r="G1092" s="313">
        <f>'13 Score Fill'!H1086</f>
        <v>0</v>
      </c>
      <c r="H1092" s="309"/>
      <c r="I1092" s="310"/>
      <c r="J1092" s="311">
        <f>$C$10</f>
        <v>0</v>
      </c>
      <c r="K1092" s="312">
        <f>'13 Score Fill'!H1094</f>
        <v>0</v>
      </c>
      <c r="L1092" s="309"/>
      <c r="M1092" s="309"/>
      <c r="N1092" s="311">
        <f>$C$10</f>
        <v>0</v>
      </c>
      <c r="O1092" s="314">
        <f>'13 Score Fill'!H1102</f>
        <v>0</v>
      </c>
      <c r="P1092" s="309"/>
      <c r="Q1092" s="310"/>
      <c r="R1092" s="309"/>
      <c r="V1092" s="374" t="e">
        <f>G1089</f>
        <v>#N/A</v>
      </c>
      <c r="W1092" s="375">
        <f>G1094</f>
        <v>0</v>
      </c>
    </row>
    <row r="1093" spans="1:23" x14ac:dyDescent="0.25">
      <c r="A1093" s="330"/>
      <c r="B1093" s="311">
        <f>$C$11</f>
        <v>0</v>
      </c>
      <c r="C1093" s="314">
        <f>'13 Score Fill'!H1079</f>
        <v>0</v>
      </c>
      <c r="D1093" s="309"/>
      <c r="E1093" s="310"/>
      <c r="F1093" s="311">
        <f>$C$11</f>
        <v>0</v>
      </c>
      <c r="G1093" s="315">
        <f>'13 Score Fill'!H1087</f>
        <v>0</v>
      </c>
      <c r="H1093" s="309"/>
      <c r="I1093" s="310"/>
      <c r="J1093" s="311">
        <f>$C$11</f>
        <v>0</v>
      </c>
      <c r="K1093" s="313">
        <f>'13 Score Fill'!H1095</f>
        <v>0</v>
      </c>
      <c r="L1093" s="309"/>
      <c r="M1093" s="309"/>
      <c r="N1093" s="311">
        <f>$C$11</f>
        <v>0</v>
      </c>
      <c r="O1093" s="314">
        <f>'13 Score Fill'!H1103</f>
        <v>0</v>
      </c>
      <c r="P1093" s="309"/>
      <c r="Q1093" s="310"/>
      <c r="R1093" s="309"/>
      <c r="V1093" s="375" t="e">
        <f>K1089</f>
        <v>#N/A</v>
      </c>
      <c r="W1093" s="375">
        <f>K1094</f>
        <v>0</v>
      </c>
    </row>
    <row r="1094" spans="1:23" x14ac:dyDescent="0.25">
      <c r="A1094" s="330"/>
      <c r="B1094" s="327" t="s">
        <v>248</v>
      </c>
      <c r="C1094" s="324">
        <f>SUM(C1091:C1093)</f>
        <v>0</v>
      </c>
      <c r="D1094" s="325"/>
      <c r="E1094" s="326"/>
      <c r="F1094" s="327" t="s">
        <v>248</v>
      </c>
      <c r="G1094" s="322">
        <f>SUM(G1091:G1093)</f>
        <v>0</v>
      </c>
      <c r="H1094" s="325"/>
      <c r="I1094" s="326"/>
      <c r="J1094" s="327" t="s">
        <v>248</v>
      </c>
      <c r="K1094" s="324">
        <f>SUM(K1091:K1093)</f>
        <v>0</v>
      </c>
      <c r="L1094" s="325"/>
      <c r="M1094" s="325"/>
      <c r="N1094" s="327" t="s">
        <v>248</v>
      </c>
      <c r="O1094" s="324">
        <f>SUM(O1091:O1093)</f>
        <v>0</v>
      </c>
      <c r="P1094" s="309"/>
      <c r="Q1094" s="310"/>
      <c r="R1094" s="309"/>
      <c r="V1094" s="374" t="e">
        <f>O1089</f>
        <v>#N/A</v>
      </c>
      <c r="W1094" s="375">
        <f>O1094</f>
        <v>0</v>
      </c>
    </row>
    <row r="1095" spans="1:23" x14ac:dyDescent="0.25">
      <c r="A1095" s="330"/>
      <c r="B1095" s="327" t="s">
        <v>240</v>
      </c>
      <c r="C1095" s="328">
        <f>C1094/3</f>
        <v>0</v>
      </c>
      <c r="D1095" s="325"/>
      <c r="E1095" s="326"/>
      <c r="F1095" s="327" t="s">
        <v>240</v>
      </c>
      <c r="G1095" s="328">
        <f>G1094/3</f>
        <v>0</v>
      </c>
      <c r="H1095" s="325"/>
      <c r="I1095" s="326"/>
      <c r="J1095" s="327" t="s">
        <v>240</v>
      </c>
      <c r="K1095" s="328">
        <f>K1094/3</f>
        <v>0</v>
      </c>
      <c r="L1095" s="325"/>
      <c r="M1095" s="325"/>
      <c r="N1095" s="327" t="s">
        <v>240</v>
      </c>
      <c r="O1095" s="328">
        <f>O1094/3</f>
        <v>0</v>
      </c>
      <c r="P1095" s="309"/>
      <c r="Q1095" s="310"/>
      <c r="R1095" s="309"/>
      <c r="V1095" s="374" t="e">
        <f>C1097</f>
        <v>#N/A</v>
      </c>
      <c r="W1095" s="375">
        <f>C1102</f>
        <v>0</v>
      </c>
    </row>
    <row r="1096" spans="1:23" x14ac:dyDescent="0.25">
      <c r="A1096" s="330"/>
      <c r="B1096" s="311"/>
      <c r="C1096" s="309"/>
      <c r="D1096" s="309"/>
      <c r="E1096" s="310"/>
      <c r="F1096" s="311"/>
      <c r="G1096" s="309"/>
      <c r="H1096" s="309"/>
      <c r="I1096" s="310"/>
      <c r="J1096" s="311"/>
      <c r="K1096" s="309"/>
      <c r="L1096" s="309"/>
      <c r="M1096" s="309"/>
      <c r="N1096" s="311"/>
      <c r="O1096" s="309"/>
      <c r="P1096" s="309"/>
      <c r="Q1096" s="310"/>
      <c r="R1096" s="309"/>
      <c r="S1096" s="429"/>
      <c r="T1096" s="428"/>
      <c r="U1096" s="430"/>
      <c r="V1096" s="374" t="e">
        <f>G1097</f>
        <v>#N/A</v>
      </c>
      <c r="W1096" s="375">
        <f>G1102</f>
        <v>0</v>
      </c>
    </row>
    <row r="1097" spans="1:23" ht="12.75" customHeight="1" x14ac:dyDescent="0.25">
      <c r="A1097" s="330"/>
      <c r="B1097" s="319" t="s">
        <v>244</v>
      </c>
      <c r="C1097" s="1384" t="e">
        <f>$C$62</f>
        <v>#N/A</v>
      </c>
      <c r="D1097" s="1385"/>
      <c r="E1097" s="318"/>
      <c r="F1097" s="319" t="s">
        <v>244</v>
      </c>
      <c r="G1097" s="1384" t="e">
        <f>$G$62</f>
        <v>#N/A</v>
      </c>
      <c r="H1097" s="1385"/>
      <c r="I1097" s="318"/>
      <c r="J1097" s="319" t="s">
        <v>244</v>
      </c>
      <c r="K1097" s="1384" t="e">
        <f>$K$62</f>
        <v>#N/A</v>
      </c>
      <c r="L1097" s="1385"/>
      <c r="M1097" s="320"/>
      <c r="N1097" s="319" t="s">
        <v>244</v>
      </c>
      <c r="O1097" s="1384" t="e">
        <f>$O$62</f>
        <v>#N/A</v>
      </c>
      <c r="P1097" s="1385"/>
      <c r="Q1097" s="310"/>
      <c r="R1097" s="309"/>
      <c r="U1097" s="331"/>
      <c r="V1097" s="374" t="e">
        <f>K1097</f>
        <v>#N/A</v>
      </c>
      <c r="W1097" s="375">
        <f>K1102</f>
        <v>0</v>
      </c>
    </row>
    <row r="1098" spans="1:23" x14ac:dyDescent="0.25">
      <c r="A1098" s="330"/>
      <c r="B1098" s="311"/>
      <c r="C1098" s="321" t="s">
        <v>238</v>
      </c>
      <c r="D1098" s="321"/>
      <c r="E1098" s="322"/>
      <c r="F1098" s="327"/>
      <c r="G1098" s="321" t="s">
        <v>238</v>
      </c>
      <c r="H1098" s="321"/>
      <c r="I1098" s="322"/>
      <c r="J1098" s="327"/>
      <c r="K1098" s="321" t="s">
        <v>238</v>
      </c>
      <c r="L1098" s="321"/>
      <c r="M1098" s="321"/>
      <c r="N1098" s="327"/>
      <c r="O1098" s="321" t="s">
        <v>238</v>
      </c>
      <c r="P1098" s="321"/>
      <c r="Q1098" s="310"/>
      <c r="R1098" s="309"/>
      <c r="V1098" s="374" t="e">
        <f>O1097</f>
        <v>#N/A</v>
      </c>
      <c r="W1098" s="375">
        <f>O1102</f>
        <v>0</v>
      </c>
    </row>
    <row r="1099" spans="1:23" x14ac:dyDescent="0.25">
      <c r="A1099" s="330"/>
      <c r="B1099" s="311">
        <f>$C$9</f>
        <v>0</v>
      </c>
      <c r="C1099" s="313">
        <f>'13 Score Fill'!I1077</f>
        <v>0</v>
      </c>
      <c r="D1099" s="309"/>
      <c r="E1099" s="310"/>
      <c r="F1099" s="311">
        <f>$C$9</f>
        <v>0</v>
      </c>
      <c r="G1099" s="313">
        <f>'13 Score Fill'!I1085</f>
        <v>0</v>
      </c>
      <c r="H1099" s="309"/>
      <c r="I1099" s="310"/>
      <c r="J1099" s="311">
        <f>$C$9</f>
        <v>0</v>
      </c>
      <c r="K1099" s="313">
        <f>'13 Score Fill'!I1093</f>
        <v>0</v>
      </c>
      <c r="L1099" s="309"/>
      <c r="M1099" s="309"/>
      <c r="N1099" s="311">
        <f>$C$9</f>
        <v>0</v>
      </c>
      <c r="O1099" s="313">
        <f>'13 Score Fill'!I1101</f>
        <v>0</v>
      </c>
      <c r="P1099" s="309"/>
      <c r="Q1099" s="310"/>
      <c r="R1099" s="309"/>
      <c r="V1099" s="374" t="e">
        <f>C1105</f>
        <v>#N/A</v>
      </c>
      <c r="W1099" s="375">
        <f>C1110</f>
        <v>0</v>
      </c>
    </row>
    <row r="1100" spans="1:23" x14ac:dyDescent="0.25">
      <c r="A1100" s="330"/>
      <c r="B1100" s="311">
        <f>$C$10</f>
        <v>0</v>
      </c>
      <c r="C1100" s="315">
        <f>'13 Score Fill'!I1078</f>
        <v>0</v>
      </c>
      <c r="D1100" s="309"/>
      <c r="E1100" s="310"/>
      <c r="F1100" s="311">
        <f>$C$10</f>
        <v>0</v>
      </c>
      <c r="G1100" s="315">
        <f>'13 Score Fill'!I1086</f>
        <v>0</v>
      </c>
      <c r="H1100" s="309"/>
      <c r="I1100" s="310"/>
      <c r="J1100" s="311">
        <f>$C$10</f>
        <v>0</v>
      </c>
      <c r="K1100" s="315">
        <f>'13 Score Fill'!I1094</f>
        <v>0</v>
      </c>
      <c r="L1100" s="309"/>
      <c r="M1100" s="309"/>
      <c r="N1100" s="311">
        <f>$C$10</f>
        <v>0</v>
      </c>
      <c r="O1100" s="314">
        <f>'13 Score Fill'!I1102</f>
        <v>0</v>
      </c>
      <c r="P1100" s="309"/>
      <c r="Q1100" s="310"/>
      <c r="R1100" s="309"/>
      <c r="V1100" s="374" t="e">
        <f>G1105</f>
        <v>#N/A</v>
      </c>
      <c r="W1100" s="375">
        <f>G1110</f>
        <v>0</v>
      </c>
    </row>
    <row r="1101" spans="1:23" x14ac:dyDescent="0.25">
      <c r="A1101" s="330"/>
      <c r="B1101" s="311">
        <f>$C$11</f>
        <v>0</v>
      </c>
      <c r="C1101" s="313">
        <f>'13 Score Fill'!I1079</f>
        <v>0</v>
      </c>
      <c r="D1101" s="309"/>
      <c r="E1101" s="310"/>
      <c r="F1101" s="311">
        <f>$C$11</f>
        <v>0</v>
      </c>
      <c r="G1101" s="313">
        <f>'13 Score Fill'!I1087</f>
        <v>0</v>
      </c>
      <c r="H1101" s="309"/>
      <c r="I1101" s="310"/>
      <c r="J1101" s="311">
        <f>$C$11</f>
        <v>0</v>
      </c>
      <c r="K1101" s="315">
        <f>'13 Score Fill'!I1095</f>
        <v>0</v>
      </c>
      <c r="L1101" s="309"/>
      <c r="M1101" s="309"/>
      <c r="N1101" s="311">
        <f>$C$11</f>
        <v>0</v>
      </c>
      <c r="O1101" s="315">
        <f>'13 Score Fill'!I1103</f>
        <v>0</v>
      </c>
      <c r="P1101" s="309"/>
      <c r="Q1101" s="310"/>
      <c r="R1101" s="309"/>
      <c r="V1101" s="375" t="e">
        <f>K1105</f>
        <v>#N/A</v>
      </c>
      <c r="W1101" s="375">
        <f>K1110</f>
        <v>0</v>
      </c>
    </row>
    <row r="1102" spans="1:23" x14ac:dyDescent="0.25">
      <c r="A1102" s="330"/>
      <c r="B1102" s="327" t="s">
        <v>248</v>
      </c>
      <c r="C1102" s="324">
        <f>SUM(C1099:C1101)</f>
        <v>0</v>
      </c>
      <c r="D1102" s="325"/>
      <c r="E1102" s="326"/>
      <c r="F1102" s="327" t="s">
        <v>248</v>
      </c>
      <c r="G1102" s="324">
        <f>SUM(G1099:G1101)</f>
        <v>0</v>
      </c>
      <c r="H1102" s="325"/>
      <c r="I1102" s="326"/>
      <c r="J1102" s="327" t="s">
        <v>248</v>
      </c>
      <c r="K1102" s="324">
        <f>SUM(K1099:K1101)</f>
        <v>0</v>
      </c>
      <c r="L1102" s="325"/>
      <c r="M1102" s="325"/>
      <c r="N1102" s="327" t="s">
        <v>248</v>
      </c>
      <c r="O1102" s="321">
        <f>SUM(O1099:O1101)</f>
        <v>0</v>
      </c>
      <c r="P1102" s="309"/>
      <c r="Q1102" s="310"/>
      <c r="R1102" s="309"/>
      <c r="V1102" s="374" t="e">
        <f>O1105</f>
        <v>#N/A</v>
      </c>
      <c r="W1102" s="375">
        <f>O1110</f>
        <v>0</v>
      </c>
    </row>
    <row r="1103" spans="1:23" x14ac:dyDescent="0.25">
      <c r="A1103" s="330"/>
      <c r="B1103" s="327" t="s">
        <v>240</v>
      </c>
      <c r="C1103" s="328">
        <f>C1102/3</f>
        <v>0</v>
      </c>
      <c r="D1103" s="325"/>
      <c r="E1103" s="326"/>
      <c r="F1103" s="327" t="s">
        <v>240</v>
      </c>
      <c r="G1103" s="328">
        <f>G1102/3</f>
        <v>0</v>
      </c>
      <c r="H1103" s="325"/>
      <c r="I1103" s="326"/>
      <c r="J1103" s="327" t="s">
        <v>240</v>
      </c>
      <c r="K1103" s="328">
        <f>K1102/3</f>
        <v>0</v>
      </c>
      <c r="L1103" s="325"/>
      <c r="M1103" s="325"/>
      <c r="N1103" s="327" t="s">
        <v>240</v>
      </c>
      <c r="O1103" s="328">
        <f>O1102/3</f>
        <v>0</v>
      </c>
      <c r="P1103" s="309"/>
      <c r="Q1103" s="310"/>
      <c r="R1103" s="309"/>
      <c r="W1103" s="184">
        <f>SUM(W1079:W1102)</f>
        <v>0</v>
      </c>
    </row>
    <row r="1104" spans="1:23" x14ac:dyDescent="0.25">
      <c r="A1104" s="330"/>
      <c r="B1104" s="311"/>
      <c r="C1104" s="309"/>
      <c r="D1104" s="309"/>
      <c r="E1104" s="310"/>
      <c r="F1104" s="311"/>
      <c r="G1104" s="309"/>
      <c r="H1104" s="309"/>
      <c r="I1104" s="310"/>
      <c r="J1104" s="311"/>
      <c r="K1104" s="309"/>
      <c r="L1104" s="309"/>
      <c r="M1104" s="309"/>
      <c r="N1104" s="311"/>
      <c r="O1104" s="309"/>
      <c r="P1104" s="309"/>
      <c r="Q1104" s="310"/>
      <c r="R1104" s="309"/>
    </row>
    <row r="1105" spans="1:22" ht="12.75" customHeight="1" x14ac:dyDescent="0.25">
      <c r="A1105" s="330"/>
      <c r="B1105" s="319" t="s">
        <v>245</v>
      </c>
      <c r="C1105" s="1384" t="e">
        <f>$C$70</f>
        <v>#N/A</v>
      </c>
      <c r="D1105" s="1385"/>
      <c r="E1105" s="318"/>
      <c r="F1105" s="319" t="s">
        <v>245</v>
      </c>
      <c r="G1105" s="1384" t="e">
        <f>$G$70</f>
        <v>#N/A</v>
      </c>
      <c r="H1105" s="1385"/>
      <c r="I1105" s="318"/>
      <c r="J1105" s="319" t="s">
        <v>245</v>
      </c>
      <c r="K1105" s="1384" t="e">
        <f>$K$70</f>
        <v>#N/A</v>
      </c>
      <c r="L1105" s="1385"/>
      <c r="M1105" s="320"/>
      <c r="N1105" s="319" t="s">
        <v>245</v>
      </c>
      <c r="O1105" s="1384" t="e">
        <f>$O$70</f>
        <v>#N/A</v>
      </c>
      <c r="P1105" s="1385"/>
      <c r="Q1105" s="310"/>
      <c r="R1105" s="309"/>
      <c r="U1105" s="331"/>
    </row>
    <row r="1106" spans="1:22" x14ac:dyDescent="0.25">
      <c r="A1106" s="330"/>
      <c r="B1106" s="311"/>
      <c r="C1106" s="321" t="s">
        <v>238</v>
      </c>
      <c r="D1106" s="321"/>
      <c r="E1106" s="322"/>
      <c r="F1106" s="327"/>
      <c r="G1106" s="321" t="s">
        <v>238</v>
      </c>
      <c r="H1106" s="321"/>
      <c r="I1106" s="322"/>
      <c r="J1106" s="327"/>
      <c r="K1106" s="321" t="s">
        <v>238</v>
      </c>
      <c r="L1106" s="321"/>
      <c r="M1106" s="321"/>
      <c r="N1106" s="327"/>
      <c r="O1106" s="321" t="s">
        <v>238</v>
      </c>
      <c r="P1106" s="309"/>
      <c r="Q1106" s="310"/>
      <c r="R1106" s="309"/>
    </row>
    <row r="1107" spans="1:22" x14ac:dyDescent="0.25">
      <c r="A1107" s="330"/>
      <c r="B1107" s="311">
        <f>$C$9</f>
        <v>0</v>
      </c>
      <c r="C1107" s="313">
        <f>'13 Score Fill'!J1077</f>
        <v>0</v>
      </c>
      <c r="D1107" s="309"/>
      <c r="E1107" s="310"/>
      <c r="F1107" s="311">
        <f>$C$9</f>
        <v>0</v>
      </c>
      <c r="G1107" s="313">
        <f>'13 Score Fill'!J1085</f>
        <v>0</v>
      </c>
      <c r="H1107" s="309"/>
      <c r="I1107" s="310"/>
      <c r="J1107" s="311">
        <f>$C$9</f>
        <v>0</v>
      </c>
      <c r="K1107" s="313">
        <f>'13 Score Fill'!J1093</f>
        <v>0</v>
      </c>
      <c r="L1107" s="309"/>
      <c r="M1107" s="309"/>
      <c r="N1107" s="311">
        <f>$C$9</f>
        <v>0</v>
      </c>
      <c r="O1107" s="313">
        <f>'13 Score Fill'!J1101</f>
        <v>0</v>
      </c>
      <c r="P1107" s="309"/>
      <c r="Q1107" s="310"/>
      <c r="R1107" s="309"/>
      <c r="V1107" s="374">
        <f>COUNTIF(V1079:V1102,D1119)</f>
        <v>0</v>
      </c>
    </row>
    <row r="1108" spans="1:22" x14ac:dyDescent="0.25">
      <c r="A1108" s="330"/>
      <c r="B1108" s="311">
        <f>$C$10</f>
        <v>0</v>
      </c>
      <c r="C1108" s="314">
        <f>'13 Score Fill'!J1078</f>
        <v>0</v>
      </c>
      <c r="D1108" s="309"/>
      <c r="E1108" s="310"/>
      <c r="F1108" s="311">
        <f>$C$10</f>
        <v>0</v>
      </c>
      <c r="G1108" s="315">
        <f>'13 Score Fill'!J1086</f>
        <v>0</v>
      </c>
      <c r="H1108" s="309"/>
      <c r="I1108" s="310"/>
      <c r="J1108" s="311">
        <f>$C$10</f>
        <v>0</v>
      </c>
      <c r="K1108" s="315">
        <f>'13 Score Fill'!J1094</f>
        <v>0</v>
      </c>
      <c r="L1108" s="309"/>
      <c r="M1108" s="309"/>
      <c r="N1108" s="311">
        <f>$C$10</f>
        <v>0</v>
      </c>
      <c r="O1108" s="314">
        <f>'13 Score Fill'!J1102</f>
        <v>0</v>
      </c>
      <c r="P1108" s="309"/>
      <c r="Q1108" s="310"/>
      <c r="R1108" s="309"/>
      <c r="V1108" s="374">
        <f>COUNTIF(V1079:V1102,D1120)</f>
        <v>0</v>
      </c>
    </row>
    <row r="1109" spans="1:22" x14ac:dyDescent="0.25">
      <c r="A1109" s="330"/>
      <c r="B1109" s="311">
        <f>$C$11</f>
        <v>0</v>
      </c>
      <c r="C1109" s="314">
        <f>'13 Score Fill'!J1079</f>
        <v>0</v>
      </c>
      <c r="D1109" s="309"/>
      <c r="E1109" s="310"/>
      <c r="F1109" s="311">
        <f>$C$11</f>
        <v>0</v>
      </c>
      <c r="G1109" s="315">
        <f>'13 Score Fill'!J1087</f>
        <v>0</v>
      </c>
      <c r="H1109" s="309"/>
      <c r="I1109" s="310"/>
      <c r="J1109" s="311">
        <f>$C$11</f>
        <v>0</v>
      </c>
      <c r="K1109" s="315">
        <f>'13 Score Fill'!J1095</f>
        <v>0</v>
      </c>
      <c r="L1109" s="309"/>
      <c r="M1109" s="309"/>
      <c r="N1109" s="311">
        <f>$C$11</f>
        <v>0</v>
      </c>
      <c r="O1109" s="314">
        <f>'13 Score Fill'!J1103</f>
        <v>0</v>
      </c>
      <c r="P1109" s="309"/>
      <c r="Q1109" s="310"/>
      <c r="R1109" s="309"/>
      <c r="V1109" s="374">
        <f>COUNTIF(V1079:V1102,D1121)</f>
        <v>0</v>
      </c>
    </row>
    <row r="1110" spans="1:22" x14ac:dyDescent="0.25">
      <c r="A1110" s="330"/>
      <c r="B1110" s="327" t="s">
        <v>248</v>
      </c>
      <c r="C1110" s="324">
        <f>SUM(C1107:C1109)</f>
        <v>0</v>
      </c>
      <c r="D1110" s="325"/>
      <c r="E1110" s="326"/>
      <c r="F1110" s="327" t="s">
        <v>248</v>
      </c>
      <c r="G1110" s="321">
        <f>SUM(G1107:G1109)</f>
        <v>0</v>
      </c>
      <c r="H1110" s="325"/>
      <c r="I1110" s="326"/>
      <c r="J1110" s="327" t="s">
        <v>248</v>
      </c>
      <c r="K1110" s="324">
        <f>SUM(K1107:K1109)</f>
        <v>0</v>
      </c>
      <c r="L1110" s="325"/>
      <c r="M1110" s="325"/>
      <c r="N1110" s="327" t="s">
        <v>248</v>
      </c>
      <c r="O1110" s="324">
        <f>SUM(O1107:O1109)</f>
        <v>0</v>
      </c>
      <c r="P1110" s="309"/>
      <c r="Q1110" s="310"/>
      <c r="R1110" s="309"/>
      <c r="V1110" s="374">
        <f>COUNTIF(V1079:V1102,D1122)</f>
        <v>0</v>
      </c>
    </row>
    <row r="1111" spans="1:22" x14ac:dyDescent="0.25">
      <c r="A1111" s="330"/>
      <c r="B1111" s="327" t="s">
        <v>240</v>
      </c>
      <c r="C1111" s="328">
        <f>C1110/3</f>
        <v>0</v>
      </c>
      <c r="D1111" s="378"/>
      <c r="E1111" s="379"/>
      <c r="F1111" s="380" t="s">
        <v>240</v>
      </c>
      <c r="G1111" s="328">
        <f>G1110/3</f>
        <v>0</v>
      </c>
      <c r="H1111" s="378"/>
      <c r="I1111" s="379"/>
      <c r="J1111" s="380" t="s">
        <v>240</v>
      </c>
      <c r="K1111" s="328">
        <f>K1110/3</f>
        <v>0</v>
      </c>
      <c r="L1111" s="378"/>
      <c r="M1111" s="378"/>
      <c r="N1111" s="380" t="s">
        <v>240</v>
      </c>
      <c r="O1111" s="328">
        <f>O1110/3</f>
        <v>0</v>
      </c>
      <c r="P1111" s="309"/>
      <c r="Q1111" s="310"/>
      <c r="R1111" s="309"/>
      <c r="V1111" s="374">
        <f>COUNTIF(V1079:V1102,C1123)</f>
        <v>0</v>
      </c>
    </row>
    <row r="1112" spans="1:22" ht="13.8" thickBot="1" x14ac:dyDescent="0.3">
      <c r="A1112" s="330"/>
      <c r="B1112" s="311"/>
      <c r="C1112" s="309"/>
      <c r="D1112" s="309"/>
      <c r="E1112" s="310"/>
      <c r="F1112" s="311"/>
      <c r="G1112" s="309"/>
      <c r="H1112" s="309"/>
      <c r="I1112" s="310"/>
      <c r="J1112" s="311"/>
      <c r="K1112" s="309"/>
      <c r="L1112" s="309"/>
      <c r="M1112" s="309"/>
      <c r="N1112" s="311"/>
      <c r="O1112" s="309"/>
      <c r="P1112" s="309"/>
      <c r="Q1112" s="310"/>
      <c r="R1112" s="309"/>
      <c r="V1112" s="374">
        <f>COUNTIF(V1079:V1102,D1124)</f>
        <v>0</v>
      </c>
    </row>
    <row r="1113" spans="1:22" ht="25.5" customHeight="1" x14ac:dyDescent="0.25">
      <c r="A1113" s="330"/>
      <c r="B1113" s="381" t="s">
        <v>249</v>
      </c>
      <c r="C1113" s="382">
        <f>C1110+C1102+C1094+C1086+C1078+C1070</f>
        <v>0</v>
      </c>
      <c r="D1113" s="1394" t="e">
        <f>$C$28</f>
        <v>#N/A</v>
      </c>
      <c r="E1113" s="1395"/>
      <c r="F1113" s="381" t="s">
        <v>272</v>
      </c>
      <c r="G1113" s="382">
        <f>G1110+G1102+G1094+G1086+G1078+G1070</f>
        <v>0</v>
      </c>
      <c r="H1113" s="1394" t="e">
        <f>$G$28</f>
        <v>#N/A</v>
      </c>
      <c r="I1113" s="1395"/>
      <c r="J1113" s="381" t="s">
        <v>301</v>
      </c>
      <c r="K1113" s="382">
        <f>K1110+K1102+K1094+K1086+K1078+K1070</f>
        <v>0</v>
      </c>
      <c r="L1113" s="1394" t="e">
        <f>$K$28</f>
        <v>#N/A</v>
      </c>
      <c r="M1113" s="1400"/>
      <c r="N1113" s="381" t="s">
        <v>303</v>
      </c>
      <c r="O1113" s="383">
        <f>O1110+O1102+O1094+O1086+O1078+O1070</f>
        <v>0</v>
      </c>
      <c r="P1113" s="1394" t="str">
        <f>$O$28</f>
        <v>Not Used</v>
      </c>
      <c r="Q1113" s="1395"/>
      <c r="R1113" s="510"/>
      <c r="V1113" s="374">
        <f>COUNTIF(V1079:V1102,D1125)</f>
        <v>0</v>
      </c>
    </row>
    <row r="1114" spans="1:22" x14ac:dyDescent="0.25">
      <c r="A1114" s="330"/>
      <c r="B1114" s="384"/>
      <c r="C1114" s="321"/>
      <c r="D1114" s="1396"/>
      <c r="E1114" s="1397"/>
      <c r="F1114" s="384"/>
      <c r="G1114" s="321"/>
      <c r="H1114" s="1396"/>
      <c r="I1114" s="1397"/>
      <c r="J1114" s="384"/>
      <c r="K1114" s="321"/>
      <c r="L1114" s="1396"/>
      <c r="M1114" s="1401"/>
      <c r="N1114" s="384"/>
      <c r="O1114" s="385"/>
      <c r="P1114" s="1396"/>
      <c r="Q1114" s="1397"/>
      <c r="R1114" s="510"/>
      <c r="V1114" s="374">
        <f>COUNTIF(V1079:V1102,C1126)</f>
        <v>0</v>
      </c>
    </row>
    <row r="1115" spans="1:22" ht="27" thickBot="1" x14ac:dyDescent="0.3">
      <c r="A1115" s="330"/>
      <c r="B1115" s="386" t="s">
        <v>250</v>
      </c>
      <c r="C1115" s="388" t="str">
        <f>K1120</f>
        <v>Exercise 1</v>
      </c>
      <c r="D1115" s="1398"/>
      <c r="E1115" s="1399"/>
      <c r="F1115" s="386" t="s">
        <v>273</v>
      </c>
      <c r="G1115" s="388" t="str">
        <f>K1121</f>
        <v>Exercise 2</v>
      </c>
      <c r="H1115" s="1398"/>
      <c r="I1115" s="1399"/>
      <c r="J1115" s="386" t="s">
        <v>302</v>
      </c>
      <c r="K1115" s="388" t="str">
        <f>K1122</f>
        <v>Exercise 3</v>
      </c>
      <c r="L1115" s="1398"/>
      <c r="M1115" s="1402"/>
      <c r="N1115" s="386" t="s">
        <v>304</v>
      </c>
      <c r="O1115" s="389" t="str">
        <f>K1122</f>
        <v>Exercise 3</v>
      </c>
      <c r="P1115" s="1398"/>
      <c r="Q1115" s="1399"/>
      <c r="R1115" s="510"/>
      <c r="V1115" s="331">
        <f>$K$9+$K$10+$K$11+$K$12</f>
        <v>0</v>
      </c>
    </row>
    <row r="1116" spans="1:22" ht="13.8" thickBot="1" x14ac:dyDescent="0.3">
      <c r="A1116" s="330"/>
      <c r="B1116" s="329"/>
      <c r="C1116" s="309"/>
      <c r="D1116" s="309"/>
      <c r="E1116" s="309"/>
      <c r="F1116" s="309"/>
      <c r="G1116" s="309"/>
      <c r="H1116" s="309"/>
      <c r="I1116" s="309"/>
      <c r="J1116" s="309"/>
      <c r="K1116" s="309"/>
      <c r="L1116" s="309"/>
      <c r="M1116" s="309"/>
      <c r="N1116" s="309"/>
      <c r="O1116" s="309"/>
      <c r="P1116" s="309"/>
      <c r="Q1116" s="310"/>
      <c r="R1116" s="309"/>
    </row>
    <row r="1117" spans="1:22" ht="41.4" thickTop="1" thickBot="1" x14ac:dyDescent="0.35">
      <c r="A1117" s="330"/>
      <c r="B1117" s="390"/>
      <c r="C1117" s="325"/>
      <c r="D1117" s="325"/>
      <c r="E1117" s="391" t="s">
        <v>248</v>
      </c>
      <c r="F1117" s="392" t="s">
        <v>348</v>
      </c>
      <c r="G1117" s="1387" t="s">
        <v>347</v>
      </c>
      <c r="H1117" s="1387"/>
      <c r="I1117" s="452" t="s">
        <v>404</v>
      </c>
      <c r="J1117" s="394"/>
      <c r="K1117" s="309"/>
      <c r="L1117" s="309"/>
      <c r="M1117" s="1382" t="s">
        <v>7</v>
      </c>
      <c r="N1117" s="1383"/>
      <c r="O1117" s="395" t="str">
        <f>J1061</f>
        <v>P</v>
      </c>
      <c r="P1117" s="396"/>
      <c r="Q1117" s="397"/>
      <c r="R1117" s="396"/>
    </row>
    <row r="1118" spans="1:22" ht="13.8" thickTop="1" x14ac:dyDescent="0.25">
      <c r="A1118" s="330"/>
      <c r="B1118" s="398"/>
      <c r="C1118" s="399"/>
      <c r="D1118" s="400" t="s">
        <v>259</v>
      </c>
      <c r="E1118" s="321">
        <f>SUMIFS(W1079:W1102,V1079:V1102,D1118)</f>
        <v>0</v>
      </c>
      <c r="F1118" s="401">
        <f>$V$72*30</f>
        <v>0</v>
      </c>
      <c r="G1118" s="1374" t="e">
        <f>E1118/$V$72/3</f>
        <v>#DIV/0!</v>
      </c>
      <c r="H1118" s="1374"/>
      <c r="I1118" s="378" t="e">
        <f>G1118*10</f>
        <v>#DIV/0!</v>
      </c>
      <c r="J1118" s="309"/>
      <c r="K1118" s="309"/>
      <c r="L1118" s="309"/>
      <c r="M1118" s="402"/>
      <c r="N1118" s="1392"/>
      <c r="O1118" s="1392"/>
      <c r="P1118" s="1392"/>
      <c r="Q1118" s="1393"/>
      <c r="R1118" s="509"/>
    </row>
    <row r="1119" spans="1:22" x14ac:dyDescent="0.25">
      <c r="A1119" s="330"/>
      <c r="B1119" s="403"/>
      <c r="C1119" s="399"/>
      <c r="D1119" s="400" t="s">
        <v>266</v>
      </c>
      <c r="E1119" s="321">
        <f>SUMIFS(W1079:W1102,V1079:V1102,D1119)</f>
        <v>0</v>
      </c>
      <c r="F1119" s="401">
        <f>$V$73*30</f>
        <v>0</v>
      </c>
      <c r="G1119" s="1374" t="e">
        <f>E1119/$V$73/3</f>
        <v>#DIV/0!</v>
      </c>
      <c r="H1119" s="1374"/>
      <c r="I1119" s="378" t="e">
        <f t="shared" ref="I1119:I1125" si="19">G1119*10</f>
        <v>#DIV/0!</v>
      </c>
      <c r="K1119" s="1390"/>
      <c r="L1119" s="1390"/>
      <c r="M1119" s="404" t="s">
        <v>248</v>
      </c>
      <c r="N1119" s="404" t="s">
        <v>240</v>
      </c>
      <c r="O1119" s="405"/>
      <c r="P1119" s="405"/>
      <c r="Q1119" s="406"/>
      <c r="R1119" s="405"/>
    </row>
    <row r="1120" spans="1:22" ht="13.8" x14ac:dyDescent="0.3">
      <c r="A1120" s="330"/>
      <c r="B1120" s="403"/>
      <c r="C1120" s="399"/>
      <c r="D1120" s="400" t="s">
        <v>260</v>
      </c>
      <c r="E1120" s="321">
        <f>SUMIFS(W1079:W1102,V1079:V1102,D1120)</f>
        <v>0</v>
      </c>
      <c r="F1120" s="401">
        <f>$V$74*30</f>
        <v>0</v>
      </c>
      <c r="G1120" s="1374" t="e">
        <f>E1120/$V$74/3</f>
        <v>#DIV/0!</v>
      </c>
      <c r="H1120" s="1374"/>
      <c r="I1120" s="378" t="e">
        <f t="shared" si="19"/>
        <v>#DIV/0!</v>
      </c>
      <c r="K1120" s="1375" t="s">
        <v>236</v>
      </c>
      <c r="L1120" s="1375"/>
      <c r="M1120" s="404">
        <f>C1113</f>
        <v>0</v>
      </c>
      <c r="N1120" s="407" t="e">
        <f>(M1120/($K$9*30))*100</f>
        <v>#DIV/0!</v>
      </c>
      <c r="O1120" s="330"/>
      <c r="P1120" s="330"/>
      <c r="Q1120" s="310"/>
      <c r="R1120" s="309"/>
    </row>
    <row r="1121" spans="1:23" ht="13.8" x14ac:dyDescent="0.3">
      <c r="A1121" s="330"/>
      <c r="B1121" s="403"/>
      <c r="C1121" s="399"/>
      <c r="D1121" s="400" t="s">
        <v>261</v>
      </c>
      <c r="E1121" s="321">
        <f>SUMIFS(W1079:W1102,V1079:V1102,D1121)</f>
        <v>0</v>
      </c>
      <c r="F1121" s="401">
        <f>$V$75*30</f>
        <v>0</v>
      </c>
      <c r="G1121" s="1374" t="e">
        <f>E1121/$V$75/3</f>
        <v>#DIV/0!</v>
      </c>
      <c r="H1121" s="1374"/>
      <c r="I1121" s="378" t="e">
        <f t="shared" si="19"/>
        <v>#DIV/0!</v>
      </c>
      <c r="K1121" s="1375" t="s">
        <v>237</v>
      </c>
      <c r="L1121" s="1375"/>
      <c r="M1121" s="404">
        <f>G1113</f>
        <v>0</v>
      </c>
      <c r="N1121" s="407" t="e">
        <f>(M1121/($K$10*30))*100</f>
        <v>#DIV/0!</v>
      </c>
      <c r="O1121" s="408"/>
      <c r="P1121" s="330"/>
      <c r="Q1121" s="310"/>
      <c r="R1121" s="309"/>
    </row>
    <row r="1122" spans="1:23" ht="13.8" x14ac:dyDescent="0.3">
      <c r="A1122" s="330"/>
      <c r="B1122" s="403"/>
      <c r="C1122" s="330"/>
      <c r="D1122" s="409" t="s">
        <v>262</v>
      </c>
      <c r="E1122" s="321">
        <f>SUMIFS(W1079:W1102,V1079:V1102,D1122)</f>
        <v>0</v>
      </c>
      <c r="F1122" s="401">
        <f>$V$76*30</f>
        <v>0</v>
      </c>
      <c r="G1122" s="1374" t="e">
        <f>E1122/$V$76/3</f>
        <v>#DIV/0!</v>
      </c>
      <c r="H1122" s="1374"/>
      <c r="I1122" s="378" t="e">
        <f t="shared" si="19"/>
        <v>#DIV/0!</v>
      </c>
      <c r="K1122" s="1375" t="s">
        <v>247</v>
      </c>
      <c r="L1122" s="1375"/>
      <c r="M1122" s="404">
        <f>K1113</f>
        <v>0</v>
      </c>
      <c r="N1122" s="407" t="e">
        <f>(M1122/($K$11*30))*100</f>
        <v>#DIV/0!</v>
      </c>
      <c r="O1122" s="309"/>
      <c r="P1122" s="309"/>
      <c r="Q1122" s="310"/>
      <c r="R1122" s="309"/>
    </row>
    <row r="1123" spans="1:23" ht="13.8" x14ac:dyDescent="0.3">
      <c r="A1123" s="330"/>
      <c r="B1123" s="403"/>
      <c r="C1123" s="399"/>
      <c r="D1123" s="400" t="s">
        <v>263</v>
      </c>
      <c r="E1123" s="321">
        <f>SUMIFS(W1079:W1102,V1079:V1102,D1123)</f>
        <v>0</v>
      </c>
      <c r="F1123" s="401">
        <f>$V$77*30</f>
        <v>0</v>
      </c>
      <c r="G1123" s="1374" t="e">
        <f>E1123/$V$77/3</f>
        <v>#DIV/0!</v>
      </c>
      <c r="H1123" s="1374"/>
      <c r="I1123" s="378" t="e">
        <f t="shared" si="19"/>
        <v>#DIV/0!</v>
      </c>
      <c r="K1123" s="1375" t="s">
        <v>246</v>
      </c>
      <c r="L1123" s="1375"/>
      <c r="M1123" s="404">
        <f>O1113</f>
        <v>0</v>
      </c>
      <c r="N1123" s="407" t="e">
        <f>(M1123/($K$12*30))*100</f>
        <v>#DIV/0!</v>
      </c>
      <c r="O1123" s="309"/>
      <c r="P1123" s="309"/>
      <c r="Q1123" s="310"/>
      <c r="R1123" s="309"/>
    </row>
    <row r="1124" spans="1:23" ht="13.8" x14ac:dyDescent="0.25">
      <c r="A1124" s="330"/>
      <c r="B1124" s="403"/>
      <c r="C1124" s="399"/>
      <c r="D1124" s="400" t="s">
        <v>265</v>
      </c>
      <c r="E1124" s="321">
        <f>SUMIFS(W1079:W1102,V1079:V1102,D1124)</f>
        <v>0</v>
      </c>
      <c r="F1124" s="401">
        <f>$V$78*30</f>
        <v>0</v>
      </c>
      <c r="G1124" s="1374" t="e">
        <f>E1124/$V$78/3</f>
        <v>#DIV/0!</v>
      </c>
      <c r="H1124" s="1374"/>
      <c r="I1124" s="378" t="e">
        <f t="shared" si="19"/>
        <v>#DIV/0!</v>
      </c>
      <c r="K1124" s="1376" t="s">
        <v>248</v>
      </c>
      <c r="L1124" s="1376"/>
      <c r="M1124" s="321">
        <f>SUM(M1120:M1123)</f>
        <v>0</v>
      </c>
      <c r="N1124" s="410" t="e">
        <f>(M1124/$O$86)*100</f>
        <v>#DIV/0!</v>
      </c>
      <c r="O1124" s="309"/>
      <c r="P1124" s="309"/>
      <c r="Q1124" s="310"/>
      <c r="R1124" s="309"/>
    </row>
    <row r="1125" spans="1:23" x14ac:dyDescent="0.25">
      <c r="A1125" s="330"/>
      <c r="B1125" s="403"/>
      <c r="C1125" s="1377" t="s">
        <v>264</v>
      </c>
      <c r="D1125" s="1377"/>
      <c r="E1125" s="321">
        <f>SUMIFS(W1079:W1102,V1079:V1102,C1125)</f>
        <v>0</v>
      </c>
      <c r="F1125" s="401">
        <f>$V$79*30</f>
        <v>0</v>
      </c>
      <c r="G1125" s="1374" t="e">
        <f>E1125/$V$79/3</f>
        <v>#DIV/0!</v>
      </c>
      <c r="H1125" s="1374"/>
      <c r="I1125" s="378" t="e">
        <f t="shared" si="19"/>
        <v>#DIV/0!</v>
      </c>
      <c r="L1125" s="412" t="s">
        <v>349</v>
      </c>
      <c r="M1125" s="413">
        <f>($K$9+$K$10+$K$11+$K$12)*30</f>
        <v>0</v>
      </c>
      <c r="N1125" s="414"/>
      <c r="O1125" s="414"/>
      <c r="P1125" s="309"/>
      <c r="Q1125" s="310"/>
      <c r="R1125" s="309"/>
    </row>
    <row r="1126" spans="1:23" x14ac:dyDescent="0.25">
      <c r="A1126" s="330"/>
      <c r="B1126" s="415"/>
      <c r="C1126" s="1386" t="s">
        <v>307</v>
      </c>
      <c r="D1126" s="1386"/>
      <c r="E1126" s="401">
        <f>SUM(E1118:E1125)</f>
        <v>0</v>
      </c>
      <c r="F1126" s="416">
        <f>SUM(F1118:F1125)</f>
        <v>0</v>
      </c>
      <c r="G1126" s="417"/>
      <c r="H1126" s="1388"/>
      <c r="I1126" s="1388"/>
      <c r="J1126" s="418"/>
      <c r="K1126" s="418"/>
      <c r="L1126" s="417"/>
      <c r="M1126" s="417"/>
      <c r="N1126" s="417"/>
      <c r="O1126" s="417"/>
      <c r="P1126" s="417"/>
      <c r="Q1126" s="419"/>
      <c r="R1126" s="309"/>
    </row>
    <row r="1127" spans="1:23" x14ac:dyDescent="0.25">
      <c r="A1127" s="330"/>
      <c r="B1127" s="420"/>
      <c r="C1127" s="421"/>
      <c r="D1127" s="421"/>
      <c r="E1127" s="422"/>
      <c r="F1127" s="423"/>
      <c r="G1127" s="424"/>
      <c r="H1127" s="422"/>
      <c r="I1127" s="422"/>
      <c r="J1127" s="425"/>
      <c r="K1127" s="424"/>
      <c r="L1127" s="424"/>
      <c r="M1127" s="424"/>
      <c r="N1127" s="424"/>
      <c r="O1127" s="424"/>
      <c r="P1127" s="424"/>
      <c r="Q1127" s="424"/>
      <c r="R1127" s="309"/>
    </row>
    <row r="1128" spans="1:23" ht="13.8" x14ac:dyDescent="0.25">
      <c r="A1128" s="330"/>
      <c r="B1128" s="349"/>
      <c r="C1128" s="350"/>
      <c r="D1128" s="350"/>
      <c r="E1128" s="350"/>
      <c r="F1128" s="350"/>
      <c r="G1128" s="351"/>
      <c r="H1128" s="350"/>
      <c r="I1128" s="350"/>
      <c r="J1128" s="350"/>
      <c r="K1128" s="350"/>
      <c r="L1128" s="352"/>
      <c r="M1128" s="350"/>
      <c r="N1128" s="350"/>
      <c r="O1128" s="353"/>
      <c r="P1128" s="353"/>
      <c r="Q1128" s="354"/>
      <c r="R1128" s="309"/>
    </row>
    <row r="1129" spans="1:23" ht="15.75" customHeight="1" thickBot="1" x14ac:dyDescent="0.3">
      <c r="A1129" s="330"/>
      <c r="B1129" s="426"/>
      <c r="C1129" s="355" t="s">
        <v>13</v>
      </c>
      <c r="D1129" s="1403">
        <f>'1 FILL FORM'!$G$6</f>
        <v>0</v>
      </c>
      <c r="E1129" s="1403"/>
      <c r="F1129" s="1403"/>
      <c r="G1129" s="1403"/>
      <c r="H1129" s="309"/>
      <c r="I1129" s="309"/>
      <c r="J1129" s="309"/>
      <c r="K1129" s="309"/>
      <c r="L1129" s="309"/>
      <c r="M1129" s="355" t="s">
        <v>4</v>
      </c>
      <c r="N1129" s="1391">
        <f>'1 FILL FORM'!$G$7</f>
        <v>0</v>
      </c>
      <c r="O1129" s="1391"/>
      <c r="P1129" s="1391"/>
      <c r="Q1129" s="310"/>
      <c r="R1129" s="309"/>
      <c r="S1129" s="365"/>
      <c r="T1129" s="365"/>
      <c r="U1129" s="365"/>
    </row>
    <row r="1130" spans="1:23" ht="16.8" thickTop="1" thickBot="1" x14ac:dyDescent="0.35">
      <c r="A1130" s="330"/>
      <c r="B1130" s="358" t="s">
        <v>5</v>
      </c>
      <c r="C1130" s="1389">
        <f>'1 FILL FORM'!$G$9</f>
        <v>0</v>
      </c>
      <c r="D1130" s="1389"/>
      <c r="E1130" s="1389"/>
      <c r="F1130" s="1389"/>
      <c r="G1130" s="359"/>
      <c r="H1130" s="360"/>
      <c r="I1130" s="361" t="s">
        <v>7</v>
      </c>
      <c r="J1130" s="307" t="s">
        <v>290</v>
      </c>
      <c r="K1130" s="362"/>
      <c r="L1130" s="362"/>
      <c r="M1130" s="362"/>
      <c r="N1130" s="362"/>
      <c r="O1130" s="362"/>
      <c r="P1130" s="362"/>
      <c r="Q1130" s="363"/>
      <c r="R1130" s="359"/>
      <c r="V1130" s="365"/>
      <c r="W1130" s="365"/>
    </row>
    <row r="1131" spans="1:23" ht="14.4" thickTop="1" thickBot="1" x14ac:dyDescent="0.3">
      <c r="A1131" s="330"/>
      <c r="B1131" s="366"/>
      <c r="C1131" s="367"/>
      <c r="D1131" s="367"/>
      <c r="E1131" s="367"/>
      <c r="F1131" s="367"/>
      <c r="G1131" s="367"/>
      <c r="H1131" s="367"/>
      <c r="I1131" s="367"/>
      <c r="J1131" s="367"/>
      <c r="K1131" s="367"/>
      <c r="L1131" s="367"/>
      <c r="M1131" s="367"/>
      <c r="N1131" s="367"/>
      <c r="O1131" s="367"/>
      <c r="P1131" s="367"/>
      <c r="Q1131" s="368"/>
      <c r="R1131" s="309"/>
    </row>
    <row r="1132" spans="1:23" ht="14.4" thickTop="1" thickBot="1" x14ac:dyDescent="0.3">
      <c r="A1132" s="330"/>
      <c r="B1132" s="370" t="s">
        <v>253</v>
      </c>
      <c r="C1132" s="1378" t="e">
        <f>$G$9</f>
        <v>#N/A</v>
      </c>
      <c r="D1132" s="1378"/>
      <c r="E1132" s="1379"/>
      <c r="F1132" s="370" t="s">
        <v>254</v>
      </c>
      <c r="G1132" s="1378" t="e">
        <f>$G$10</f>
        <v>#N/A</v>
      </c>
      <c r="H1132" s="1378"/>
      <c r="I1132" s="1379"/>
      <c r="J1132" s="371" t="s">
        <v>255</v>
      </c>
      <c r="K1132" s="1380" t="e">
        <f>$G$11</f>
        <v>#N/A</v>
      </c>
      <c r="L1132" s="1380"/>
      <c r="M1132" s="1381"/>
      <c r="N1132" s="371" t="s">
        <v>256</v>
      </c>
      <c r="O1132" s="1380" t="str">
        <f>$G$12</f>
        <v>Not Used</v>
      </c>
      <c r="P1132" s="1380"/>
      <c r="Q1132" s="1381"/>
      <c r="R1132" s="508"/>
    </row>
    <row r="1133" spans="1:23" ht="13.8" thickTop="1" x14ac:dyDescent="0.25">
      <c r="A1133" s="330"/>
      <c r="B1133" s="329"/>
      <c r="C1133" s="309"/>
      <c r="D1133" s="427"/>
      <c r="E1133" s="310"/>
      <c r="F1133" s="329"/>
      <c r="G1133" s="309"/>
      <c r="H1133" s="309"/>
      <c r="I1133" s="310"/>
      <c r="J1133" s="329"/>
      <c r="K1133" s="309"/>
      <c r="L1133" s="309"/>
      <c r="M1133" s="309"/>
      <c r="N1133" s="329"/>
      <c r="O1133" s="309"/>
      <c r="P1133" s="309"/>
      <c r="Q1133" s="310"/>
      <c r="R1133" s="309"/>
    </row>
    <row r="1134" spans="1:23" ht="12.75" customHeight="1" x14ac:dyDescent="0.25">
      <c r="A1134" s="330"/>
      <c r="B1134" s="319" t="s">
        <v>239</v>
      </c>
      <c r="C1134" s="1384" t="e">
        <f>$C$30</f>
        <v>#N/A</v>
      </c>
      <c r="D1134" s="1385"/>
      <c r="E1134" s="316"/>
      <c r="F1134" s="317" t="s">
        <v>239</v>
      </c>
      <c r="G1134" s="1384" t="e">
        <f>$G$30</f>
        <v>#N/A</v>
      </c>
      <c r="H1134" s="1385"/>
      <c r="I1134" s="318"/>
      <c r="J1134" s="319" t="s">
        <v>239</v>
      </c>
      <c r="K1134" s="1384" t="e">
        <f>$K$30</f>
        <v>#N/A</v>
      </c>
      <c r="L1134" s="1385"/>
      <c r="M1134" s="320"/>
      <c r="N1134" s="319" t="s">
        <v>239</v>
      </c>
      <c r="O1134" s="1384" t="e">
        <f>$O$30</f>
        <v>#N/A</v>
      </c>
      <c r="P1134" s="1385"/>
      <c r="Q1134" s="310"/>
      <c r="R1134" s="309"/>
      <c r="S1134" s="1404"/>
      <c r="T1134" s="1404"/>
      <c r="U1134" s="331"/>
    </row>
    <row r="1135" spans="1:23" x14ac:dyDescent="0.25">
      <c r="A1135" s="330"/>
      <c r="B1135" s="329"/>
      <c r="C1135" s="321" t="s">
        <v>238</v>
      </c>
      <c r="D1135" s="321"/>
      <c r="E1135" s="322"/>
      <c r="F1135" s="323"/>
      <c r="G1135" s="321" t="s">
        <v>238</v>
      </c>
      <c r="H1135" s="321"/>
      <c r="I1135" s="322"/>
      <c r="J1135" s="323"/>
      <c r="K1135" s="321" t="s">
        <v>238</v>
      </c>
      <c r="L1135" s="321"/>
      <c r="M1135" s="321"/>
      <c r="N1135" s="323"/>
      <c r="O1135" s="321" t="s">
        <v>238</v>
      </c>
      <c r="P1135" s="309"/>
      <c r="Q1135" s="310"/>
      <c r="R1135" s="309"/>
      <c r="W1135" s="331"/>
    </row>
    <row r="1136" spans="1:23" x14ac:dyDescent="0.25">
      <c r="A1136" s="330"/>
      <c r="B1136" s="311">
        <f>$C$9</f>
        <v>0</v>
      </c>
      <c r="C1136" s="308">
        <f>'13 Score Fill'!E1146</f>
        <v>0</v>
      </c>
      <c r="D1136" s="309"/>
      <c r="E1136" s="310"/>
      <c r="F1136" s="311">
        <f>$C$9</f>
        <v>0</v>
      </c>
      <c r="G1136" s="312">
        <f>'13 Score Fill'!E1154</f>
        <v>0</v>
      </c>
      <c r="H1136" s="309"/>
      <c r="I1136" s="310"/>
      <c r="J1136" s="311">
        <f>$C$9</f>
        <v>0</v>
      </c>
      <c r="K1136" s="312">
        <f>'13 Score Fill'!E1162</f>
        <v>0</v>
      </c>
      <c r="L1136" s="309"/>
      <c r="M1136" s="309"/>
      <c r="N1136" s="311">
        <f>$C$9</f>
        <v>0</v>
      </c>
      <c r="O1136" s="313">
        <f>'13 Score Fill'!E1170</f>
        <v>0</v>
      </c>
      <c r="P1136" s="309"/>
      <c r="Q1136" s="310"/>
      <c r="R1136" s="309"/>
    </row>
    <row r="1137" spans="1:23" x14ac:dyDescent="0.25">
      <c r="A1137" s="330"/>
      <c r="B1137" s="311">
        <f>$C$10</f>
        <v>0</v>
      </c>
      <c r="C1137" s="313">
        <f>'13 Score Fill'!E1147</f>
        <v>0</v>
      </c>
      <c r="D1137" s="309"/>
      <c r="E1137" s="310"/>
      <c r="F1137" s="311">
        <f>$C$10</f>
        <v>0</v>
      </c>
      <c r="G1137" s="313">
        <f>'13 Score Fill'!E1155</f>
        <v>0</v>
      </c>
      <c r="H1137" s="309"/>
      <c r="I1137" s="310"/>
      <c r="J1137" s="311">
        <f>$C$10</f>
        <v>0</v>
      </c>
      <c r="K1137" s="313">
        <f>'13 Score Fill'!E1163</f>
        <v>0</v>
      </c>
      <c r="L1137" s="309"/>
      <c r="M1137" s="309"/>
      <c r="N1137" s="311">
        <f>$C$10</f>
        <v>0</v>
      </c>
      <c r="O1137" s="315">
        <f>'13 Score Fill'!E1171</f>
        <v>0</v>
      </c>
      <c r="P1137" s="309"/>
      <c r="Q1137" s="310"/>
      <c r="R1137" s="309"/>
    </row>
    <row r="1138" spans="1:23" x14ac:dyDescent="0.25">
      <c r="A1138" s="330"/>
      <c r="B1138" s="311">
        <f>$C$11</f>
        <v>0</v>
      </c>
      <c r="C1138" s="314">
        <f>'13 Score Fill'!E1148</f>
        <v>0</v>
      </c>
      <c r="D1138" s="309"/>
      <c r="E1138" s="310"/>
      <c r="F1138" s="311">
        <f>$C$11</f>
        <v>0</v>
      </c>
      <c r="G1138" s="315">
        <f>'13 Score Fill'!E1156</f>
        <v>0</v>
      </c>
      <c r="H1138" s="309"/>
      <c r="I1138" s="310"/>
      <c r="J1138" s="311">
        <f>$C$11</f>
        <v>0</v>
      </c>
      <c r="K1138" s="315">
        <f>'13 Score Fill'!E1164</f>
        <v>0</v>
      </c>
      <c r="L1138" s="309"/>
      <c r="M1138" s="309"/>
      <c r="N1138" s="311">
        <f>$C$11</f>
        <v>0</v>
      </c>
      <c r="O1138" s="315">
        <f>'13 Score Fill'!E1172</f>
        <v>0</v>
      </c>
      <c r="P1138" s="309"/>
      <c r="Q1138" s="310"/>
      <c r="R1138" s="309"/>
    </row>
    <row r="1139" spans="1:23" x14ac:dyDescent="0.25">
      <c r="A1139" s="330"/>
      <c r="B1139" s="327" t="s">
        <v>248</v>
      </c>
      <c r="C1139" s="324">
        <f>SUM(C1136:C1138)</f>
        <v>0</v>
      </c>
      <c r="D1139" s="325"/>
      <c r="E1139" s="326"/>
      <c r="F1139" s="327" t="s">
        <v>248</v>
      </c>
      <c r="G1139" s="321">
        <f>SUM(G1136:G1138)</f>
        <v>0</v>
      </c>
      <c r="H1139" s="325"/>
      <c r="I1139" s="326"/>
      <c r="J1139" s="327" t="s">
        <v>248</v>
      </c>
      <c r="K1139" s="321">
        <f>SUM(K1136:K1138)</f>
        <v>0</v>
      </c>
      <c r="L1139" s="325"/>
      <c r="M1139" s="325"/>
      <c r="N1139" s="327" t="s">
        <v>248</v>
      </c>
      <c r="O1139" s="324">
        <f>SUM(O1136:O1138)</f>
        <v>0</v>
      </c>
      <c r="P1139" s="309"/>
      <c r="Q1139" s="310"/>
      <c r="R1139" s="309"/>
    </row>
    <row r="1140" spans="1:23" x14ac:dyDescent="0.25">
      <c r="A1140" s="330"/>
      <c r="B1140" s="327" t="s">
        <v>240</v>
      </c>
      <c r="C1140" s="328">
        <f>C1139/3</f>
        <v>0</v>
      </c>
      <c r="D1140" s="325"/>
      <c r="E1140" s="326"/>
      <c r="F1140" s="327" t="s">
        <v>240</v>
      </c>
      <c r="G1140" s="328">
        <f>G1139/3</f>
        <v>0</v>
      </c>
      <c r="H1140" s="325"/>
      <c r="I1140" s="326"/>
      <c r="J1140" s="327" t="s">
        <v>240</v>
      </c>
      <c r="K1140" s="328">
        <f>K1139/3</f>
        <v>0</v>
      </c>
      <c r="L1140" s="325"/>
      <c r="M1140" s="325"/>
      <c r="N1140" s="327" t="s">
        <v>240</v>
      </c>
      <c r="O1140" s="328">
        <f>O1139/3</f>
        <v>0</v>
      </c>
      <c r="P1140" s="309"/>
      <c r="Q1140" s="310"/>
      <c r="R1140" s="309"/>
    </row>
    <row r="1141" spans="1:23" x14ac:dyDescent="0.25">
      <c r="A1141" s="330"/>
      <c r="B1141" s="329"/>
      <c r="C1141" s="309"/>
      <c r="D1141" s="309"/>
      <c r="E1141" s="310"/>
      <c r="F1141" s="329"/>
      <c r="G1141" s="309"/>
      <c r="H1141" s="309"/>
      <c r="I1141" s="310"/>
      <c r="J1141" s="329"/>
      <c r="K1141" s="309"/>
      <c r="L1141" s="309"/>
      <c r="M1141" s="309"/>
      <c r="N1141" s="329"/>
      <c r="O1141" s="309"/>
      <c r="P1141" s="309"/>
      <c r="Q1141" s="310"/>
      <c r="R1141" s="309"/>
    </row>
    <row r="1142" spans="1:23" ht="12.75" customHeight="1" x14ac:dyDescent="0.25">
      <c r="A1142" s="330"/>
      <c r="B1142" s="319" t="s">
        <v>241</v>
      </c>
      <c r="C1142" s="1384" t="e">
        <f>$C$38</f>
        <v>#N/A</v>
      </c>
      <c r="D1142" s="1385"/>
      <c r="E1142" s="318"/>
      <c r="F1142" s="319" t="s">
        <v>241</v>
      </c>
      <c r="G1142" s="1384" t="e">
        <f>$G$38</f>
        <v>#N/A</v>
      </c>
      <c r="H1142" s="1385"/>
      <c r="I1142" s="318"/>
      <c r="J1142" s="319" t="s">
        <v>241</v>
      </c>
      <c r="K1142" s="1384" t="e">
        <f>$K$38</f>
        <v>#N/A</v>
      </c>
      <c r="L1142" s="1385"/>
      <c r="M1142" s="320"/>
      <c r="N1142" s="319" t="s">
        <v>241</v>
      </c>
      <c r="O1142" s="1384" t="e">
        <f>$O$38</f>
        <v>#N/A</v>
      </c>
      <c r="P1142" s="1385"/>
      <c r="Q1142" s="310"/>
      <c r="R1142" s="309"/>
      <c r="U1142" s="331"/>
    </row>
    <row r="1143" spans="1:23" x14ac:dyDescent="0.25">
      <c r="A1143" s="330"/>
      <c r="B1143" s="329"/>
      <c r="C1143" s="321" t="s">
        <v>238</v>
      </c>
      <c r="D1143" s="321"/>
      <c r="E1143" s="322"/>
      <c r="F1143" s="323"/>
      <c r="G1143" s="321" t="s">
        <v>238</v>
      </c>
      <c r="H1143" s="321"/>
      <c r="I1143" s="322"/>
      <c r="J1143" s="323"/>
      <c r="K1143" s="321" t="s">
        <v>238</v>
      </c>
      <c r="L1143" s="321"/>
      <c r="M1143" s="321"/>
      <c r="N1143" s="323"/>
      <c r="O1143" s="321" t="s">
        <v>238</v>
      </c>
      <c r="P1143" s="321"/>
      <c r="Q1143" s="310"/>
      <c r="R1143" s="309"/>
    </row>
    <row r="1144" spans="1:23" x14ac:dyDescent="0.25">
      <c r="A1144" s="330"/>
      <c r="B1144" s="311">
        <f>$C$9</f>
        <v>0</v>
      </c>
      <c r="C1144" s="313">
        <f>'13 Score Fill'!F1146</f>
        <v>0</v>
      </c>
      <c r="D1144" s="309"/>
      <c r="E1144" s="310"/>
      <c r="F1144" s="311">
        <f>$C$9</f>
        <v>0</v>
      </c>
      <c r="G1144" s="313">
        <f>'13 Score Fill'!F1154</f>
        <v>0</v>
      </c>
      <c r="H1144" s="309"/>
      <c r="I1144" s="310"/>
      <c r="J1144" s="311">
        <f>$C$9</f>
        <v>0</v>
      </c>
      <c r="K1144" s="313">
        <f>'13 Score Fill'!F1162</f>
        <v>0</v>
      </c>
      <c r="L1144" s="309"/>
      <c r="M1144" s="309"/>
      <c r="N1144" s="311">
        <f>$C$9</f>
        <v>0</v>
      </c>
      <c r="O1144" s="313">
        <f>'13 Score Fill'!F1170</f>
        <v>0</v>
      </c>
      <c r="P1144" s="309"/>
      <c r="Q1144" s="310"/>
      <c r="R1144" s="309"/>
      <c r="V1144" s="184"/>
    </row>
    <row r="1145" spans="1:23" x14ac:dyDescent="0.25">
      <c r="A1145" s="330"/>
      <c r="B1145" s="311">
        <f>$C$10</f>
        <v>0</v>
      </c>
      <c r="C1145" s="315">
        <f>'13 Score Fill'!F1147</f>
        <v>0</v>
      </c>
      <c r="D1145" s="309"/>
      <c r="E1145" s="310"/>
      <c r="F1145" s="311">
        <f>$C$10</f>
        <v>0</v>
      </c>
      <c r="G1145" s="315">
        <f>'13 Score Fill'!F1155</f>
        <v>0</v>
      </c>
      <c r="H1145" s="309"/>
      <c r="I1145" s="310"/>
      <c r="J1145" s="311">
        <f>$C$10</f>
        <v>0</v>
      </c>
      <c r="K1145" s="314">
        <f>'13 Score Fill'!F1163</f>
        <v>0</v>
      </c>
      <c r="L1145" s="309"/>
      <c r="M1145" s="309"/>
      <c r="N1145" s="311">
        <f>$C$10</f>
        <v>0</v>
      </c>
      <c r="O1145" s="314">
        <f>'13 Score Fill'!F1171</f>
        <v>0</v>
      </c>
      <c r="P1145" s="309"/>
      <c r="Q1145" s="310"/>
      <c r="R1145" s="309"/>
      <c r="V1145" s="184"/>
    </row>
    <row r="1146" spans="1:23" x14ac:dyDescent="0.25">
      <c r="A1146" s="330"/>
      <c r="B1146" s="311">
        <f>$C$11</f>
        <v>0</v>
      </c>
      <c r="C1146" s="313">
        <f>'13 Score Fill'!F1148</f>
        <v>0</v>
      </c>
      <c r="D1146" s="309"/>
      <c r="E1146" s="310"/>
      <c r="F1146" s="311">
        <f>$C$11</f>
        <v>0</v>
      </c>
      <c r="G1146" s="315">
        <f>'13 Score Fill'!F1156</f>
        <v>0</v>
      </c>
      <c r="H1146" s="309"/>
      <c r="I1146" s="310"/>
      <c r="J1146" s="311">
        <f>$C$11</f>
        <v>0</v>
      </c>
      <c r="K1146" s="314">
        <f>'13 Score Fill'!F1164</f>
        <v>0</v>
      </c>
      <c r="L1146" s="309"/>
      <c r="M1146" s="309"/>
      <c r="N1146" s="311">
        <f>$C$11</f>
        <v>0</v>
      </c>
      <c r="O1146" s="314">
        <f>'13 Score Fill'!F1172</f>
        <v>0</v>
      </c>
      <c r="P1146" s="309"/>
      <c r="Q1146" s="310"/>
      <c r="R1146" s="309"/>
      <c r="V1146" s="184"/>
    </row>
    <row r="1147" spans="1:23" x14ac:dyDescent="0.25">
      <c r="A1147" s="330"/>
      <c r="B1147" s="327" t="s">
        <v>248</v>
      </c>
      <c r="C1147" s="324">
        <f>SUM(C1144:C1146)</f>
        <v>0</v>
      </c>
      <c r="D1147" s="325"/>
      <c r="E1147" s="326"/>
      <c r="F1147" s="327" t="s">
        <v>248</v>
      </c>
      <c r="G1147" s="324">
        <f>SUM(G1144:G1146)</f>
        <v>0</v>
      </c>
      <c r="H1147" s="325"/>
      <c r="I1147" s="326"/>
      <c r="J1147" s="327" t="s">
        <v>248</v>
      </c>
      <c r="K1147" s="324">
        <f>SUM(K1144:K1146)</f>
        <v>0</v>
      </c>
      <c r="L1147" s="325"/>
      <c r="M1147" s="325"/>
      <c r="N1147" s="327" t="s">
        <v>248</v>
      </c>
      <c r="O1147" s="324">
        <f>SUM(O1144:O1146)</f>
        <v>0</v>
      </c>
      <c r="P1147" s="309"/>
      <c r="Q1147" s="310"/>
      <c r="R1147" s="309"/>
    </row>
    <row r="1148" spans="1:23" x14ac:dyDescent="0.25">
      <c r="A1148" s="330"/>
      <c r="B1148" s="327" t="s">
        <v>240</v>
      </c>
      <c r="C1148" s="328">
        <f>C1147/3</f>
        <v>0</v>
      </c>
      <c r="D1148" s="325"/>
      <c r="E1148" s="326"/>
      <c r="F1148" s="327" t="s">
        <v>240</v>
      </c>
      <c r="G1148" s="328">
        <f>G1147/3</f>
        <v>0</v>
      </c>
      <c r="H1148" s="325"/>
      <c r="I1148" s="326"/>
      <c r="J1148" s="327" t="s">
        <v>240</v>
      </c>
      <c r="K1148" s="328">
        <f>K1147/3</f>
        <v>0</v>
      </c>
      <c r="L1148" s="325"/>
      <c r="M1148" s="325"/>
      <c r="N1148" s="327" t="s">
        <v>240</v>
      </c>
      <c r="O1148" s="328">
        <f>O1147/3</f>
        <v>0</v>
      </c>
      <c r="P1148" s="309"/>
      <c r="Q1148" s="310"/>
      <c r="R1148" s="309"/>
      <c r="V1148" s="374" t="e">
        <f>C1134</f>
        <v>#N/A</v>
      </c>
      <c r="W1148" s="375">
        <f>C1139</f>
        <v>0</v>
      </c>
    </row>
    <row r="1149" spans="1:23" x14ac:dyDescent="0.25">
      <c r="A1149" s="330"/>
      <c r="B1149" s="329"/>
      <c r="C1149" s="309"/>
      <c r="D1149" s="309"/>
      <c r="E1149" s="310"/>
      <c r="F1149" s="329"/>
      <c r="G1149" s="309"/>
      <c r="H1149" s="309"/>
      <c r="I1149" s="310"/>
      <c r="J1149" s="329"/>
      <c r="K1149" s="309"/>
      <c r="L1149" s="309"/>
      <c r="M1149" s="309"/>
      <c r="N1149" s="329"/>
      <c r="O1149" s="309"/>
      <c r="P1149" s="309"/>
      <c r="Q1149" s="310"/>
      <c r="R1149" s="309"/>
      <c r="V1149" s="374" t="e">
        <f>G1134</f>
        <v>#N/A</v>
      </c>
      <c r="W1149" s="375">
        <f>G1139</f>
        <v>0</v>
      </c>
    </row>
    <row r="1150" spans="1:23" ht="12.75" customHeight="1" x14ac:dyDescent="0.25">
      <c r="A1150" s="330"/>
      <c r="B1150" s="319" t="s">
        <v>242</v>
      </c>
      <c r="C1150" s="1384" t="e">
        <f>$C$46</f>
        <v>#N/A</v>
      </c>
      <c r="D1150" s="1385"/>
      <c r="E1150" s="318"/>
      <c r="F1150" s="319" t="s">
        <v>242</v>
      </c>
      <c r="G1150" s="1384" t="e">
        <f>$G$46</f>
        <v>#N/A</v>
      </c>
      <c r="H1150" s="1385"/>
      <c r="I1150" s="318"/>
      <c r="J1150" s="319" t="s">
        <v>242</v>
      </c>
      <c r="K1150" s="1384" t="e">
        <f>$K$46</f>
        <v>#N/A</v>
      </c>
      <c r="L1150" s="1385"/>
      <c r="M1150" s="320"/>
      <c r="N1150" s="319" t="s">
        <v>242</v>
      </c>
      <c r="O1150" s="1384" t="e">
        <f>$O$46</f>
        <v>#N/A</v>
      </c>
      <c r="P1150" s="1385"/>
      <c r="Q1150" s="310"/>
      <c r="R1150" s="309"/>
      <c r="U1150" s="331"/>
      <c r="V1150" s="374" t="e">
        <f>K1134</f>
        <v>#N/A</v>
      </c>
      <c r="W1150" s="375">
        <f>K1139</f>
        <v>0</v>
      </c>
    </row>
    <row r="1151" spans="1:23" x14ac:dyDescent="0.25">
      <c r="A1151" s="330"/>
      <c r="B1151" s="311"/>
      <c r="C1151" s="321" t="s">
        <v>238</v>
      </c>
      <c r="D1151" s="321"/>
      <c r="E1151" s="322"/>
      <c r="F1151" s="327"/>
      <c r="G1151" s="321" t="s">
        <v>238</v>
      </c>
      <c r="H1151" s="321"/>
      <c r="I1151" s="322"/>
      <c r="J1151" s="327"/>
      <c r="K1151" s="321" t="s">
        <v>238</v>
      </c>
      <c r="L1151" s="321"/>
      <c r="M1151" s="321"/>
      <c r="N1151" s="327"/>
      <c r="O1151" s="321" t="s">
        <v>238</v>
      </c>
      <c r="P1151" s="321"/>
      <c r="Q1151" s="310"/>
      <c r="R1151" s="309"/>
      <c r="V1151" s="374" t="e">
        <f>O1134</f>
        <v>#N/A</v>
      </c>
      <c r="W1151" s="375">
        <f>O1139</f>
        <v>0</v>
      </c>
    </row>
    <row r="1152" spans="1:23" x14ac:dyDescent="0.25">
      <c r="A1152" s="330"/>
      <c r="B1152" s="311">
        <f>$C$9</f>
        <v>0</v>
      </c>
      <c r="C1152" s="313">
        <f>'13 Score Fill'!G1146</f>
        <v>0</v>
      </c>
      <c r="D1152" s="309"/>
      <c r="E1152" s="310"/>
      <c r="F1152" s="311">
        <f>$C$9</f>
        <v>0</v>
      </c>
      <c r="G1152" s="313">
        <f>'13 Score Fill'!G1154</f>
        <v>0</v>
      </c>
      <c r="H1152" s="309"/>
      <c r="I1152" s="310"/>
      <c r="J1152" s="311">
        <f>$C$9</f>
        <v>0</v>
      </c>
      <c r="K1152" s="313">
        <f>'13 Score Fill'!G1162</f>
        <v>0</v>
      </c>
      <c r="L1152" s="309"/>
      <c r="M1152" s="309"/>
      <c r="N1152" s="311">
        <f>$C$9</f>
        <v>0</v>
      </c>
      <c r="O1152" s="313">
        <f>'13 Score Fill'!G1170</f>
        <v>0</v>
      </c>
      <c r="P1152" s="309"/>
      <c r="Q1152" s="310"/>
      <c r="R1152" s="309"/>
      <c r="V1152" s="374" t="e">
        <f>C1142</f>
        <v>#N/A</v>
      </c>
      <c r="W1152" s="375">
        <f>C1147</f>
        <v>0</v>
      </c>
    </row>
    <row r="1153" spans="1:23" x14ac:dyDescent="0.25">
      <c r="A1153" s="330"/>
      <c r="B1153" s="311">
        <f>$C$10</f>
        <v>0</v>
      </c>
      <c r="C1153" s="314">
        <f>'13 Score Fill'!G1147</f>
        <v>0</v>
      </c>
      <c r="D1153" s="309"/>
      <c r="E1153" s="310"/>
      <c r="F1153" s="311">
        <f>$C$10</f>
        <v>0</v>
      </c>
      <c r="G1153" s="315">
        <f>'13 Score Fill'!G1155</f>
        <v>0</v>
      </c>
      <c r="H1153" s="309"/>
      <c r="I1153" s="310"/>
      <c r="J1153" s="311">
        <f>$C$10</f>
        <v>0</v>
      </c>
      <c r="K1153" s="315">
        <f>'13 Score Fill'!G1163</f>
        <v>0</v>
      </c>
      <c r="L1153" s="309"/>
      <c r="M1153" s="309"/>
      <c r="N1153" s="311">
        <f>$C$10</f>
        <v>0</v>
      </c>
      <c r="O1153" s="314">
        <f>'13 Score Fill'!G1171</f>
        <v>0</v>
      </c>
      <c r="P1153" s="309"/>
      <c r="Q1153" s="310"/>
      <c r="R1153" s="309"/>
      <c r="V1153" s="374" t="e">
        <f>G1142</f>
        <v>#N/A</v>
      </c>
      <c r="W1153" s="375">
        <f>G1147</f>
        <v>0</v>
      </c>
    </row>
    <row r="1154" spans="1:23" x14ac:dyDescent="0.25">
      <c r="A1154" s="330"/>
      <c r="B1154" s="311">
        <f>$C$11</f>
        <v>0</v>
      </c>
      <c r="C1154" s="314">
        <f>'13 Score Fill'!G1148</f>
        <v>0</v>
      </c>
      <c r="D1154" s="309"/>
      <c r="E1154" s="310"/>
      <c r="F1154" s="311">
        <f>$C$11</f>
        <v>0</v>
      </c>
      <c r="G1154" s="315">
        <f>'13 Score Fill'!G1156</f>
        <v>0</v>
      </c>
      <c r="H1154" s="309"/>
      <c r="I1154" s="310"/>
      <c r="J1154" s="311">
        <f>$C$11</f>
        <v>0</v>
      </c>
      <c r="K1154" s="313">
        <f>'13 Score Fill'!G1164</f>
        <v>0</v>
      </c>
      <c r="L1154" s="309"/>
      <c r="M1154" s="309"/>
      <c r="N1154" s="311">
        <f>$C$11</f>
        <v>0</v>
      </c>
      <c r="O1154" s="314">
        <f>'13 Score Fill'!G1172</f>
        <v>0</v>
      </c>
      <c r="P1154" s="309"/>
      <c r="Q1154" s="310"/>
      <c r="R1154" s="309"/>
      <c r="V1154" s="375" t="e">
        <f>K1142</f>
        <v>#N/A</v>
      </c>
      <c r="W1154" s="375">
        <f>K1147</f>
        <v>0</v>
      </c>
    </row>
    <row r="1155" spans="1:23" x14ac:dyDescent="0.25">
      <c r="A1155" s="330"/>
      <c r="B1155" s="327" t="s">
        <v>248</v>
      </c>
      <c r="C1155" s="324">
        <f>SUM(C1152:C1154)</f>
        <v>0</v>
      </c>
      <c r="D1155" s="325"/>
      <c r="E1155" s="326"/>
      <c r="F1155" s="327" t="s">
        <v>248</v>
      </c>
      <c r="G1155" s="324">
        <f>SUM(G1152:G1154)</f>
        <v>0</v>
      </c>
      <c r="H1155" s="325"/>
      <c r="I1155" s="326"/>
      <c r="J1155" s="327" t="s">
        <v>248</v>
      </c>
      <c r="K1155" s="324">
        <f>SUM(K1152:K1154)</f>
        <v>0</v>
      </c>
      <c r="L1155" s="325"/>
      <c r="M1155" s="325"/>
      <c r="N1155" s="327" t="s">
        <v>248</v>
      </c>
      <c r="O1155" s="324">
        <f>SUM(O1152:O1154)</f>
        <v>0</v>
      </c>
      <c r="P1155" s="309"/>
      <c r="Q1155" s="310"/>
      <c r="R1155" s="309"/>
      <c r="V1155" s="374" t="e">
        <f>O1142</f>
        <v>#N/A</v>
      </c>
      <c r="W1155" s="375">
        <f>O1147</f>
        <v>0</v>
      </c>
    </row>
    <row r="1156" spans="1:23" x14ac:dyDescent="0.25">
      <c r="A1156" s="330"/>
      <c r="B1156" s="327" t="s">
        <v>240</v>
      </c>
      <c r="C1156" s="328">
        <f>C1155/3</f>
        <v>0</v>
      </c>
      <c r="D1156" s="325"/>
      <c r="E1156" s="326"/>
      <c r="F1156" s="327" t="s">
        <v>240</v>
      </c>
      <c r="G1156" s="328">
        <f>G1155/3</f>
        <v>0</v>
      </c>
      <c r="H1156" s="325"/>
      <c r="I1156" s="326"/>
      <c r="J1156" s="327" t="s">
        <v>240</v>
      </c>
      <c r="K1156" s="328">
        <f>K1155/3</f>
        <v>0</v>
      </c>
      <c r="L1156" s="325"/>
      <c r="M1156" s="325"/>
      <c r="N1156" s="327" t="s">
        <v>240</v>
      </c>
      <c r="O1156" s="328">
        <f>O1155/3</f>
        <v>0</v>
      </c>
      <c r="P1156" s="309"/>
      <c r="Q1156" s="310"/>
      <c r="R1156" s="309"/>
      <c r="V1156" s="374" t="e">
        <f>C1150</f>
        <v>#N/A</v>
      </c>
      <c r="W1156" s="375">
        <f>C1155</f>
        <v>0</v>
      </c>
    </row>
    <row r="1157" spans="1:23" x14ac:dyDescent="0.25">
      <c r="A1157" s="330"/>
      <c r="B1157" s="311"/>
      <c r="C1157" s="309"/>
      <c r="D1157" s="309"/>
      <c r="E1157" s="310"/>
      <c r="F1157" s="311"/>
      <c r="G1157" s="309"/>
      <c r="H1157" s="309"/>
      <c r="I1157" s="310"/>
      <c r="J1157" s="311"/>
      <c r="K1157" s="309"/>
      <c r="L1157" s="309"/>
      <c r="M1157" s="309"/>
      <c r="N1157" s="311"/>
      <c r="O1157" s="309"/>
      <c r="P1157" s="309"/>
      <c r="Q1157" s="310"/>
      <c r="R1157" s="309"/>
      <c r="V1157" s="374" t="e">
        <f>G1150</f>
        <v>#N/A</v>
      </c>
      <c r="W1157" s="375">
        <f>G1155</f>
        <v>0</v>
      </c>
    </row>
    <row r="1158" spans="1:23" ht="12.75" customHeight="1" x14ac:dyDescent="0.25">
      <c r="A1158" s="330"/>
      <c r="B1158" s="319" t="s">
        <v>243</v>
      </c>
      <c r="C1158" s="1384" t="e">
        <f>$C$54</f>
        <v>#N/A</v>
      </c>
      <c r="D1158" s="1385"/>
      <c r="E1158" s="318"/>
      <c r="F1158" s="319" t="s">
        <v>243</v>
      </c>
      <c r="G1158" s="1384" t="e">
        <f>$G$54</f>
        <v>#N/A</v>
      </c>
      <c r="H1158" s="1385"/>
      <c r="I1158" s="318"/>
      <c r="J1158" s="319" t="s">
        <v>243</v>
      </c>
      <c r="K1158" s="1384" t="e">
        <f>$K$54</f>
        <v>#N/A</v>
      </c>
      <c r="L1158" s="1385"/>
      <c r="M1158" s="320"/>
      <c r="N1158" s="319" t="s">
        <v>243</v>
      </c>
      <c r="O1158" s="1384" t="e">
        <f>$O$54</f>
        <v>#N/A</v>
      </c>
      <c r="P1158" s="1385"/>
      <c r="Q1158" s="310"/>
      <c r="R1158" s="309"/>
      <c r="U1158" s="331"/>
      <c r="V1158" s="374" t="e">
        <f>K1150</f>
        <v>#N/A</v>
      </c>
      <c r="W1158" s="375">
        <f>K1155</f>
        <v>0</v>
      </c>
    </row>
    <row r="1159" spans="1:23" x14ac:dyDescent="0.25">
      <c r="A1159" s="330"/>
      <c r="B1159" s="311"/>
      <c r="C1159" s="321" t="s">
        <v>238</v>
      </c>
      <c r="D1159" s="321"/>
      <c r="E1159" s="322"/>
      <c r="F1159" s="327"/>
      <c r="G1159" s="321" t="s">
        <v>238</v>
      </c>
      <c r="H1159" s="321"/>
      <c r="I1159" s="322"/>
      <c r="J1159" s="327"/>
      <c r="K1159" s="321" t="s">
        <v>238</v>
      </c>
      <c r="L1159" s="321"/>
      <c r="M1159" s="321"/>
      <c r="N1159" s="327"/>
      <c r="O1159" s="321" t="s">
        <v>238</v>
      </c>
      <c r="P1159" s="321"/>
      <c r="Q1159" s="310"/>
      <c r="R1159" s="309"/>
      <c r="V1159" s="374" t="e">
        <f>O1150</f>
        <v>#N/A</v>
      </c>
      <c r="W1159" s="375">
        <f>O1155</f>
        <v>0</v>
      </c>
    </row>
    <row r="1160" spans="1:23" x14ac:dyDescent="0.25">
      <c r="A1160" s="330"/>
      <c r="B1160" s="311">
        <f>$C$9</f>
        <v>0</v>
      </c>
      <c r="C1160" s="312">
        <f>'13 Score Fill'!H1146</f>
        <v>0</v>
      </c>
      <c r="D1160" s="309"/>
      <c r="E1160" s="310"/>
      <c r="F1160" s="311">
        <f>$C$9</f>
        <v>0</v>
      </c>
      <c r="G1160" s="312">
        <f>'13 Score Fill'!H1154</f>
        <v>0</v>
      </c>
      <c r="H1160" s="309"/>
      <c r="I1160" s="310"/>
      <c r="J1160" s="311">
        <f>$C$9</f>
        <v>0</v>
      </c>
      <c r="K1160" s="312">
        <f>'13 Score Fill'!H1162</f>
        <v>0</v>
      </c>
      <c r="L1160" s="309"/>
      <c r="M1160" s="309"/>
      <c r="N1160" s="311">
        <f>$C$9</f>
        <v>0</v>
      </c>
      <c r="O1160" s="313">
        <f>'13 Score Fill'!H1170</f>
        <v>0</v>
      </c>
      <c r="P1160" s="309"/>
      <c r="Q1160" s="310"/>
      <c r="R1160" s="309"/>
      <c r="V1160" s="374" t="e">
        <f>C1158</f>
        <v>#N/A</v>
      </c>
      <c r="W1160" s="375">
        <f>C1163</f>
        <v>0</v>
      </c>
    </row>
    <row r="1161" spans="1:23" x14ac:dyDescent="0.25">
      <c r="A1161" s="330"/>
      <c r="B1161" s="311">
        <f>$C$10</f>
        <v>0</v>
      </c>
      <c r="C1161" s="313">
        <f>'13 Score Fill'!H1147</f>
        <v>0</v>
      </c>
      <c r="D1161" s="309"/>
      <c r="E1161" s="310"/>
      <c r="F1161" s="311">
        <f>$C$10</f>
        <v>0</v>
      </c>
      <c r="G1161" s="313">
        <f>'13 Score Fill'!H1155</f>
        <v>0</v>
      </c>
      <c r="H1161" s="309"/>
      <c r="I1161" s="310"/>
      <c r="J1161" s="311">
        <f>$C$10</f>
        <v>0</v>
      </c>
      <c r="K1161" s="312">
        <f>'13 Score Fill'!H1163</f>
        <v>0</v>
      </c>
      <c r="L1161" s="309"/>
      <c r="M1161" s="309"/>
      <c r="N1161" s="311">
        <f>$C$10</f>
        <v>0</v>
      </c>
      <c r="O1161" s="314">
        <f>'13 Score Fill'!H1171</f>
        <v>0</v>
      </c>
      <c r="P1161" s="309"/>
      <c r="Q1161" s="310"/>
      <c r="R1161" s="309"/>
      <c r="V1161" s="374" t="e">
        <f>G1158</f>
        <v>#N/A</v>
      </c>
      <c r="W1161" s="375">
        <f>G1163</f>
        <v>0</v>
      </c>
    </row>
    <row r="1162" spans="1:23" x14ac:dyDescent="0.25">
      <c r="A1162" s="330"/>
      <c r="B1162" s="311">
        <f>$C$11</f>
        <v>0</v>
      </c>
      <c r="C1162" s="314">
        <f>'13 Score Fill'!H1148</f>
        <v>0</v>
      </c>
      <c r="D1162" s="309"/>
      <c r="E1162" s="310"/>
      <c r="F1162" s="311">
        <f>$C$11</f>
        <v>0</v>
      </c>
      <c r="G1162" s="315">
        <f>'13 Score Fill'!H1156</f>
        <v>0</v>
      </c>
      <c r="H1162" s="309"/>
      <c r="I1162" s="310"/>
      <c r="J1162" s="311">
        <f>$C$11</f>
        <v>0</v>
      </c>
      <c r="K1162" s="313">
        <f>'13 Score Fill'!H1164</f>
        <v>0</v>
      </c>
      <c r="L1162" s="309"/>
      <c r="M1162" s="309"/>
      <c r="N1162" s="311">
        <f>$C$11</f>
        <v>0</v>
      </c>
      <c r="O1162" s="314">
        <f>'13 Score Fill'!H1172</f>
        <v>0</v>
      </c>
      <c r="P1162" s="309"/>
      <c r="Q1162" s="310"/>
      <c r="R1162" s="309"/>
      <c r="V1162" s="375" t="e">
        <f>K1158</f>
        <v>#N/A</v>
      </c>
      <c r="W1162" s="375">
        <f>K1163</f>
        <v>0</v>
      </c>
    </row>
    <row r="1163" spans="1:23" x14ac:dyDescent="0.25">
      <c r="A1163" s="330"/>
      <c r="B1163" s="327" t="s">
        <v>248</v>
      </c>
      <c r="C1163" s="324">
        <f>SUM(C1160:C1162)</f>
        <v>0</v>
      </c>
      <c r="D1163" s="325"/>
      <c r="E1163" s="326"/>
      <c r="F1163" s="327" t="s">
        <v>248</v>
      </c>
      <c r="G1163" s="322">
        <f>SUM(G1160:G1162)</f>
        <v>0</v>
      </c>
      <c r="H1163" s="325"/>
      <c r="I1163" s="326"/>
      <c r="J1163" s="327" t="s">
        <v>248</v>
      </c>
      <c r="K1163" s="324">
        <f>SUM(K1160:K1162)</f>
        <v>0</v>
      </c>
      <c r="L1163" s="325"/>
      <c r="M1163" s="325"/>
      <c r="N1163" s="327" t="s">
        <v>248</v>
      </c>
      <c r="O1163" s="324">
        <f>SUM(O1160:O1162)</f>
        <v>0</v>
      </c>
      <c r="P1163" s="309"/>
      <c r="Q1163" s="310"/>
      <c r="R1163" s="309"/>
      <c r="V1163" s="374" t="e">
        <f>O1158</f>
        <v>#N/A</v>
      </c>
      <c r="W1163" s="375">
        <f>O1163</f>
        <v>0</v>
      </c>
    </row>
    <row r="1164" spans="1:23" x14ac:dyDescent="0.25">
      <c r="A1164" s="330"/>
      <c r="B1164" s="327" t="s">
        <v>240</v>
      </c>
      <c r="C1164" s="328">
        <f>C1163/3</f>
        <v>0</v>
      </c>
      <c r="D1164" s="325"/>
      <c r="E1164" s="326"/>
      <c r="F1164" s="327" t="s">
        <v>240</v>
      </c>
      <c r="G1164" s="328">
        <f>G1163/3</f>
        <v>0</v>
      </c>
      <c r="H1164" s="325"/>
      <c r="I1164" s="326"/>
      <c r="J1164" s="327" t="s">
        <v>240</v>
      </c>
      <c r="K1164" s="328">
        <f>K1163/3</f>
        <v>0</v>
      </c>
      <c r="L1164" s="325"/>
      <c r="M1164" s="325"/>
      <c r="N1164" s="327" t="s">
        <v>240</v>
      </c>
      <c r="O1164" s="328">
        <f>O1163/3</f>
        <v>0</v>
      </c>
      <c r="P1164" s="309"/>
      <c r="Q1164" s="310"/>
      <c r="R1164" s="309"/>
      <c r="V1164" s="374" t="e">
        <f>C1166</f>
        <v>#N/A</v>
      </c>
      <c r="W1164" s="375">
        <f>C1171</f>
        <v>0</v>
      </c>
    </row>
    <row r="1165" spans="1:23" x14ac:dyDescent="0.25">
      <c r="A1165" s="330"/>
      <c r="B1165" s="311"/>
      <c r="C1165" s="309"/>
      <c r="D1165" s="309"/>
      <c r="E1165" s="310"/>
      <c r="F1165" s="311"/>
      <c r="G1165" s="309"/>
      <c r="H1165" s="309"/>
      <c r="I1165" s="310"/>
      <c r="J1165" s="311"/>
      <c r="K1165" s="309"/>
      <c r="L1165" s="309"/>
      <c r="M1165" s="309"/>
      <c r="N1165" s="311"/>
      <c r="O1165" s="309"/>
      <c r="P1165" s="309"/>
      <c r="Q1165" s="310"/>
      <c r="R1165" s="309"/>
      <c r="S1165" s="429"/>
      <c r="T1165" s="428"/>
      <c r="U1165" s="430"/>
      <c r="V1165" s="374" t="e">
        <f>G1166</f>
        <v>#N/A</v>
      </c>
      <c r="W1165" s="375">
        <f>G1171</f>
        <v>0</v>
      </c>
    </row>
    <row r="1166" spans="1:23" ht="12.75" customHeight="1" x14ac:dyDescent="0.25">
      <c r="A1166" s="330"/>
      <c r="B1166" s="319" t="s">
        <v>244</v>
      </c>
      <c r="C1166" s="1384" t="e">
        <f>$C$62</f>
        <v>#N/A</v>
      </c>
      <c r="D1166" s="1385"/>
      <c r="E1166" s="318"/>
      <c r="F1166" s="319" t="s">
        <v>244</v>
      </c>
      <c r="G1166" s="1384" t="e">
        <f>$G$62</f>
        <v>#N/A</v>
      </c>
      <c r="H1166" s="1385"/>
      <c r="I1166" s="318"/>
      <c r="J1166" s="319" t="s">
        <v>244</v>
      </c>
      <c r="K1166" s="1384" t="e">
        <f>$K$62</f>
        <v>#N/A</v>
      </c>
      <c r="L1166" s="1385"/>
      <c r="M1166" s="320"/>
      <c r="N1166" s="319" t="s">
        <v>244</v>
      </c>
      <c r="O1166" s="1384" t="e">
        <f>$O$62</f>
        <v>#N/A</v>
      </c>
      <c r="P1166" s="1385"/>
      <c r="Q1166" s="310"/>
      <c r="R1166" s="309"/>
      <c r="U1166" s="331"/>
      <c r="V1166" s="374" t="e">
        <f>K1166</f>
        <v>#N/A</v>
      </c>
      <c r="W1166" s="375">
        <f>K1171</f>
        <v>0</v>
      </c>
    </row>
    <row r="1167" spans="1:23" x14ac:dyDescent="0.25">
      <c r="A1167" s="330"/>
      <c r="B1167" s="311"/>
      <c r="C1167" s="321" t="s">
        <v>238</v>
      </c>
      <c r="D1167" s="321"/>
      <c r="E1167" s="322"/>
      <c r="F1167" s="327"/>
      <c r="G1167" s="321" t="s">
        <v>238</v>
      </c>
      <c r="H1167" s="321"/>
      <c r="I1167" s="322"/>
      <c r="J1167" s="327"/>
      <c r="K1167" s="321" t="s">
        <v>238</v>
      </c>
      <c r="L1167" s="321"/>
      <c r="M1167" s="321"/>
      <c r="N1167" s="327"/>
      <c r="O1167" s="321" t="s">
        <v>238</v>
      </c>
      <c r="P1167" s="321"/>
      <c r="Q1167" s="310"/>
      <c r="R1167" s="309"/>
      <c r="V1167" s="374" t="e">
        <f>O1166</f>
        <v>#N/A</v>
      </c>
      <c r="W1167" s="375">
        <f>O1171</f>
        <v>0</v>
      </c>
    </row>
    <row r="1168" spans="1:23" x14ac:dyDescent="0.25">
      <c r="A1168" s="330"/>
      <c r="B1168" s="311">
        <f>$C$9</f>
        <v>0</v>
      </c>
      <c r="C1168" s="313">
        <f>'13 Score Fill'!I1146</f>
        <v>0</v>
      </c>
      <c r="D1168" s="309"/>
      <c r="E1168" s="310"/>
      <c r="F1168" s="311">
        <f>$C$9</f>
        <v>0</v>
      </c>
      <c r="G1168" s="313">
        <f>'13 Score Fill'!I1154</f>
        <v>0</v>
      </c>
      <c r="H1168" s="309"/>
      <c r="I1168" s="310"/>
      <c r="J1168" s="311">
        <f>$C$9</f>
        <v>0</v>
      </c>
      <c r="K1168" s="313">
        <f>'13 Score Fill'!I1162</f>
        <v>0</v>
      </c>
      <c r="L1168" s="309"/>
      <c r="M1168" s="309"/>
      <c r="N1168" s="311">
        <f>$C$9</f>
        <v>0</v>
      </c>
      <c r="O1168" s="313">
        <f>'13 Score Fill'!I1170</f>
        <v>0</v>
      </c>
      <c r="P1168" s="309"/>
      <c r="Q1168" s="310"/>
      <c r="R1168" s="309"/>
      <c r="V1168" s="374" t="e">
        <f>C1174</f>
        <v>#N/A</v>
      </c>
      <c r="W1168" s="375">
        <f>C1179</f>
        <v>0</v>
      </c>
    </row>
    <row r="1169" spans="1:23" x14ac:dyDescent="0.25">
      <c r="A1169" s="330"/>
      <c r="B1169" s="311">
        <f>$C$10</f>
        <v>0</v>
      </c>
      <c r="C1169" s="315">
        <f>'13 Score Fill'!I1147</f>
        <v>0</v>
      </c>
      <c r="D1169" s="309"/>
      <c r="E1169" s="310"/>
      <c r="F1169" s="311">
        <f>$C$10</f>
        <v>0</v>
      </c>
      <c r="G1169" s="315">
        <f>'13 Score Fill'!I1155</f>
        <v>0</v>
      </c>
      <c r="H1169" s="309"/>
      <c r="I1169" s="310"/>
      <c r="J1169" s="311">
        <f>$C$10</f>
        <v>0</v>
      </c>
      <c r="K1169" s="315">
        <f>'13 Score Fill'!I1163</f>
        <v>0</v>
      </c>
      <c r="L1169" s="309"/>
      <c r="M1169" s="309"/>
      <c r="N1169" s="311">
        <f>$C$10</f>
        <v>0</v>
      </c>
      <c r="O1169" s="314">
        <f>'13 Score Fill'!I1171</f>
        <v>0</v>
      </c>
      <c r="P1169" s="309"/>
      <c r="Q1169" s="310"/>
      <c r="R1169" s="309"/>
      <c r="V1169" s="374" t="e">
        <f>G1174</f>
        <v>#N/A</v>
      </c>
      <c r="W1169" s="375">
        <f>G1179</f>
        <v>0</v>
      </c>
    </row>
    <row r="1170" spans="1:23" x14ac:dyDescent="0.25">
      <c r="A1170" s="330"/>
      <c r="B1170" s="311">
        <f>$C$11</f>
        <v>0</v>
      </c>
      <c r="C1170" s="313">
        <f>'13 Score Fill'!I1148</f>
        <v>0</v>
      </c>
      <c r="D1170" s="309"/>
      <c r="E1170" s="310"/>
      <c r="F1170" s="311">
        <f>$C$11</f>
        <v>0</v>
      </c>
      <c r="G1170" s="313">
        <f>'13 Score Fill'!I1156</f>
        <v>0</v>
      </c>
      <c r="H1170" s="309"/>
      <c r="I1170" s="310"/>
      <c r="J1170" s="311">
        <f>$C$11</f>
        <v>0</v>
      </c>
      <c r="K1170" s="315">
        <f>'13 Score Fill'!I1164</f>
        <v>0</v>
      </c>
      <c r="L1170" s="309"/>
      <c r="M1170" s="309"/>
      <c r="N1170" s="311">
        <f>$C$11</f>
        <v>0</v>
      </c>
      <c r="O1170" s="315">
        <f>'13 Score Fill'!I1172</f>
        <v>0</v>
      </c>
      <c r="P1170" s="309"/>
      <c r="Q1170" s="310"/>
      <c r="R1170" s="309"/>
      <c r="V1170" s="375" t="e">
        <f>K1174</f>
        <v>#N/A</v>
      </c>
      <c r="W1170" s="375">
        <f>K1179</f>
        <v>0</v>
      </c>
    </row>
    <row r="1171" spans="1:23" x14ac:dyDescent="0.25">
      <c r="A1171" s="330"/>
      <c r="B1171" s="327" t="s">
        <v>248</v>
      </c>
      <c r="C1171" s="324">
        <f>SUM(C1168:C1170)</f>
        <v>0</v>
      </c>
      <c r="D1171" s="325"/>
      <c r="E1171" s="326"/>
      <c r="F1171" s="327" t="s">
        <v>248</v>
      </c>
      <c r="G1171" s="324">
        <f>SUM(G1168:G1170)</f>
        <v>0</v>
      </c>
      <c r="H1171" s="325"/>
      <c r="I1171" s="326"/>
      <c r="J1171" s="327" t="s">
        <v>248</v>
      </c>
      <c r="K1171" s="324">
        <f>SUM(K1168:K1170)</f>
        <v>0</v>
      </c>
      <c r="L1171" s="325"/>
      <c r="M1171" s="325"/>
      <c r="N1171" s="327" t="s">
        <v>248</v>
      </c>
      <c r="O1171" s="321">
        <f>SUM(O1168:O1170)</f>
        <v>0</v>
      </c>
      <c r="P1171" s="309"/>
      <c r="Q1171" s="310"/>
      <c r="R1171" s="309"/>
      <c r="V1171" s="374" t="e">
        <f>O1174</f>
        <v>#N/A</v>
      </c>
      <c r="W1171" s="375">
        <f>O1179</f>
        <v>0</v>
      </c>
    </row>
    <row r="1172" spans="1:23" x14ac:dyDescent="0.25">
      <c r="A1172" s="330"/>
      <c r="B1172" s="327" t="s">
        <v>240</v>
      </c>
      <c r="C1172" s="328">
        <f>C1171/3</f>
        <v>0</v>
      </c>
      <c r="D1172" s="325"/>
      <c r="E1172" s="326"/>
      <c r="F1172" s="327" t="s">
        <v>240</v>
      </c>
      <c r="G1172" s="328">
        <f>G1171/3</f>
        <v>0</v>
      </c>
      <c r="H1172" s="325"/>
      <c r="I1172" s="326"/>
      <c r="J1172" s="327" t="s">
        <v>240</v>
      </c>
      <c r="K1172" s="328">
        <f>K1171/3</f>
        <v>0</v>
      </c>
      <c r="L1172" s="325"/>
      <c r="M1172" s="325"/>
      <c r="N1172" s="327" t="s">
        <v>240</v>
      </c>
      <c r="O1172" s="328">
        <f>O1171/3</f>
        <v>0</v>
      </c>
      <c r="P1172" s="309"/>
      <c r="Q1172" s="310"/>
      <c r="R1172" s="309"/>
      <c r="W1172" s="184">
        <f>SUM(W1148:W1171)</f>
        <v>0</v>
      </c>
    </row>
    <row r="1173" spans="1:23" x14ac:dyDescent="0.25">
      <c r="A1173" s="330"/>
      <c r="B1173" s="311"/>
      <c r="C1173" s="309"/>
      <c r="D1173" s="309"/>
      <c r="E1173" s="310"/>
      <c r="F1173" s="311"/>
      <c r="G1173" s="309"/>
      <c r="H1173" s="309"/>
      <c r="I1173" s="310"/>
      <c r="J1173" s="311"/>
      <c r="K1173" s="309"/>
      <c r="L1173" s="309"/>
      <c r="M1173" s="309"/>
      <c r="N1173" s="311"/>
      <c r="O1173" s="309"/>
      <c r="P1173" s="309"/>
      <c r="Q1173" s="310"/>
      <c r="R1173" s="309"/>
    </row>
    <row r="1174" spans="1:23" ht="12.75" customHeight="1" x14ac:dyDescent="0.25">
      <c r="A1174" s="330"/>
      <c r="B1174" s="319" t="s">
        <v>245</v>
      </c>
      <c r="C1174" s="1384" t="e">
        <f>$C$70</f>
        <v>#N/A</v>
      </c>
      <c r="D1174" s="1385"/>
      <c r="E1174" s="318"/>
      <c r="F1174" s="319" t="s">
        <v>245</v>
      </c>
      <c r="G1174" s="1384" t="e">
        <f>$G$70</f>
        <v>#N/A</v>
      </c>
      <c r="H1174" s="1385"/>
      <c r="I1174" s="318"/>
      <c r="J1174" s="319" t="s">
        <v>245</v>
      </c>
      <c r="K1174" s="1384" t="e">
        <f>$K$70</f>
        <v>#N/A</v>
      </c>
      <c r="L1174" s="1385"/>
      <c r="M1174" s="320"/>
      <c r="N1174" s="319" t="s">
        <v>245</v>
      </c>
      <c r="O1174" s="1384" t="e">
        <f>$O$70</f>
        <v>#N/A</v>
      </c>
      <c r="P1174" s="1385"/>
      <c r="Q1174" s="310"/>
      <c r="R1174" s="309"/>
      <c r="U1174" s="331"/>
    </row>
    <row r="1175" spans="1:23" x14ac:dyDescent="0.25">
      <c r="A1175" s="330"/>
      <c r="B1175" s="311"/>
      <c r="C1175" s="321" t="s">
        <v>238</v>
      </c>
      <c r="D1175" s="321"/>
      <c r="E1175" s="322"/>
      <c r="F1175" s="327"/>
      <c r="G1175" s="321" t="s">
        <v>238</v>
      </c>
      <c r="H1175" s="321"/>
      <c r="I1175" s="322"/>
      <c r="J1175" s="327"/>
      <c r="K1175" s="321" t="s">
        <v>238</v>
      </c>
      <c r="L1175" s="321"/>
      <c r="M1175" s="321"/>
      <c r="N1175" s="327"/>
      <c r="O1175" s="321" t="s">
        <v>238</v>
      </c>
      <c r="P1175" s="309"/>
      <c r="Q1175" s="310"/>
      <c r="R1175" s="309"/>
    </row>
    <row r="1176" spans="1:23" x14ac:dyDescent="0.25">
      <c r="A1176" s="330"/>
      <c r="B1176" s="311">
        <f>$C$9</f>
        <v>0</v>
      </c>
      <c r="C1176" s="313">
        <f>'13 Score Fill'!J1146</f>
        <v>0</v>
      </c>
      <c r="D1176" s="309"/>
      <c r="E1176" s="310"/>
      <c r="F1176" s="311">
        <f>$C$9</f>
        <v>0</v>
      </c>
      <c r="G1176" s="313">
        <f>'13 Score Fill'!J1154</f>
        <v>0</v>
      </c>
      <c r="H1176" s="309"/>
      <c r="I1176" s="310"/>
      <c r="J1176" s="311">
        <f>$C$9</f>
        <v>0</v>
      </c>
      <c r="K1176" s="313">
        <f>'13 Score Fill'!J1162</f>
        <v>0</v>
      </c>
      <c r="L1176" s="309"/>
      <c r="M1176" s="309"/>
      <c r="N1176" s="311">
        <f>$C$9</f>
        <v>0</v>
      </c>
      <c r="O1176" s="313">
        <f>'13 Score Fill'!J1170</f>
        <v>0</v>
      </c>
      <c r="P1176" s="309"/>
      <c r="Q1176" s="310"/>
      <c r="R1176" s="309"/>
      <c r="V1176" s="374">
        <f>COUNTIF(V1148:V1171,D1188)</f>
        <v>0</v>
      </c>
    </row>
    <row r="1177" spans="1:23" x14ac:dyDescent="0.25">
      <c r="A1177" s="330"/>
      <c r="B1177" s="311">
        <f>$C$10</f>
        <v>0</v>
      </c>
      <c r="C1177" s="314">
        <f>'13 Score Fill'!J1147</f>
        <v>0</v>
      </c>
      <c r="D1177" s="309"/>
      <c r="E1177" s="310"/>
      <c r="F1177" s="311">
        <f>$C$10</f>
        <v>0</v>
      </c>
      <c r="G1177" s="315">
        <f>'13 Score Fill'!J1155</f>
        <v>0</v>
      </c>
      <c r="H1177" s="309"/>
      <c r="I1177" s="310"/>
      <c r="J1177" s="311">
        <f>$C$10</f>
        <v>0</v>
      </c>
      <c r="K1177" s="315">
        <f>'13 Score Fill'!J1163</f>
        <v>0</v>
      </c>
      <c r="L1177" s="309"/>
      <c r="M1177" s="309"/>
      <c r="N1177" s="311">
        <f>$C$10</f>
        <v>0</v>
      </c>
      <c r="O1177" s="314">
        <f>'13 Score Fill'!J1171</f>
        <v>0</v>
      </c>
      <c r="P1177" s="309"/>
      <c r="Q1177" s="310"/>
      <c r="R1177" s="309"/>
      <c r="V1177" s="374">
        <f>COUNTIF(V1148:V1171,D1189)</f>
        <v>0</v>
      </c>
    </row>
    <row r="1178" spans="1:23" x14ac:dyDescent="0.25">
      <c r="A1178" s="330"/>
      <c r="B1178" s="311">
        <f>$C$11</f>
        <v>0</v>
      </c>
      <c r="C1178" s="314">
        <f>'13 Score Fill'!J1148</f>
        <v>0</v>
      </c>
      <c r="D1178" s="309"/>
      <c r="E1178" s="310"/>
      <c r="F1178" s="311">
        <f>$C$11</f>
        <v>0</v>
      </c>
      <c r="G1178" s="315">
        <f>'13 Score Fill'!J1156</f>
        <v>0</v>
      </c>
      <c r="H1178" s="309"/>
      <c r="I1178" s="310"/>
      <c r="J1178" s="311">
        <f>$C$11</f>
        <v>0</v>
      </c>
      <c r="K1178" s="315">
        <f>'13 Score Fill'!J1164</f>
        <v>0</v>
      </c>
      <c r="L1178" s="309"/>
      <c r="M1178" s="309"/>
      <c r="N1178" s="311">
        <f>$C$11</f>
        <v>0</v>
      </c>
      <c r="O1178" s="314">
        <f>'13 Score Fill'!J1172</f>
        <v>0</v>
      </c>
      <c r="P1178" s="309"/>
      <c r="Q1178" s="310"/>
      <c r="R1178" s="309"/>
      <c r="V1178" s="374">
        <f>COUNTIF(V1148:V1171,D1190)</f>
        <v>0</v>
      </c>
    </row>
    <row r="1179" spans="1:23" x14ac:dyDescent="0.25">
      <c r="A1179" s="330"/>
      <c r="B1179" s="327" t="s">
        <v>248</v>
      </c>
      <c r="C1179" s="324">
        <f>SUM(C1176:C1178)</f>
        <v>0</v>
      </c>
      <c r="D1179" s="325"/>
      <c r="E1179" s="326"/>
      <c r="F1179" s="327" t="s">
        <v>248</v>
      </c>
      <c r="G1179" s="321">
        <f>SUM(G1176:G1178)</f>
        <v>0</v>
      </c>
      <c r="H1179" s="325"/>
      <c r="I1179" s="326"/>
      <c r="J1179" s="327" t="s">
        <v>248</v>
      </c>
      <c r="K1179" s="324">
        <f>SUM(K1176:K1178)</f>
        <v>0</v>
      </c>
      <c r="L1179" s="325"/>
      <c r="M1179" s="325"/>
      <c r="N1179" s="327" t="s">
        <v>248</v>
      </c>
      <c r="O1179" s="324">
        <f>SUM(O1176:O1178)</f>
        <v>0</v>
      </c>
      <c r="P1179" s="309"/>
      <c r="Q1179" s="310"/>
      <c r="R1179" s="309"/>
      <c r="V1179" s="374">
        <f>COUNTIF(V1148:V1171,D1191)</f>
        <v>0</v>
      </c>
    </row>
    <row r="1180" spans="1:23" x14ac:dyDescent="0.25">
      <c r="A1180" s="330"/>
      <c r="B1180" s="327" t="s">
        <v>240</v>
      </c>
      <c r="C1180" s="328">
        <f>C1179/3</f>
        <v>0</v>
      </c>
      <c r="D1180" s="378"/>
      <c r="E1180" s="379"/>
      <c r="F1180" s="380" t="s">
        <v>240</v>
      </c>
      <c r="G1180" s="328">
        <f>G1179/3</f>
        <v>0</v>
      </c>
      <c r="H1180" s="378"/>
      <c r="I1180" s="379"/>
      <c r="J1180" s="380" t="s">
        <v>240</v>
      </c>
      <c r="K1180" s="328">
        <f>K1179/3</f>
        <v>0</v>
      </c>
      <c r="L1180" s="378"/>
      <c r="M1180" s="378"/>
      <c r="N1180" s="380" t="s">
        <v>240</v>
      </c>
      <c r="O1180" s="328">
        <f>O1179/3</f>
        <v>0</v>
      </c>
      <c r="P1180" s="309"/>
      <c r="Q1180" s="310"/>
      <c r="R1180" s="309"/>
      <c r="V1180" s="374">
        <f>COUNTIF(V1148:V1171,C1192)</f>
        <v>0</v>
      </c>
    </row>
    <row r="1181" spans="1:23" ht="13.8" thickBot="1" x14ac:dyDescent="0.3">
      <c r="A1181" s="330"/>
      <c r="B1181" s="311"/>
      <c r="C1181" s="309"/>
      <c r="D1181" s="309"/>
      <c r="E1181" s="310"/>
      <c r="F1181" s="311"/>
      <c r="G1181" s="309"/>
      <c r="H1181" s="309"/>
      <c r="I1181" s="310"/>
      <c r="J1181" s="311"/>
      <c r="K1181" s="309"/>
      <c r="L1181" s="309"/>
      <c r="M1181" s="309"/>
      <c r="N1181" s="311"/>
      <c r="O1181" s="309"/>
      <c r="P1181" s="309"/>
      <c r="Q1181" s="310"/>
      <c r="R1181" s="309"/>
      <c r="V1181" s="374">
        <f>COUNTIF(V1148:V1171,D1193)</f>
        <v>0</v>
      </c>
    </row>
    <row r="1182" spans="1:23" ht="25.5" customHeight="1" x14ac:dyDescent="0.25">
      <c r="A1182" s="330"/>
      <c r="B1182" s="381" t="s">
        <v>249</v>
      </c>
      <c r="C1182" s="382">
        <f>C1179+C1171+C1163+C1155+C1147+C1139</f>
        <v>0</v>
      </c>
      <c r="D1182" s="1394" t="e">
        <f>$C$28</f>
        <v>#N/A</v>
      </c>
      <c r="E1182" s="1395"/>
      <c r="F1182" s="381" t="s">
        <v>272</v>
      </c>
      <c r="G1182" s="382">
        <f>G1179+G1171+G1163+G1155+G1147+G1139</f>
        <v>0</v>
      </c>
      <c r="H1182" s="1394" t="e">
        <f>$G$28</f>
        <v>#N/A</v>
      </c>
      <c r="I1182" s="1395"/>
      <c r="J1182" s="381" t="s">
        <v>301</v>
      </c>
      <c r="K1182" s="382">
        <f>K1179+K1171+K1163+K1155+K1147+K1139</f>
        <v>0</v>
      </c>
      <c r="L1182" s="1394" t="e">
        <f>$K$28</f>
        <v>#N/A</v>
      </c>
      <c r="M1182" s="1400"/>
      <c r="N1182" s="381" t="s">
        <v>303</v>
      </c>
      <c r="O1182" s="383">
        <f>O1179+O1171+O1163+O1155+O1147+O1139</f>
        <v>0</v>
      </c>
      <c r="P1182" s="1394" t="str">
        <f>$O$28</f>
        <v>Not Used</v>
      </c>
      <c r="Q1182" s="1395"/>
      <c r="R1182" s="510"/>
      <c r="V1182" s="374">
        <f>COUNTIF(V1148:V1171,D1194)</f>
        <v>0</v>
      </c>
    </row>
    <row r="1183" spans="1:23" x14ac:dyDescent="0.25">
      <c r="A1183" s="330"/>
      <c r="B1183" s="384"/>
      <c r="C1183" s="321"/>
      <c r="D1183" s="1396"/>
      <c r="E1183" s="1397"/>
      <c r="F1183" s="384"/>
      <c r="G1183" s="321"/>
      <c r="H1183" s="1396"/>
      <c r="I1183" s="1397"/>
      <c r="J1183" s="384"/>
      <c r="K1183" s="321"/>
      <c r="L1183" s="1396"/>
      <c r="M1183" s="1401"/>
      <c r="N1183" s="384"/>
      <c r="O1183" s="385"/>
      <c r="P1183" s="1396"/>
      <c r="Q1183" s="1397"/>
      <c r="R1183" s="510"/>
      <c r="V1183" s="374">
        <f>COUNTIF(V1148:V1171,C1195)</f>
        <v>0</v>
      </c>
    </row>
    <row r="1184" spans="1:23" ht="27" thickBot="1" x14ac:dyDescent="0.3">
      <c r="A1184" s="330"/>
      <c r="B1184" s="386" t="s">
        <v>250</v>
      </c>
      <c r="C1184" s="388" t="str">
        <f>K1189</f>
        <v>Exercise 1</v>
      </c>
      <c r="D1184" s="1398"/>
      <c r="E1184" s="1399"/>
      <c r="F1184" s="386" t="s">
        <v>273</v>
      </c>
      <c r="G1184" s="388" t="str">
        <f>K1190</f>
        <v>Exercise 2</v>
      </c>
      <c r="H1184" s="1398"/>
      <c r="I1184" s="1399"/>
      <c r="J1184" s="386" t="s">
        <v>302</v>
      </c>
      <c r="K1184" s="388" t="str">
        <f>K1191</f>
        <v>Exercise 3</v>
      </c>
      <c r="L1184" s="1398"/>
      <c r="M1184" s="1402"/>
      <c r="N1184" s="386" t="s">
        <v>304</v>
      </c>
      <c r="O1184" s="389" t="str">
        <f>K1191</f>
        <v>Exercise 3</v>
      </c>
      <c r="P1184" s="1398"/>
      <c r="Q1184" s="1399"/>
      <c r="R1184" s="510"/>
      <c r="V1184" s="331">
        <f>$K$9+$K$10+$K$11+$K$12</f>
        <v>0</v>
      </c>
    </row>
    <row r="1185" spans="1:23" ht="13.8" thickBot="1" x14ac:dyDescent="0.3">
      <c r="A1185" s="330"/>
      <c r="B1185" s="329"/>
      <c r="C1185" s="309"/>
      <c r="D1185" s="309"/>
      <c r="E1185" s="309"/>
      <c r="F1185" s="309"/>
      <c r="G1185" s="309"/>
      <c r="H1185" s="309"/>
      <c r="I1185" s="309"/>
      <c r="J1185" s="309"/>
      <c r="K1185" s="309"/>
      <c r="L1185" s="309"/>
      <c r="M1185" s="309"/>
      <c r="N1185" s="309"/>
      <c r="O1185" s="309"/>
      <c r="P1185" s="309"/>
      <c r="Q1185" s="310"/>
      <c r="R1185" s="309"/>
    </row>
    <row r="1186" spans="1:23" ht="41.4" thickTop="1" thickBot="1" x14ac:dyDescent="0.35">
      <c r="A1186" s="330"/>
      <c r="B1186" s="390"/>
      <c r="C1186" s="325"/>
      <c r="D1186" s="325"/>
      <c r="E1186" s="391" t="s">
        <v>248</v>
      </c>
      <c r="F1186" s="392" t="s">
        <v>348</v>
      </c>
      <c r="G1186" s="1387" t="s">
        <v>347</v>
      </c>
      <c r="H1186" s="1387"/>
      <c r="I1186" s="452" t="s">
        <v>404</v>
      </c>
      <c r="J1186" s="394"/>
      <c r="K1186" s="309"/>
      <c r="L1186" s="309"/>
      <c r="M1186" s="1382" t="s">
        <v>7</v>
      </c>
      <c r="N1186" s="1383"/>
      <c r="O1186" s="395" t="str">
        <f>J1130</f>
        <v>Q</v>
      </c>
      <c r="P1186" s="396"/>
      <c r="Q1186" s="397"/>
      <c r="R1186" s="396"/>
    </row>
    <row r="1187" spans="1:23" ht="13.8" thickTop="1" x14ac:dyDescent="0.25">
      <c r="A1187" s="330"/>
      <c r="B1187" s="398"/>
      <c r="C1187" s="399"/>
      <c r="D1187" s="400" t="s">
        <v>259</v>
      </c>
      <c r="E1187" s="321">
        <f>SUMIFS(W1148:W1171,V1148:V1171,D1187)</f>
        <v>0</v>
      </c>
      <c r="F1187" s="401">
        <f>$V$72*30</f>
        <v>0</v>
      </c>
      <c r="G1187" s="1374" t="e">
        <f>E1187/$V$72/3</f>
        <v>#DIV/0!</v>
      </c>
      <c r="H1187" s="1374"/>
      <c r="I1187" s="378" t="e">
        <f>G1187*10</f>
        <v>#DIV/0!</v>
      </c>
      <c r="J1187" s="309"/>
      <c r="K1187" s="309"/>
      <c r="L1187" s="309"/>
      <c r="M1187" s="402"/>
      <c r="N1187" s="1392"/>
      <c r="O1187" s="1392"/>
      <c r="P1187" s="1392"/>
      <c r="Q1187" s="1393"/>
      <c r="R1187" s="509"/>
    </row>
    <row r="1188" spans="1:23" x14ac:dyDescent="0.25">
      <c r="A1188" s="330"/>
      <c r="B1188" s="403"/>
      <c r="C1188" s="399"/>
      <c r="D1188" s="400" t="s">
        <v>266</v>
      </c>
      <c r="E1188" s="321">
        <f>SUMIFS(W1148:W1171,V1148:V1171,D1188)</f>
        <v>0</v>
      </c>
      <c r="F1188" s="401">
        <f>$V$73*30</f>
        <v>0</v>
      </c>
      <c r="G1188" s="1374" t="e">
        <f>E1188/$V$73/3</f>
        <v>#DIV/0!</v>
      </c>
      <c r="H1188" s="1374"/>
      <c r="I1188" s="378" t="e">
        <f t="shared" ref="I1188:I1194" si="20">G1188*10</f>
        <v>#DIV/0!</v>
      </c>
      <c r="K1188" s="1390"/>
      <c r="L1188" s="1390"/>
      <c r="M1188" s="404" t="s">
        <v>248</v>
      </c>
      <c r="N1188" s="404" t="s">
        <v>240</v>
      </c>
      <c r="O1188" s="405"/>
      <c r="P1188" s="405"/>
      <c r="Q1188" s="406"/>
      <c r="R1188" s="405"/>
    </row>
    <row r="1189" spans="1:23" ht="13.8" x14ac:dyDescent="0.3">
      <c r="A1189" s="330"/>
      <c r="B1189" s="403"/>
      <c r="C1189" s="399"/>
      <c r="D1189" s="400" t="s">
        <v>260</v>
      </c>
      <c r="E1189" s="321">
        <f>SUMIFS(W1148:W1171,V1148:V1171,D1189)</f>
        <v>0</v>
      </c>
      <c r="F1189" s="401">
        <f>$V$74*30</f>
        <v>0</v>
      </c>
      <c r="G1189" s="1374" t="e">
        <f>E1189/$V$74/3</f>
        <v>#DIV/0!</v>
      </c>
      <c r="H1189" s="1374"/>
      <c r="I1189" s="378" t="e">
        <f t="shared" si="20"/>
        <v>#DIV/0!</v>
      </c>
      <c r="K1189" s="1375" t="s">
        <v>236</v>
      </c>
      <c r="L1189" s="1375"/>
      <c r="M1189" s="404">
        <f>C1182</f>
        <v>0</v>
      </c>
      <c r="N1189" s="407" t="e">
        <f>(M1189/($K$9*30))*100</f>
        <v>#DIV/0!</v>
      </c>
      <c r="O1189" s="330"/>
      <c r="P1189" s="330"/>
      <c r="Q1189" s="310"/>
      <c r="R1189" s="309"/>
    </row>
    <row r="1190" spans="1:23" ht="13.8" x14ac:dyDescent="0.3">
      <c r="A1190" s="330"/>
      <c r="B1190" s="403"/>
      <c r="C1190" s="399"/>
      <c r="D1190" s="400" t="s">
        <v>261</v>
      </c>
      <c r="E1190" s="321">
        <f>SUMIFS(W1148:W1171,V1148:V1171,D1190)</f>
        <v>0</v>
      </c>
      <c r="F1190" s="401">
        <f>$V$75*30</f>
        <v>0</v>
      </c>
      <c r="G1190" s="1374" t="e">
        <f>E1190/$V$75/3</f>
        <v>#DIV/0!</v>
      </c>
      <c r="H1190" s="1374"/>
      <c r="I1190" s="378" t="e">
        <f t="shared" si="20"/>
        <v>#DIV/0!</v>
      </c>
      <c r="K1190" s="1375" t="s">
        <v>237</v>
      </c>
      <c r="L1190" s="1375"/>
      <c r="M1190" s="404">
        <f>G1182</f>
        <v>0</v>
      </c>
      <c r="N1190" s="407" t="e">
        <f>(M1190/($K$10*30))*100</f>
        <v>#DIV/0!</v>
      </c>
      <c r="O1190" s="408"/>
      <c r="P1190" s="330"/>
      <c r="Q1190" s="310"/>
      <c r="R1190" s="309"/>
    </row>
    <row r="1191" spans="1:23" ht="13.8" x14ac:dyDescent="0.3">
      <c r="A1191" s="330"/>
      <c r="B1191" s="403"/>
      <c r="C1191" s="330"/>
      <c r="D1191" s="409" t="s">
        <v>262</v>
      </c>
      <c r="E1191" s="321">
        <f>SUMIFS(W1148:W1171,V1148:V1171,D1191)</f>
        <v>0</v>
      </c>
      <c r="F1191" s="401">
        <f>$V$76*30</f>
        <v>0</v>
      </c>
      <c r="G1191" s="1374" t="e">
        <f>E1191/$V$76/3</f>
        <v>#DIV/0!</v>
      </c>
      <c r="H1191" s="1374"/>
      <c r="I1191" s="378" t="e">
        <f t="shared" si="20"/>
        <v>#DIV/0!</v>
      </c>
      <c r="K1191" s="1375" t="s">
        <v>247</v>
      </c>
      <c r="L1191" s="1375"/>
      <c r="M1191" s="404">
        <f>K1182</f>
        <v>0</v>
      </c>
      <c r="N1191" s="407" t="e">
        <f>(M1191/($K$11*30))*100</f>
        <v>#DIV/0!</v>
      </c>
      <c r="O1191" s="309"/>
      <c r="P1191" s="309"/>
      <c r="Q1191" s="310"/>
      <c r="R1191" s="309"/>
    </row>
    <row r="1192" spans="1:23" ht="13.8" x14ac:dyDescent="0.3">
      <c r="A1192" s="330"/>
      <c r="B1192" s="403"/>
      <c r="C1192" s="399"/>
      <c r="D1192" s="400" t="s">
        <v>263</v>
      </c>
      <c r="E1192" s="321">
        <f>SUMIFS(W1148:W1171,V1148:V1171,D1192)</f>
        <v>0</v>
      </c>
      <c r="F1192" s="401">
        <f>$V$77*30</f>
        <v>0</v>
      </c>
      <c r="G1192" s="1374" t="e">
        <f>E1192/$V$77/3</f>
        <v>#DIV/0!</v>
      </c>
      <c r="H1192" s="1374"/>
      <c r="I1192" s="378" t="e">
        <f t="shared" si="20"/>
        <v>#DIV/0!</v>
      </c>
      <c r="K1192" s="1375" t="s">
        <v>246</v>
      </c>
      <c r="L1192" s="1375"/>
      <c r="M1192" s="404">
        <f>O1182</f>
        <v>0</v>
      </c>
      <c r="N1192" s="407" t="e">
        <f>(M1192/($K$12*30))*100</f>
        <v>#DIV/0!</v>
      </c>
      <c r="O1192" s="309"/>
      <c r="P1192" s="309"/>
      <c r="Q1192" s="310"/>
      <c r="R1192" s="309"/>
    </row>
    <row r="1193" spans="1:23" ht="13.8" x14ac:dyDescent="0.25">
      <c r="A1193" s="330"/>
      <c r="B1193" s="403"/>
      <c r="C1193" s="399"/>
      <c r="D1193" s="400" t="s">
        <v>265</v>
      </c>
      <c r="E1193" s="321">
        <f>SUMIFS(W1148:W1171,V1148:V1171,D1193)</f>
        <v>0</v>
      </c>
      <c r="F1193" s="401">
        <f>$V$78*30</f>
        <v>0</v>
      </c>
      <c r="G1193" s="1374" t="e">
        <f>E1193/$V$78/3</f>
        <v>#DIV/0!</v>
      </c>
      <c r="H1193" s="1374"/>
      <c r="I1193" s="378" t="e">
        <f t="shared" si="20"/>
        <v>#DIV/0!</v>
      </c>
      <c r="K1193" s="1376" t="s">
        <v>248</v>
      </c>
      <c r="L1193" s="1376"/>
      <c r="M1193" s="321">
        <f>SUM(M1189:M1192)</f>
        <v>0</v>
      </c>
      <c r="N1193" s="410" t="e">
        <f>(M1193/$O$86)*100</f>
        <v>#DIV/0!</v>
      </c>
      <c r="O1193" s="309"/>
      <c r="P1193" s="309"/>
      <c r="Q1193" s="310"/>
      <c r="R1193" s="309"/>
    </row>
    <row r="1194" spans="1:23" x14ac:dyDescent="0.25">
      <c r="A1194" s="330"/>
      <c r="B1194" s="403"/>
      <c r="C1194" s="1377" t="s">
        <v>264</v>
      </c>
      <c r="D1194" s="1377"/>
      <c r="E1194" s="321">
        <f>SUMIFS(W1148:W1171,V1148:V1171,C1194)</f>
        <v>0</v>
      </c>
      <c r="F1194" s="401">
        <f>$V$79*30</f>
        <v>0</v>
      </c>
      <c r="G1194" s="1374" t="e">
        <f>E1194/$V$79/3</f>
        <v>#DIV/0!</v>
      </c>
      <c r="H1194" s="1374"/>
      <c r="I1194" s="378" t="e">
        <f t="shared" si="20"/>
        <v>#DIV/0!</v>
      </c>
      <c r="L1194" s="412" t="s">
        <v>349</v>
      </c>
      <c r="M1194" s="413">
        <f>($K$9+$K$10+$K$11+$K$12)*30</f>
        <v>0</v>
      </c>
      <c r="N1194" s="414"/>
      <c r="O1194" s="414"/>
      <c r="P1194" s="309"/>
      <c r="Q1194" s="310"/>
      <c r="R1194" s="309"/>
    </row>
    <row r="1195" spans="1:23" x14ac:dyDescent="0.25">
      <c r="A1195" s="330"/>
      <c r="B1195" s="415"/>
      <c r="C1195" s="1386" t="s">
        <v>307</v>
      </c>
      <c r="D1195" s="1386"/>
      <c r="E1195" s="401">
        <f>SUM(E1187:E1194)</f>
        <v>0</v>
      </c>
      <c r="F1195" s="416">
        <f>SUM(F1187:F1194)</f>
        <v>0</v>
      </c>
      <c r="G1195" s="417"/>
      <c r="H1195" s="1388"/>
      <c r="I1195" s="1388"/>
      <c r="J1195" s="418"/>
      <c r="K1195" s="418"/>
      <c r="L1195" s="417"/>
      <c r="M1195" s="417"/>
      <c r="N1195" s="417"/>
      <c r="O1195" s="417"/>
      <c r="P1195" s="417"/>
      <c r="Q1195" s="419"/>
      <c r="R1195" s="309"/>
    </row>
    <row r="1196" spans="1:23" x14ac:dyDescent="0.25">
      <c r="A1196" s="330"/>
      <c r="B1196" s="420"/>
      <c r="C1196" s="421"/>
      <c r="D1196" s="421"/>
      <c r="E1196" s="422"/>
      <c r="F1196" s="423"/>
      <c r="G1196" s="424"/>
      <c r="H1196" s="422"/>
      <c r="I1196" s="422"/>
      <c r="J1196" s="425"/>
      <c r="K1196" s="424"/>
      <c r="L1196" s="424"/>
      <c r="M1196" s="424"/>
      <c r="N1196" s="424"/>
      <c r="O1196" s="424"/>
      <c r="P1196" s="424"/>
      <c r="Q1196" s="424"/>
      <c r="R1196" s="309"/>
    </row>
    <row r="1197" spans="1:23" ht="13.8" x14ac:dyDescent="0.25">
      <c r="A1197" s="330"/>
      <c r="B1197" s="349"/>
      <c r="C1197" s="350"/>
      <c r="D1197" s="350"/>
      <c r="E1197" s="350"/>
      <c r="F1197" s="350"/>
      <c r="G1197" s="351"/>
      <c r="H1197" s="350"/>
      <c r="I1197" s="350"/>
      <c r="J1197" s="350"/>
      <c r="K1197" s="350"/>
      <c r="L1197" s="352"/>
      <c r="M1197" s="350"/>
      <c r="N1197" s="350"/>
      <c r="O1197" s="353"/>
      <c r="P1197" s="353"/>
      <c r="Q1197" s="354"/>
      <c r="R1197" s="309"/>
    </row>
    <row r="1198" spans="1:23" ht="15.75" customHeight="1" thickBot="1" x14ac:dyDescent="0.3">
      <c r="A1198" s="330"/>
      <c r="B1198" s="426"/>
      <c r="C1198" s="355" t="s">
        <v>13</v>
      </c>
      <c r="D1198" s="1403">
        <f>'1 FILL FORM'!$G$6</f>
        <v>0</v>
      </c>
      <c r="E1198" s="1403"/>
      <c r="F1198" s="1403"/>
      <c r="G1198" s="1403"/>
      <c r="H1198" s="309"/>
      <c r="I1198" s="309"/>
      <c r="J1198" s="309"/>
      <c r="K1198" s="309"/>
      <c r="L1198" s="309"/>
      <c r="M1198" s="355" t="s">
        <v>4</v>
      </c>
      <c r="N1198" s="1391">
        <f>'1 FILL FORM'!$G$7</f>
        <v>0</v>
      </c>
      <c r="O1198" s="1391"/>
      <c r="P1198" s="1391"/>
      <c r="Q1198" s="310"/>
      <c r="R1198" s="309"/>
      <c r="S1198" s="365"/>
      <c r="T1198" s="365"/>
      <c r="U1198" s="365"/>
    </row>
    <row r="1199" spans="1:23" ht="16.8" thickTop="1" thickBot="1" x14ac:dyDescent="0.35">
      <c r="A1199" s="330"/>
      <c r="B1199" s="358" t="s">
        <v>5</v>
      </c>
      <c r="C1199" s="1389">
        <f>'1 FILL FORM'!$G$9</f>
        <v>0</v>
      </c>
      <c r="D1199" s="1389"/>
      <c r="E1199" s="1389"/>
      <c r="F1199" s="1389"/>
      <c r="G1199" s="359"/>
      <c r="H1199" s="360"/>
      <c r="I1199" s="361" t="s">
        <v>7</v>
      </c>
      <c r="J1199" s="307" t="s">
        <v>291</v>
      </c>
      <c r="K1199" s="362"/>
      <c r="L1199" s="362"/>
      <c r="M1199" s="362"/>
      <c r="N1199" s="362"/>
      <c r="O1199" s="362"/>
      <c r="P1199" s="362"/>
      <c r="Q1199" s="363"/>
      <c r="R1199" s="359"/>
      <c r="V1199" s="365"/>
      <c r="W1199" s="365"/>
    </row>
    <row r="1200" spans="1:23" ht="14.4" thickTop="1" thickBot="1" x14ac:dyDescent="0.3">
      <c r="A1200" s="330"/>
      <c r="B1200" s="366"/>
      <c r="C1200" s="367"/>
      <c r="D1200" s="367"/>
      <c r="E1200" s="367"/>
      <c r="F1200" s="367"/>
      <c r="G1200" s="367"/>
      <c r="H1200" s="367"/>
      <c r="I1200" s="367"/>
      <c r="J1200" s="367"/>
      <c r="K1200" s="367"/>
      <c r="L1200" s="367"/>
      <c r="M1200" s="367"/>
      <c r="N1200" s="367"/>
      <c r="O1200" s="367"/>
      <c r="P1200" s="367"/>
      <c r="Q1200" s="368"/>
      <c r="R1200" s="309"/>
    </row>
    <row r="1201" spans="1:23" ht="14.4" thickTop="1" thickBot="1" x14ac:dyDescent="0.3">
      <c r="A1201" s="330"/>
      <c r="B1201" s="370" t="s">
        <v>253</v>
      </c>
      <c r="C1201" s="1378" t="e">
        <f>$G$9</f>
        <v>#N/A</v>
      </c>
      <c r="D1201" s="1378"/>
      <c r="E1201" s="1379"/>
      <c r="F1201" s="370" t="s">
        <v>254</v>
      </c>
      <c r="G1201" s="1378" t="e">
        <f>$G$10</f>
        <v>#N/A</v>
      </c>
      <c r="H1201" s="1378"/>
      <c r="I1201" s="1379"/>
      <c r="J1201" s="371" t="s">
        <v>255</v>
      </c>
      <c r="K1201" s="1380" t="e">
        <f>$G$11</f>
        <v>#N/A</v>
      </c>
      <c r="L1201" s="1380"/>
      <c r="M1201" s="1381"/>
      <c r="N1201" s="371" t="s">
        <v>256</v>
      </c>
      <c r="O1201" s="1380" t="str">
        <f>$G$12</f>
        <v>Not Used</v>
      </c>
      <c r="P1201" s="1380"/>
      <c r="Q1201" s="1381"/>
      <c r="R1201" s="508"/>
    </row>
    <row r="1202" spans="1:23" ht="13.8" thickTop="1" x14ac:dyDescent="0.25">
      <c r="A1202" s="330"/>
      <c r="B1202" s="329"/>
      <c r="C1202" s="309"/>
      <c r="D1202" s="427"/>
      <c r="E1202" s="310"/>
      <c r="F1202" s="329"/>
      <c r="G1202" s="309"/>
      <c r="H1202" s="309"/>
      <c r="I1202" s="310"/>
      <c r="J1202" s="329"/>
      <c r="K1202" s="309"/>
      <c r="L1202" s="309"/>
      <c r="M1202" s="309"/>
      <c r="N1202" s="329"/>
      <c r="O1202" s="309"/>
      <c r="P1202" s="309"/>
      <c r="Q1202" s="310"/>
      <c r="R1202" s="309"/>
    </row>
    <row r="1203" spans="1:23" ht="12.75" customHeight="1" x14ac:dyDescent="0.25">
      <c r="A1203" s="330"/>
      <c r="B1203" s="319" t="s">
        <v>239</v>
      </c>
      <c r="C1203" s="1384" t="e">
        <f>$C$30</f>
        <v>#N/A</v>
      </c>
      <c r="D1203" s="1385"/>
      <c r="E1203" s="316"/>
      <c r="F1203" s="317" t="s">
        <v>239</v>
      </c>
      <c r="G1203" s="1384" t="e">
        <f>$G$30</f>
        <v>#N/A</v>
      </c>
      <c r="H1203" s="1385"/>
      <c r="I1203" s="318"/>
      <c r="J1203" s="319" t="s">
        <v>239</v>
      </c>
      <c r="K1203" s="1384" t="e">
        <f>$K$30</f>
        <v>#N/A</v>
      </c>
      <c r="L1203" s="1385"/>
      <c r="M1203" s="320"/>
      <c r="N1203" s="319" t="s">
        <v>239</v>
      </c>
      <c r="O1203" s="1384" t="e">
        <f>$O$30</f>
        <v>#N/A</v>
      </c>
      <c r="P1203" s="1385"/>
      <c r="Q1203" s="310"/>
      <c r="R1203" s="309"/>
      <c r="S1203" s="1404"/>
      <c r="T1203" s="1404"/>
      <c r="U1203" s="331"/>
    </row>
    <row r="1204" spans="1:23" x14ac:dyDescent="0.25">
      <c r="A1204" s="330"/>
      <c r="B1204" s="329"/>
      <c r="C1204" s="321" t="s">
        <v>238</v>
      </c>
      <c r="D1204" s="321"/>
      <c r="E1204" s="322"/>
      <c r="F1204" s="323"/>
      <c r="G1204" s="321" t="s">
        <v>238</v>
      </c>
      <c r="H1204" s="321"/>
      <c r="I1204" s="322"/>
      <c r="J1204" s="323"/>
      <c r="K1204" s="321" t="s">
        <v>238</v>
      </c>
      <c r="L1204" s="321"/>
      <c r="M1204" s="321"/>
      <c r="N1204" s="323"/>
      <c r="O1204" s="321" t="s">
        <v>238</v>
      </c>
      <c r="P1204" s="309"/>
      <c r="Q1204" s="310"/>
      <c r="R1204" s="309"/>
      <c r="W1204" s="331"/>
    </row>
    <row r="1205" spans="1:23" x14ac:dyDescent="0.25">
      <c r="A1205" s="330"/>
      <c r="B1205" s="311">
        <f>$C$9</f>
        <v>0</v>
      </c>
      <c r="C1205" s="308">
        <f>'13 Score Fill'!E1215</f>
        <v>0</v>
      </c>
      <c r="D1205" s="309"/>
      <c r="E1205" s="310"/>
      <c r="F1205" s="311">
        <f>$C$9</f>
        <v>0</v>
      </c>
      <c r="G1205" s="312">
        <f>'13 Score Fill'!E1223</f>
        <v>0</v>
      </c>
      <c r="H1205" s="309"/>
      <c r="I1205" s="310"/>
      <c r="J1205" s="311">
        <f>$C$9</f>
        <v>0</v>
      </c>
      <c r="K1205" s="312">
        <f>'13 Score Fill'!E1231</f>
        <v>0</v>
      </c>
      <c r="L1205" s="309"/>
      <c r="M1205" s="309"/>
      <c r="N1205" s="311">
        <f>$C$9</f>
        <v>0</v>
      </c>
      <c r="O1205" s="313">
        <f>'13 Score Fill'!E1239</f>
        <v>0</v>
      </c>
      <c r="P1205" s="309"/>
      <c r="Q1205" s="310"/>
      <c r="R1205" s="309"/>
    </row>
    <row r="1206" spans="1:23" x14ac:dyDescent="0.25">
      <c r="A1206" s="330"/>
      <c r="B1206" s="311">
        <f>$C$10</f>
        <v>0</v>
      </c>
      <c r="C1206" s="313">
        <f>'13 Score Fill'!E1216</f>
        <v>0</v>
      </c>
      <c r="D1206" s="309"/>
      <c r="E1206" s="310"/>
      <c r="F1206" s="311">
        <f>$C$10</f>
        <v>0</v>
      </c>
      <c r="G1206" s="313">
        <f>'13 Score Fill'!E1224</f>
        <v>0</v>
      </c>
      <c r="H1206" s="309"/>
      <c r="I1206" s="310"/>
      <c r="J1206" s="311">
        <f>$C$10</f>
        <v>0</v>
      </c>
      <c r="K1206" s="313">
        <f>'13 Score Fill'!E1232</f>
        <v>0</v>
      </c>
      <c r="L1206" s="309"/>
      <c r="M1206" s="309"/>
      <c r="N1206" s="311">
        <f>$C$10</f>
        <v>0</v>
      </c>
      <c r="O1206" s="315">
        <f>'13 Score Fill'!E1240</f>
        <v>0</v>
      </c>
      <c r="P1206" s="309"/>
      <c r="Q1206" s="310"/>
      <c r="R1206" s="309"/>
    </row>
    <row r="1207" spans="1:23" x14ac:dyDescent="0.25">
      <c r="A1207" s="330"/>
      <c r="B1207" s="311">
        <f>$C$11</f>
        <v>0</v>
      </c>
      <c r="C1207" s="314">
        <f>'13 Score Fill'!E1217</f>
        <v>0</v>
      </c>
      <c r="D1207" s="309"/>
      <c r="E1207" s="310"/>
      <c r="F1207" s="311">
        <f>$C$11</f>
        <v>0</v>
      </c>
      <c r="G1207" s="315">
        <f>'13 Score Fill'!E1225</f>
        <v>0</v>
      </c>
      <c r="H1207" s="309"/>
      <c r="I1207" s="310"/>
      <c r="J1207" s="311">
        <f>$C$11</f>
        <v>0</v>
      </c>
      <c r="K1207" s="315">
        <f>'13 Score Fill'!E1233</f>
        <v>0</v>
      </c>
      <c r="L1207" s="309"/>
      <c r="M1207" s="309"/>
      <c r="N1207" s="311">
        <f>$C$11</f>
        <v>0</v>
      </c>
      <c r="O1207" s="315">
        <f>'13 Score Fill'!E1241</f>
        <v>0</v>
      </c>
      <c r="P1207" s="309"/>
      <c r="Q1207" s="310"/>
      <c r="R1207" s="309"/>
    </row>
    <row r="1208" spans="1:23" x14ac:dyDescent="0.25">
      <c r="A1208" s="330"/>
      <c r="B1208" s="327" t="s">
        <v>248</v>
      </c>
      <c r="C1208" s="324">
        <f>SUM(C1205:C1207)</f>
        <v>0</v>
      </c>
      <c r="D1208" s="325"/>
      <c r="E1208" s="326"/>
      <c r="F1208" s="327" t="s">
        <v>248</v>
      </c>
      <c r="G1208" s="321">
        <f>SUM(G1205:G1207)</f>
        <v>0</v>
      </c>
      <c r="H1208" s="325"/>
      <c r="I1208" s="326"/>
      <c r="J1208" s="327" t="s">
        <v>248</v>
      </c>
      <c r="K1208" s="321">
        <f>SUM(K1205:K1207)</f>
        <v>0</v>
      </c>
      <c r="L1208" s="325"/>
      <c r="M1208" s="325"/>
      <c r="N1208" s="327" t="s">
        <v>248</v>
      </c>
      <c r="O1208" s="324">
        <f>SUM(O1205:O1207)</f>
        <v>0</v>
      </c>
      <c r="P1208" s="309"/>
      <c r="Q1208" s="310"/>
      <c r="R1208" s="309"/>
    </row>
    <row r="1209" spans="1:23" x14ac:dyDescent="0.25">
      <c r="A1209" s="330"/>
      <c r="B1209" s="327" t="s">
        <v>240</v>
      </c>
      <c r="C1209" s="328">
        <f>C1208/3</f>
        <v>0</v>
      </c>
      <c r="D1209" s="325"/>
      <c r="E1209" s="326"/>
      <c r="F1209" s="327" t="s">
        <v>240</v>
      </c>
      <c r="G1209" s="328">
        <f>G1208/3</f>
        <v>0</v>
      </c>
      <c r="H1209" s="325"/>
      <c r="I1209" s="326"/>
      <c r="J1209" s="327" t="s">
        <v>240</v>
      </c>
      <c r="K1209" s="328">
        <f>K1208/3</f>
        <v>0</v>
      </c>
      <c r="L1209" s="325"/>
      <c r="M1209" s="325"/>
      <c r="N1209" s="327" t="s">
        <v>240</v>
      </c>
      <c r="O1209" s="328">
        <f>O1208/3</f>
        <v>0</v>
      </c>
      <c r="P1209" s="309"/>
      <c r="Q1209" s="310"/>
      <c r="R1209" s="309"/>
    </row>
    <row r="1210" spans="1:23" x14ac:dyDescent="0.25">
      <c r="A1210" s="330"/>
      <c r="B1210" s="329"/>
      <c r="C1210" s="309"/>
      <c r="D1210" s="309"/>
      <c r="E1210" s="310"/>
      <c r="F1210" s="329"/>
      <c r="G1210" s="309"/>
      <c r="H1210" s="309"/>
      <c r="I1210" s="310"/>
      <c r="J1210" s="329"/>
      <c r="K1210" s="309"/>
      <c r="L1210" s="309"/>
      <c r="M1210" s="309"/>
      <c r="N1210" s="329"/>
      <c r="O1210" s="309"/>
      <c r="P1210" s="309"/>
      <c r="Q1210" s="310"/>
      <c r="R1210" s="309"/>
    </row>
    <row r="1211" spans="1:23" ht="12.75" customHeight="1" x14ac:dyDescent="0.25">
      <c r="A1211" s="330"/>
      <c r="B1211" s="319" t="s">
        <v>241</v>
      </c>
      <c r="C1211" s="1384" t="e">
        <f>$C$38</f>
        <v>#N/A</v>
      </c>
      <c r="D1211" s="1385"/>
      <c r="E1211" s="318"/>
      <c r="F1211" s="319" t="s">
        <v>241</v>
      </c>
      <c r="G1211" s="1384" t="e">
        <f>$G$38</f>
        <v>#N/A</v>
      </c>
      <c r="H1211" s="1385"/>
      <c r="I1211" s="318"/>
      <c r="J1211" s="319" t="s">
        <v>241</v>
      </c>
      <c r="K1211" s="1384" t="e">
        <f>$K$38</f>
        <v>#N/A</v>
      </c>
      <c r="L1211" s="1385"/>
      <c r="M1211" s="320"/>
      <c r="N1211" s="319" t="s">
        <v>241</v>
      </c>
      <c r="O1211" s="1384" t="e">
        <f>$O$38</f>
        <v>#N/A</v>
      </c>
      <c r="P1211" s="1385"/>
      <c r="Q1211" s="310"/>
      <c r="R1211" s="309"/>
      <c r="U1211" s="331"/>
    </row>
    <row r="1212" spans="1:23" x14ac:dyDescent="0.25">
      <c r="A1212" s="330"/>
      <c r="B1212" s="329"/>
      <c r="C1212" s="321" t="s">
        <v>238</v>
      </c>
      <c r="D1212" s="321"/>
      <c r="E1212" s="322"/>
      <c r="F1212" s="323"/>
      <c r="G1212" s="321" t="s">
        <v>238</v>
      </c>
      <c r="H1212" s="321"/>
      <c r="I1212" s="322"/>
      <c r="J1212" s="323"/>
      <c r="K1212" s="321" t="s">
        <v>238</v>
      </c>
      <c r="L1212" s="321"/>
      <c r="M1212" s="321"/>
      <c r="N1212" s="323"/>
      <c r="O1212" s="321" t="s">
        <v>238</v>
      </c>
      <c r="P1212" s="321"/>
      <c r="Q1212" s="310"/>
      <c r="R1212" s="309"/>
    </row>
    <row r="1213" spans="1:23" x14ac:dyDescent="0.25">
      <c r="A1213" s="330"/>
      <c r="B1213" s="311">
        <f>$C$9</f>
        <v>0</v>
      </c>
      <c r="C1213" s="313">
        <f>'13 Score Fill'!F1215</f>
        <v>0</v>
      </c>
      <c r="D1213" s="309"/>
      <c r="E1213" s="310"/>
      <c r="F1213" s="311">
        <f>$C$9</f>
        <v>0</v>
      </c>
      <c r="G1213" s="313">
        <f>'13 Score Fill'!F1223</f>
        <v>0</v>
      </c>
      <c r="H1213" s="309"/>
      <c r="I1213" s="310"/>
      <c r="J1213" s="311">
        <f>$C$9</f>
        <v>0</v>
      </c>
      <c r="K1213" s="313">
        <f>'13 Score Fill'!F1231</f>
        <v>0</v>
      </c>
      <c r="L1213" s="309"/>
      <c r="M1213" s="309"/>
      <c r="N1213" s="311">
        <f>$C$9</f>
        <v>0</v>
      </c>
      <c r="O1213" s="313">
        <f>'13 Score Fill'!F1239</f>
        <v>0</v>
      </c>
      <c r="P1213" s="309"/>
      <c r="Q1213" s="310"/>
      <c r="R1213" s="309"/>
      <c r="V1213" s="184"/>
    </row>
    <row r="1214" spans="1:23" x14ac:dyDescent="0.25">
      <c r="A1214" s="330"/>
      <c r="B1214" s="311">
        <f>$C$10</f>
        <v>0</v>
      </c>
      <c r="C1214" s="315">
        <f>'13 Score Fill'!F1216</f>
        <v>0</v>
      </c>
      <c r="D1214" s="309"/>
      <c r="E1214" s="310"/>
      <c r="F1214" s="311">
        <f>$C$10</f>
        <v>0</v>
      </c>
      <c r="G1214" s="315">
        <f>'13 Score Fill'!F1224</f>
        <v>0</v>
      </c>
      <c r="H1214" s="309"/>
      <c r="I1214" s="310"/>
      <c r="J1214" s="311">
        <f>$C$10</f>
        <v>0</v>
      </c>
      <c r="K1214" s="314">
        <f>'13 Score Fill'!F1232</f>
        <v>0</v>
      </c>
      <c r="L1214" s="309"/>
      <c r="M1214" s="309"/>
      <c r="N1214" s="311">
        <f>$C$10</f>
        <v>0</v>
      </c>
      <c r="O1214" s="314">
        <f>'13 Score Fill'!F1240</f>
        <v>0</v>
      </c>
      <c r="P1214" s="309"/>
      <c r="Q1214" s="310"/>
      <c r="R1214" s="309"/>
      <c r="V1214" s="184"/>
    </row>
    <row r="1215" spans="1:23" x14ac:dyDescent="0.25">
      <c r="A1215" s="330"/>
      <c r="B1215" s="311">
        <f>$C$11</f>
        <v>0</v>
      </c>
      <c r="C1215" s="313">
        <f>'13 Score Fill'!F1217</f>
        <v>0</v>
      </c>
      <c r="D1215" s="309"/>
      <c r="E1215" s="310"/>
      <c r="F1215" s="311">
        <f>$C$11</f>
        <v>0</v>
      </c>
      <c r="G1215" s="315">
        <f>'13 Score Fill'!F1225</f>
        <v>0</v>
      </c>
      <c r="H1215" s="309"/>
      <c r="I1215" s="310"/>
      <c r="J1215" s="311">
        <f>$C$11</f>
        <v>0</v>
      </c>
      <c r="K1215" s="314">
        <f>'13 Score Fill'!F1233</f>
        <v>0</v>
      </c>
      <c r="L1215" s="309"/>
      <c r="M1215" s="309"/>
      <c r="N1215" s="311">
        <f>$C$11</f>
        <v>0</v>
      </c>
      <c r="O1215" s="314">
        <f>'13 Score Fill'!F1241</f>
        <v>0</v>
      </c>
      <c r="P1215" s="309"/>
      <c r="Q1215" s="310"/>
      <c r="R1215" s="309"/>
      <c r="V1215" s="184"/>
    </row>
    <row r="1216" spans="1:23" x14ac:dyDescent="0.25">
      <c r="A1216" s="330"/>
      <c r="B1216" s="327" t="s">
        <v>248</v>
      </c>
      <c r="C1216" s="324">
        <f>SUM(C1213:C1215)</f>
        <v>0</v>
      </c>
      <c r="D1216" s="325"/>
      <c r="E1216" s="326"/>
      <c r="F1216" s="327" t="s">
        <v>248</v>
      </c>
      <c r="G1216" s="324">
        <f>SUM(G1213:G1215)</f>
        <v>0</v>
      </c>
      <c r="H1216" s="325"/>
      <c r="I1216" s="326"/>
      <c r="J1216" s="327" t="s">
        <v>248</v>
      </c>
      <c r="K1216" s="324">
        <f>SUM(K1213:K1215)</f>
        <v>0</v>
      </c>
      <c r="L1216" s="325"/>
      <c r="M1216" s="325"/>
      <c r="N1216" s="327" t="s">
        <v>248</v>
      </c>
      <c r="O1216" s="324">
        <f>SUM(O1213:O1215)</f>
        <v>0</v>
      </c>
      <c r="P1216" s="309"/>
      <c r="Q1216" s="310"/>
      <c r="R1216" s="309"/>
    </row>
    <row r="1217" spans="1:23" x14ac:dyDescent="0.25">
      <c r="A1217" s="330"/>
      <c r="B1217" s="327" t="s">
        <v>240</v>
      </c>
      <c r="C1217" s="328">
        <f>C1216/3</f>
        <v>0</v>
      </c>
      <c r="D1217" s="325"/>
      <c r="E1217" s="326"/>
      <c r="F1217" s="327" t="s">
        <v>240</v>
      </c>
      <c r="G1217" s="328">
        <f>G1216/3</f>
        <v>0</v>
      </c>
      <c r="H1217" s="325"/>
      <c r="I1217" s="326"/>
      <c r="J1217" s="327" t="s">
        <v>240</v>
      </c>
      <c r="K1217" s="328">
        <f>K1216/3</f>
        <v>0</v>
      </c>
      <c r="L1217" s="325"/>
      <c r="M1217" s="325"/>
      <c r="N1217" s="327" t="s">
        <v>240</v>
      </c>
      <c r="O1217" s="328">
        <f>O1216/3</f>
        <v>0</v>
      </c>
      <c r="P1217" s="309"/>
      <c r="Q1217" s="310"/>
      <c r="R1217" s="309"/>
      <c r="V1217" s="374" t="e">
        <f>C1203</f>
        <v>#N/A</v>
      </c>
      <c r="W1217" s="375">
        <f>C1208</f>
        <v>0</v>
      </c>
    </row>
    <row r="1218" spans="1:23" x14ac:dyDescent="0.25">
      <c r="A1218" s="330"/>
      <c r="B1218" s="329"/>
      <c r="C1218" s="309"/>
      <c r="D1218" s="309"/>
      <c r="E1218" s="310"/>
      <c r="F1218" s="329"/>
      <c r="G1218" s="309"/>
      <c r="H1218" s="309"/>
      <c r="I1218" s="310"/>
      <c r="J1218" s="329"/>
      <c r="K1218" s="309"/>
      <c r="L1218" s="309"/>
      <c r="M1218" s="309"/>
      <c r="N1218" s="329"/>
      <c r="O1218" s="309"/>
      <c r="P1218" s="309"/>
      <c r="Q1218" s="310"/>
      <c r="R1218" s="309"/>
      <c r="V1218" s="374" t="e">
        <f>G1203</f>
        <v>#N/A</v>
      </c>
      <c r="W1218" s="375">
        <f>G1208</f>
        <v>0</v>
      </c>
    </row>
    <row r="1219" spans="1:23" ht="12.75" customHeight="1" x14ac:dyDescent="0.25">
      <c r="A1219" s="330"/>
      <c r="B1219" s="319" t="s">
        <v>242</v>
      </c>
      <c r="C1219" s="1384" t="e">
        <f>$C$46</f>
        <v>#N/A</v>
      </c>
      <c r="D1219" s="1385"/>
      <c r="E1219" s="318"/>
      <c r="F1219" s="319" t="s">
        <v>242</v>
      </c>
      <c r="G1219" s="1384" t="e">
        <f>$G$46</f>
        <v>#N/A</v>
      </c>
      <c r="H1219" s="1385"/>
      <c r="I1219" s="318"/>
      <c r="J1219" s="319" t="s">
        <v>242</v>
      </c>
      <c r="K1219" s="1384" t="e">
        <f>$K$46</f>
        <v>#N/A</v>
      </c>
      <c r="L1219" s="1385"/>
      <c r="M1219" s="320"/>
      <c r="N1219" s="319" t="s">
        <v>242</v>
      </c>
      <c r="O1219" s="1384" t="e">
        <f>$O$46</f>
        <v>#N/A</v>
      </c>
      <c r="P1219" s="1385"/>
      <c r="Q1219" s="310"/>
      <c r="R1219" s="309"/>
      <c r="U1219" s="331"/>
      <c r="V1219" s="374" t="e">
        <f>K1203</f>
        <v>#N/A</v>
      </c>
      <c r="W1219" s="375">
        <f>K1208</f>
        <v>0</v>
      </c>
    </row>
    <row r="1220" spans="1:23" x14ac:dyDescent="0.25">
      <c r="A1220" s="330"/>
      <c r="B1220" s="311"/>
      <c r="C1220" s="321" t="s">
        <v>238</v>
      </c>
      <c r="D1220" s="321"/>
      <c r="E1220" s="322"/>
      <c r="F1220" s="327"/>
      <c r="G1220" s="321" t="s">
        <v>238</v>
      </c>
      <c r="H1220" s="321"/>
      <c r="I1220" s="322"/>
      <c r="J1220" s="327"/>
      <c r="K1220" s="321" t="s">
        <v>238</v>
      </c>
      <c r="L1220" s="321"/>
      <c r="M1220" s="321"/>
      <c r="N1220" s="327"/>
      <c r="O1220" s="321" t="s">
        <v>238</v>
      </c>
      <c r="P1220" s="321"/>
      <c r="Q1220" s="310"/>
      <c r="R1220" s="309"/>
      <c r="V1220" s="374" t="e">
        <f>O1203</f>
        <v>#N/A</v>
      </c>
      <c r="W1220" s="375">
        <f>O1208</f>
        <v>0</v>
      </c>
    </row>
    <row r="1221" spans="1:23" x14ac:dyDescent="0.25">
      <c r="A1221" s="330"/>
      <c r="B1221" s="311">
        <f>$C$9</f>
        <v>0</v>
      </c>
      <c r="C1221" s="313">
        <f>'13 Score Fill'!G1215</f>
        <v>0</v>
      </c>
      <c r="D1221" s="309"/>
      <c r="E1221" s="310"/>
      <c r="F1221" s="311">
        <f>$C$9</f>
        <v>0</v>
      </c>
      <c r="G1221" s="313">
        <f>'13 Score Fill'!G1223</f>
        <v>0</v>
      </c>
      <c r="H1221" s="309"/>
      <c r="I1221" s="310"/>
      <c r="J1221" s="311">
        <f>$C$9</f>
        <v>0</v>
      </c>
      <c r="K1221" s="313">
        <f>'13 Score Fill'!G1231</f>
        <v>0</v>
      </c>
      <c r="L1221" s="309"/>
      <c r="M1221" s="309"/>
      <c r="N1221" s="311">
        <f>$C$9</f>
        <v>0</v>
      </c>
      <c r="O1221" s="313">
        <f>'13 Score Fill'!G1239</f>
        <v>0</v>
      </c>
      <c r="P1221" s="309"/>
      <c r="Q1221" s="310"/>
      <c r="R1221" s="309"/>
      <c r="V1221" s="374" t="e">
        <f>C1211</f>
        <v>#N/A</v>
      </c>
      <c r="W1221" s="375">
        <f>C1216</f>
        <v>0</v>
      </c>
    </row>
    <row r="1222" spans="1:23" x14ac:dyDescent="0.25">
      <c r="A1222" s="330"/>
      <c r="B1222" s="311">
        <f>$C$10</f>
        <v>0</v>
      </c>
      <c r="C1222" s="314">
        <f>'13 Score Fill'!G1216</f>
        <v>0</v>
      </c>
      <c r="D1222" s="309"/>
      <c r="E1222" s="310"/>
      <c r="F1222" s="311">
        <f>$C$10</f>
        <v>0</v>
      </c>
      <c r="G1222" s="315">
        <f>'13 Score Fill'!G1224</f>
        <v>0</v>
      </c>
      <c r="H1222" s="309"/>
      <c r="I1222" s="310"/>
      <c r="J1222" s="311">
        <f>$C$10</f>
        <v>0</v>
      </c>
      <c r="K1222" s="315">
        <f>'13 Score Fill'!G1232</f>
        <v>0</v>
      </c>
      <c r="L1222" s="309"/>
      <c r="M1222" s="309"/>
      <c r="N1222" s="311">
        <f>$C$10</f>
        <v>0</v>
      </c>
      <c r="O1222" s="314">
        <f>'13 Score Fill'!G1240</f>
        <v>0</v>
      </c>
      <c r="P1222" s="309"/>
      <c r="Q1222" s="310"/>
      <c r="R1222" s="309"/>
      <c r="V1222" s="374" t="e">
        <f>G1211</f>
        <v>#N/A</v>
      </c>
      <c r="W1222" s="375">
        <f>G1216</f>
        <v>0</v>
      </c>
    </row>
    <row r="1223" spans="1:23" x14ac:dyDescent="0.25">
      <c r="A1223" s="330"/>
      <c r="B1223" s="311">
        <f>$C$11</f>
        <v>0</v>
      </c>
      <c r="C1223" s="314">
        <f>'13 Score Fill'!G1217</f>
        <v>0</v>
      </c>
      <c r="D1223" s="309"/>
      <c r="E1223" s="310"/>
      <c r="F1223" s="311">
        <f>$C$11</f>
        <v>0</v>
      </c>
      <c r="G1223" s="315">
        <f>'13 Score Fill'!G1225</f>
        <v>0</v>
      </c>
      <c r="H1223" s="309"/>
      <c r="I1223" s="310"/>
      <c r="J1223" s="311">
        <f>$C$11</f>
        <v>0</v>
      </c>
      <c r="K1223" s="313">
        <f>'13 Score Fill'!G1233</f>
        <v>0</v>
      </c>
      <c r="L1223" s="309"/>
      <c r="M1223" s="309"/>
      <c r="N1223" s="311">
        <f>$C$11</f>
        <v>0</v>
      </c>
      <c r="O1223" s="314">
        <f>'13 Score Fill'!G1241</f>
        <v>0</v>
      </c>
      <c r="P1223" s="309"/>
      <c r="Q1223" s="310"/>
      <c r="R1223" s="309"/>
      <c r="V1223" s="375" t="e">
        <f>K1211</f>
        <v>#N/A</v>
      </c>
      <c r="W1223" s="375">
        <f>K1216</f>
        <v>0</v>
      </c>
    </row>
    <row r="1224" spans="1:23" x14ac:dyDescent="0.25">
      <c r="A1224" s="330"/>
      <c r="B1224" s="327" t="s">
        <v>248</v>
      </c>
      <c r="C1224" s="324">
        <f>SUM(C1221:C1223)</f>
        <v>0</v>
      </c>
      <c r="D1224" s="325"/>
      <c r="E1224" s="326"/>
      <c r="F1224" s="327" t="s">
        <v>248</v>
      </c>
      <c r="G1224" s="324">
        <f>SUM(G1221:G1223)</f>
        <v>0</v>
      </c>
      <c r="H1224" s="325"/>
      <c r="I1224" s="326"/>
      <c r="J1224" s="327" t="s">
        <v>248</v>
      </c>
      <c r="K1224" s="324">
        <f>SUM(K1221:K1223)</f>
        <v>0</v>
      </c>
      <c r="L1224" s="325"/>
      <c r="M1224" s="325"/>
      <c r="N1224" s="327" t="s">
        <v>248</v>
      </c>
      <c r="O1224" s="324">
        <f>SUM(O1221:O1223)</f>
        <v>0</v>
      </c>
      <c r="P1224" s="309"/>
      <c r="Q1224" s="310"/>
      <c r="R1224" s="309"/>
      <c r="V1224" s="374" t="e">
        <f>O1211</f>
        <v>#N/A</v>
      </c>
      <c r="W1224" s="375">
        <f>O1216</f>
        <v>0</v>
      </c>
    </row>
    <row r="1225" spans="1:23" x14ac:dyDescent="0.25">
      <c r="A1225" s="330"/>
      <c r="B1225" s="327" t="s">
        <v>240</v>
      </c>
      <c r="C1225" s="328">
        <f>C1224/3</f>
        <v>0</v>
      </c>
      <c r="D1225" s="325"/>
      <c r="E1225" s="326"/>
      <c r="F1225" s="327" t="s">
        <v>240</v>
      </c>
      <c r="G1225" s="328">
        <f>G1224/3</f>
        <v>0</v>
      </c>
      <c r="H1225" s="325"/>
      <c r="I1225" s="326"/>
      <c r="J1225" s="327" t="s">
        <v>240</v>
      </c>
      <c r="K1225" s="328">
        <f>K1224/3</f>
        <v>0</v>
      </c>
      <c r="L1225" s="325"/>
      <c r="M1225" s="325"/>
      <c r="N1225" s="327" t="s">
        <v>240</v>
      </c>
      <c r="O1225" s="328">
        <f>O1224/3</f>
        <v>0</v>
      </c>
      <c r="P1225" s="309"/>
      <c r="Q1225" s="310"/>
      <c r="R1225" s="309"/>
      <c r="V1225" s="374" t="e">
        <f>C1219</f>
        <v>#N/A</v>
      </c>
      <c r="W1225" s="375">
        <f>C1224</f>
        <v>0</v>
      </c>
    </row>
    <row r="1226" spans="1:23" x14ac:dyDescent="0.25">
      <c r="A1226" s="330"/>
      <c r="B1226" s="311"/>
      <c r="C1226" s="309"/>
      <c r="D1226" s="309"/>
      <c r="E1226" s="310"/>
      <c r="F1226" s="311"/>
      <c r="G1226" s="309"/>
      <c r="H1226" s="309"/>
      <c r="I1226" s="310"/>
      <c r="J1226" s="311"/>
      <c r="K1226" s="309"/>
      <c r="L1226" s="309"/>
      <c r="M1226" s="309"/>
      <c r="N1226" s="311"/>
      <c r="O1226" s="309"/>
      <c r="P1226" s="309"/>
      <c r="Q1226" s="310"/>
      <c r="R1226" s="309"/>
      <c r="V1226" s="374" t="e">
        <f>G1219</f>
        <v>#N/A</v>
      </c>
      <c r="W1226" s="375">
        <f>G1224</f>
        <v>0</v>
      </c>
    </row>
    <row r="1227" spans="1:23" ht="12.75" customHeight="1" x14ac:dyDescent="0.25">
      <c r="A1227" s="330"/>
      <c r="B1227" s="319" t="s">
        <v>243</v>
      </c>
      <c r="C1227" s="1384" t="e">
        <f>$C$54</f>
        <v>#N/A</v>
      </c>
      <c r="D1227" s="1385"/>
      <c r="E1227" s="318"/>
      <c r="F1227" s="319" t="s">
        <v>243</v>
      </c>
      <c r="G1227" s="1384" t="e">
        <f>$G$54</f>
        <v>#N/A</v>
      </c>
      <c r="H1227" s="1385"/>
      <c r="I1227" s="318"/>
      <c r="J1227" s="319" t="s">
        <v>243</v>
      </c>
      <c r="K1227" s="1384" t="e">
        <f>$K$54</f>
        <v>#N/A</v>
      </c>
      <c r="L1227" s="1385"/>
      <c r="M1227" s="320"/>
      <c r="N1227" s="319" t="s">
        <v>243</v>
      </c>
      <c r="O1227" s="1384" t="e">
        <f>$O$54</f>
        <v>#N/A</v>
      </c>
      <c r="P1227" s="1385"/>
      <c r="Q1227" s="310"/>
      <c r="R1227" s="309"/>
      <c r="U1227" s="331"/>
      <c r="V1227" s="374" t="e">
        <f>K1219</f>
        <v>#N/A</v>
      </c>
      <c r="W1227" s="375">
        <f>K1224</f>
        <v>0</v>
      </c>
    </row>
    <row r="1228" spans="1:23" x14ac:dyDescent="0.25">
      <c r="A1228" s="330"/>
      <c r="B1228" s="311"/>
      <c r="C1228" s="321" t="s">
        <v>238</v>
      </c>
      <c r="D1228" s="321"/>
      <c r="E1228" s="322"/>
      <c r="F1228" s="327"/>
      <c r="G1228" s="321" t="s">
        <v>238</v>
      </c>
      <c r="H1228" s="321"/>
      <c r="I1228" s="322"/>
      <c r="J1228" s="327"/>
      <c r="K1228" s="321" t="s">
        <v>238</v>
      </c>
      <c r="L1228" s="321"/>
      <c r="M1228" s="321"/>
      <c r="N1228" s="327"/>
      <c r="O1228" s="321" t="s">
        <v>238</v>
      </c>
      <c r="P1228" s="321"/>
      <c r="Q1228" s="310"/>
      <c r="R1228" s="309"/>
      <c r="V1228" s="374" t="e">
        <f>O1219</f>
        <v>#N/A</v>
      </c>
      <c r="W1228" s="375">
        <f>O1224</f>
        <v>0</v>
      </c>
    </row>
    <row r="1229" spans="1:23" x14ac:dyDescent="0.25">
      <c r="A1229" s="330"/>
      <c r="B1229" s="311">
        <f>$C$9</f>
        <v>0</v>
      </c>
      <c r="C1229" s="312">
        <f>'13 Score Fill'!H1215</f>
        <v>0</v>
      </c>
      <c r="D1229" s="309"/>
      <c r="E1229" s="310"/>
      <c r="F1229" s="311">
        <f>$C$9</f>
        <v>0</v>
      </c>
      <c r="G1229" s="312">
        <f>'13 Score Fill'!H1223</f>
        <v>0</v>
      </c>
      <c r="H1229" s="309"/>
      <c r="I1229" s="310"/>
      <c r="J1229" s="311">
        <f>$C$9</f>
        <v>0</v>
      </c>
      <c r="K1229" s="312">
        <f>'13 Score Fill'!H1231</f>
        <v>0</v>
      </c>
      <c r="L1229" s="309"/>
      <c r="M1229" s="309"/>
      <c r="N1229" s="311">
        <f>$C$9</f>
        <v>0</v>
      </c>
      <c r="O1229" s="313">
        <f>'13 Score Fill'!H1239</f>
        <v>0</v>
      </c>
      <c r="P1229" s="309"/>
      <c r="Q1229" s="310"/>
      <c r="R1229" s="309"/>
      <c r="V1229" s="374" t="e">
        <f>C1227</f>
        <v>#N/A</v>
      </c>
      <c r="W1229" s="375">
        <f>C1232</f>
        <v>0</v>
      </c>
    </row>
    <row r="1230" spans="1:23" x14ac:dyDescent="0.25">
      <c r="A1230" s="330"/>
      <c r="B1230" s="311">
        <f>$C$10</f>
        <v>0</v>
      </c>
      <c r="C1230" s="313">
        <f>'13 Score Fill'!H1216</f>
        <v>0</v>
      </c>
      <c r="D1230" s="309"/>
      <c r="E1230" s="310"/>
      <c r="F1230" s="311">
        <f>$C$10</f>
        <v>0</v>
      </c>
      <c r="G1230" s="313">
        <f>'13 Score Fill'!H1224</f>
        <v>0</v>
      </c>
      <c r="H1230" s="309"/>
      <c r="I1230" s="310"/>
      <c r="J1230" s="311">
        <f>$C$10</f>
        <v>0</v>
      </c>
      <c r="K1230" s="312">
        <f>'13 Score Fill'!H1232</f>
        <v>0</v>
      </c>
      <c r="L1230" s="309"/>
      <c r="M1230" s="309"/>
      <c r="N1230" s="311">
        <f>$C$10</f>
        <v>0</v>
      </c>
      <c r="O1230" s="314">
        <f>'13 Score Fill'!H1240</f>
        <v>0</v>
      </c>
      <c r="P1230" s="309"/>
      <c r="Q1230" s="310"/>
      <c r="R1230" s="309"/>
      <c r="V1230" s="374" t="e">
        <f>G1227</f>
        <v>#N/A</v>
      </c>
      <c r="W1230" s="375">
        <f>G1232</f>
        <v>0</v>
      </c>
    </row>
    <row r="1231" spans="1:23" x14ac:dyDescent="0.25">
      <c r="A1231" s="330"/>
      <c r="B1231" s="311">
        <f>$C$11</f>
        <v>0</v>
      </c>
      <c r="C1231" s="314">
        <f>'13 Score Fill'!H1217</f>
        <v>0</v>
      </c>
      <c r="D1231" s="309"/>
      <c r="E1231" s="310"/>
      <c r="F1231" s="311">
        <f>$C$11</f>
        <v>0</v>
      </c>
      <c r="G1231" s="315">
        <f>'13 Score Fill'!H1225</f>
        <v>0</v>
      </c>
      <c r="H1231" s="309"/>
      <c r="I1231" s="310"/>
      <c r="J1231" s="311">
        <f>$C$11</f>
        <v>0</v>
      </c>
      <c r="K1231" s="313">
        <f>'13 Score Fill'!H1233</f>
        <v>0</v>
      </c>
      <c r="L1231" s="309"/>
      <c r="M1231" s="309"/>
      <c r="N1231" s="311">
        <f>$C$11</f>
        <v>0</v>
      </c>
      <c r="O1231" s="314">
        <f>'13 Score Fill'!H1241</f>
        <v>0</v>
      </c>
      <c r="P1231" s="309"/>
      <c r="Q1231" s="310"/>
      <c r="R1231" s="309"/>
      <c r="V1231" s="375" t="e">
        <f>K1227</f>
        <v>#N/A</v>
      </c>
      <c r="W1231" s="375">
        <f>K1232</f>
        <v>0</v>
      </c>
    </row>
    <row r="1232" spans="1:23" x14ac:dyDescent="0.25">
      <c r="A1232" s="330"/>
      <c r="B1232" s="327" t="s">
        <v>248</v>
      </c>
      <c r="C1232" s="324">
        <f>SUM(C1229:C1231)</f>
        <v>0</v>
      </c>
      <c r="D1232" s="325"/>
      <c r="E1232" s="326"/>
      <c r="F1232" s="327" t="s">
        <v>248</v>
      </c>
      <c r="G1232" s="322">
        <f>SUM(G1229:G1231)</f>
        <v>0</v>
      </c>
      <c r="H1232" s="325"/>
      <c r="I1232" s="326"/>
      <c r="J1232" s="327" t="s">
        <v>248</v>
      </c>
      <c r="K1232" s="324">
        <f>SUM(K1229:K1231)</f>
        <v>0</v>
      </c>
      <c r="L1232" s="325"/>
      <c r="M1232" s="325"/>
      <c r="N1232" s="327" t="s">
        <v>248</v>
      </c>
      <c r="O1232" s="324">
        <f>SUM(O1229:O1231)</f>
        <v>0</v>
      </c>
      <c r="P1232" s="309"/>
      <c r="Q1232" s="310"/>
      <c r="R1232" s="309"/>
      <c r="V1232" s="374" t="e">
        <f>O1227</f>
        <v>#N/A</v>
      </c>
      <c r="W1232" s="375">
        <f>O1232</f>
        <v>0</v>
      </c>
    </row>
    <row r="1233" spans="1:23" x14ac:dyDescent="0.25">
      <c r="A1233" s="330"/>
      <c r="B1233" s="327" t="s">
        <v>240</v>
      </c>
      <c r="C1233" s="328">
        <f>C1232/3</f>
        <v>0</v>
      </c>
      <c r="D1233" s="325"/>
      <c r="E1233" s="326"/>
      <c r="F1233" s="327" t="s">
        <v>240</v>
      </c>
      <c r="G1233" s="328">
        <f>G1232/3</f>
        <v>0</v>
      </c>
      <c r="H1233" s="325"/>
      <c r="I1233" s="326"/>
      <c r="J1233" s="327" t="s">
        <v>240</v>
      </c>
      <c r="K1233" s="328">
        <f>K1232/3</f>
        <v>0</v>
      </c>
      <c r="L1233" s="325"/>
      <c r="M1233" s="325"/>
      <c r="N1233" s="327" t="s">
        <v>240</v>
      </c>
      <c r="O1233" s="328">
        <f>O1232/3</f>
        <v>0</v>
      </c>
      <c r="P1233" s="309"/>
      <c r="Q1233" s="310"/>
      <c r="R1233" s="309"/>
      <c r="V1233" s="374" t="e">
        <f>C1235</f>
        <v>#N/A</v>
      </c>
      <c r="W1233" s="375">
        <f>C1240</f>
        <v>0</v>
      </c>
    </row>
    <row r="1234" spans="1:23" x14ac:dyDescent="0.25">
      <c r="A1234" s="330"/>
      <c r="B1234" s="311"/>
      <c r="C1234" s="309"/>
      <c r="D1234" s="309"/>
      <c r="E1234" s="310"/>
      <c r="F1234" s="311"/>
      <c r="G1234" s="309"/>
      <c r="H1234" s="309"/>
      <c r="I1234" s="310"/>
      <c r="J1234" s="311"/>
      <c r="K1234" s="309"/>
      <c r="L1234" s="309"/>
      <c r="M1234" s="309"/>
      <c r="N1234" s="311"/>
      <c r="O1234" s="309"/>
      <c r="P1234" s="309"/>
      <c r="Q1234" s="310"/>
      <c r="R1234" s="309"/>
      <c r="S1234" s="429"/>
      <c r="T1234" s="428"/>
      <c r="U1234" s="430"/>
      <c r="V1234" s="374" t="e">
        <f>G1235</f>
        <v>#N/A</v>
      </c>
      <c r="W1234" s="375">
        <f>G1240</f>
        <v>0</v>
      </c>
    </row>
    <row r="1235" spans="1:23" ht="12.75" customHeight="1" x14ac:dyDescent="0.25">
      <c r="A1235" s="330"/>
      <c r="B1235" s="319" t="s">
        <v>244</v>
      </c>
      <c r="C1235" s="1384" t="e">
        <f>$C$62</f>
        <v>#N/A</v>
      </c>
      <c r="D1235" s="1385"/>
      <c r="E1235" s="318"/>
      <c r="F1235" s="319" t="s">
        <v>244</v>
      </c>
      <c r="G1235" s="1384" t="e">
        <f>$G$62</f>
        <v>#N/A</v>
      </c>
      <c r="H1235" s="1385"/>
      <c r="I1235" s="318"/>
      <c r="J1235" s="319" t="s">
        <v>244</v>
      </c>
      <c r="K1235" s="1384" t="e">
        <f>$K$62</f>
        <v>#N/A</v>
      </c>
      <c r="L1235" s="1385"/>
      <c r="M1235" s="320"/>
      <c r="N1235" s="319" t="s">
        <v>244</v>
      </c>
      <c r="O1235" s="1384" t="e">
        <f>$O$62</f>
        <v>#N/A</v>
      </c>
      <c r="P1235" s="1385"/>
      <c r="Q1235" s="310"/>
      <c r="R1235" s="309"/>
      <c r="U1235" s="331"/>
      <c r="V1235" s="374" t="e">
        <f>K1235</f>
        <v>#N/A</v>
      </c>
      <c r="W1235" s="375">
        <f>K1240</f>
        <v>0</v>
      </c>
    </row>
    <row r="1236" spans="1:23" x14ac:dyDescent="0.25">
      <c r="A1236" s="330"/>
      <c r="B1236" s="311"/>
      <c r="C1236" s="321" t="s">
        <v>238</v>
      </c>
      <c r="D1236" s="321"/>
      <c r="E1236" s="322"/>
      <c r="F1236" s="327"/>
      <c r="G1236" s="321" t="s">
        <v>238</v>
      </c>
      <c r="H1236" s="321"/>
      <c r="I1236" s="322"/>
      <c r="J1236" s="327"/>
      <c r="K1236" s="321" t="s">
        <v>238</v>
      </c>
      <c r="L1236" s="321"/>
      <c r="M1236" s="321"/>
      <c r="N1236" s="327"/>
      <c r="O1236" s="321" t="s">
        <v>238</v>
      </c>
      <c r="P1236" s="321"/>
      <c r="Q1236" s="310"/>
      <c r="R1236" s="309"/>
      <c r="V1236" s="374" t="e">
        <f>O1235</f>
        <v>#N/A</v>
      </c>
      <c r="W1236" s="375">
        <f>O1240</f>
        <v>0</v>
      </c>
    </row>
    <row r="1237" spans="1:23" x14ac:dyDescent="0.25">
      <c r="A1237" s="330"/>
      <c r="B1237" s="311">
        <f>$C$9</f>
        <v>0</v>
      </c>
      <c r="C1237" s="313">
        <f>'13 Score Fill'!I1215</f>
        <v>0</v>
      </c>
      <c r="D1237" s="309"/>
      <c r="E1237" s="310"/>
      <c r="F1237" s="311">
        <f>$C$9</f>
        <v>0</v>
      </c>
      <c r="G1237" s="313">
        <f>'13 Score Fill'!I1223</f>
        <v>0</v>
      </c>
      <c r="H1237" s="309"/>
      <c r="I1237" s="310"/>
      <c r="J1237" s="311">
        <f>$C$9</f>
        <v>0</v>
      </c>
      <c r="K1237" s="313">
        <f>'13 Score Fill'!I1231</f>
        <v>0</v>
      </c>
      <c r="L1237" s="309"/>
      <c r="M1237" s="309"/>
      <c r="N1237" s="311">
        <f>$C$9</f>
        <v>0</v>
      </c>
      <c r="O1237" s="313">
        <f>'13 Score Fill'!I1239</f>
        <v>0</v>
      </c>
      <c r="P1237" s="309"/>
      <c r="Q1237" s="310"/>
      <c r="R1237" s="309"/>
      <c r="V1237" s="374" t="e">
        <f>C1243</f>
        <v>#N/A</v>
      </c>
      <c r="W1237" s="375">
        <f>C1248</f>
        <v>0</v>
      </c>
    </row>
    <row r="1238" spans="1:23" x14ac:dyDescent="0.25">
      <c r="A1238" s="330"/>
      <c r="B1238" s="311">
        <f>$C$10</f>
        <v>0</v>
      </c>
      <c r="C1238" s="315">
        <f>'13 Score Fill'!I1216</f>
        <v>0</v>
      </c>
      <c r="D1238" s="309"/>
      <c r="E1238" s="310"/>
      <c r="F1238" s="311">
        <f>$C$10</f>
        <v>0</v>
      </c>
      <c r="G1238" s="315">
        <f>'13 Score Fill'!I1224</f>
        <v>0</v>
      </c>
      <c r="H1238" s="309"/>
      <c r="I1238" s="310"/>
      <c r="J1238" s="311">
        <f>$C$10</f>
        <v>0</v>
      </c>
      <c r="K1238" s="315">
        <f>'13 Score Fill'!I1232</f>
        <v>0</v>
      </c>
      <c r="L1238" s="309"/>
      <c r="M1238" s="309"/>
      <c r="N1238" s="311">
        <f>$C$10</f>
        <v>0</v>
      </c>
      <c r="O1238" s="314">
        <f>'13 Score Fill'!I1240</f>
        <v>0</v>
      </c>
      <c r="P1238" s="309"/>
      <c r="Q1238" s="310"/>
      <c r="R1238" s="309"/>
      <c r="V1238" s="374" t="e">
        <f>G1243</f>
        <v>#N/A</v>
      </c>
      <c r="W1238" s="375">
        <f>G1248</f>
        <v>0</v>
      </c>
    </row>
    <row r="1239" spans="1:23" x14ac:dyDescent="0.25">
      <c r="A1239" s="330"/>
      <c r="B1239" s="311">
        <f>$C$11</f>
        <v>0</v>
      </c>
      <c r="C1239" s="313">
        <f>'13 Score Fill'!I1217</f>
        <v>0</v>
      </c>
      <c r="D1239" s="309"/>
      <c r="E1239" s="310"/>
      <c r="F1239" s="311">
        <f>$C$11</f>
        <v>0</v>
      </c>
      <c r="G1239" s="313">
        <f>'13 Score Fill'!I1225</f>
        <v>0</v>
      </c>
      <c r="H1239" s="309"/>
      <c r="I1239" s="310"/>
      <c r="J1239" s="311">
        <f>$C$11</f>
        <v>0</v>
      </c>
      <c r="K1239" s="315">
        <f>'13 Score Fill'!I1233</f>
        <v>0</v>
      </c>
      <c r="L1239" s="309"/>
      <c r="M1239" s="309"/>
      <c r="N1239" s="311">
        <f>$C$11</f>
        <v>0</v>
      </c>
      <c r="O1239" s="315">
        <f>'13 Score Fill'!I1241</f>
        <v>0</v>
      </c>
      <c r="P1239" s="309"/>
      <c r="Q1239" s="310"/>
      <c r="R1239" s="309"/>
      <c r="V1239" s="375" t="e">
        <f>K1243</f>
        <v>#N/A</v>
      </c>
      <c r="W1239" s="375">
        <f>K1248</f>
        <v>0</v>
      </c>
    </row>
    <row r="1240" spans="1:23" x14ac:dyDescent="0.25">
      <c r="A1240" s="330"/>
      <c r="B1240" s="327" t="s">
        <v>248</v>
      </c>
      <c r="C1240" s="324">
        <f>SUM(C1237:C1239)</f>
        <v>0</v>
      </c>
      <c r="D1240" s="325"/>
      <c r="E1240" s="326"/>
      <c r="F1240" s="327" t="s">
        <v>248</v>
      </c>
      <c r="G1240" s="324">
        <f>SUM(G1237:G1239)</f>
        <v>0</v>
      </c>
      <c r="H1240" s="325"/>
      <c r="I1240" s="326"/>
      <c r="J1240" s="327" t="s">
        <v>248</v>
      </c>
      <c r="K1240" s="324">
        <f>SUM(K1237:K1239)</f>
        <v>0</v>
      </c>
      <c r="L1240" s="325"/>
      <c r="M1240" s="325"/>
      <c r="N1240" s="327" t="s">
        <v>248</v>
      </c>
      <c r="O1240" s="321">
        <f>SUM(O1237:O1239)</f>
        <v>0</v>
      </c>
      <c r="P1240" s="309"/>
      <c r="Q1240" s="310"/>
      <c r="R1240" s="309"/>
      <c r="V1240" s="374" t="e">
        <f>O1243</f>
        <v>#N/A</v>
      </c>
      <c r="W1240" s="375">
        <f>O1248</f>
        <v>0</v>
      </c>
    </row>
    <row r="1241" spans="1:23" x14ac:dyDescent="0.25">
      <c r="A1241" s="330"/>
      <c r="B1241" s="327" t="s">
        <v>240</v>
      </c>
      <c r="C1241" s="328">
        <f>C1240/3</f>
        <v>0</v>
      </c>
      <c r="D1241" s="325"/>
      <c r="E1241" s="326"/>
      <c r="F1241" s="327" t="s">
        <v>240</v>
      </c>
      <c r="G1241" s="328">
        <f>G1240/3</f>
        <v>0</v>
      </c>
      <c r="H1241" s="325"/>
      <c r="I1241" s="326"/>
      <c r="J1241" s="327" t="s">
        <v>240</v>
      </c>
      <c r="K1241" s="328">
        <f>K1240/3</f>
        <v>0</v>
      </c>
      <c r="L1241" s="325"/>
      <c r="M1241" s="325"/>
      <c r="N1241" s="327" t="s">
        <v>240</v>
      </c>
      <c r="O1241" s="328">
        <f>O1240/3</f>
        <v>0</v>
      </c>
      <c r="P1241" s="309"/>
      <c r="Q1241" s="310"/>
      <c r="R1241" s="309"/>
      <c r="W1241" s="184">
        <f>SUM(W1217:W1240)</f>
        <v>0</v>
      </c>
    </row>
    <row r="1242" spans="1:23" x14ac:dyDescent="0.25">
      <c r="A1242" s="330"/>
      <c r="B1242" s="311"/>
      <c r="C1242" s="309"/>
      <c r="D1242" s="309"/>
      <c r="E1242" s="310"/>
      <c r="F1242" s="311"/>
      <c r="G1242" s="309"/>
      <c r="H1242" s="309"/>
      <c r="I1242" s="310"/>
      <c r="J1242" s="311"/>
      <c r="K1242" s="309"/>
      <c r="L1242" s="309"/>
      <c r="M1242" s="309"/>
      <c r="N1242" s="311"/>
      <c r="O1242" s="309"/>
      <c r="P1242" s="309"/>
      <c r="Q1242" s="310"/>
      <c r="R1242" s="309"/>
    </row>
    <row r="1243" spans="1:23" ht="12.75" customHeight="1" x14ac:dyDescent="0.25">
      <c r="A1243" s="330"/>
      <c r="B1243" s="319" t="s">
        <v>245</v>
      </c>
      <c r="C1243" s="1384" t="e">
        <f>$C$70</f>
        <v>#N/A</v>
      </c>
      <c r="D1243" s="1385"/>
      <c r="E1243" s="318"/>
      <c r="F1243" s="319" t="s">
        <v>245</v>
      </c>
      <c r="G1243" s="1384" t="e">
        <f>$G$70</f>
        <v>#N/A</v>
      </c>
      <c r="H1243" s="1385"/>
      <c r="I1243" s="318"/>
      <c r="J1243" s="319" t="s">
        <v>245</v>
      </c>
      <c r="K1243" s="1384" t="e">
        <f>$K$70</f>
        <v>#N/A</v>
      </c>
      <c r="L1243" s="1385"/>
      <c r="M1243" s="320"/>
      <c r="N1243" s="319" t="s">
        <v>245</v>
      </c>
      <c r="O1243" s="1384" t="e">
        <f>$O$70</f>
        <v>#N/A</v>
      </c>
      <c r="P1243" s="1385"/>
      <c r="Q1243" s="310"/>
      <c r="R1243" s="309"/>
      <c r="U1243" s="331"/>
    </row>
    <row r="1244" spans="1:23" x14ac:dyDescent="0.25">
      <c r="A1244" s="330"/>
      <c r="B1244" s="311"/>
      <c r="C1244" s="321" t="s">
        <v>238</v>
      </c>
      <c r="D1244" s="321"/>
      <c r="E1244" s="322"/>
      <c r="F1244" s="327"/>
      <c r="G1244" s="321" t="s">
        <v>238</v>
      </c>
      <c r="H1244" s="321"/>
      <c r="I1244" s="322"/>
      <c r="J1244" s="327"/>
      <c r="K1244" s="321" t="s">
        <v>238</v>
      </c>
      <c r="L1244" s="321"/>
      <c r="M1244" s="321"/>
      <c r="N1244" s="327"/>
      <c r="O1244" s="321" t="s">
        <v>238</v>
      </c>
      <c r="P1244" s="309"/>
      <c r="Q1244" s="310"/>
      <c r="R1244" s="309"/>
    </row>
    <row r="1245" spans="1:23" x14ac:dyDescent="0.25">
      <c r="A1245" s="330"/>
      <c r="B1245" s="311">
        <f>$C$9</f>
        <v>0</v>
      </c>
      <c r="C1245" s="313">
        <f>'13 Score Fill'!J1215</f>
        <v>0</v>
      </c>
      <c r="D1245" s="309"/>
      <c r="E1245" s="310"/>
      <c r="F1245" s="311">
        <f>$C$9</f>
        <v>0</v>
      </c>
      <c r="G1245" s="313">
        <f>'13 Score Fill'!J1223</f>
        <v>0</v>
      </c>
      <c r="H1245" s="309"/>
      <c r="I1245" s="310"/>
      <c r="J1245" s="311">
        <f>$C$9</f>
        <v>0</v>
      </c>
      <c r="K1245" s="313">
        <f>'13 Score Fill'!J1231</f>
        <v>0</v>
      </c>
      <c r="L1245" s="309"/>
      <c r="M1245" s="309"/>
      <c r="N1245" s="311">
        <f>$C$9</f>
        <v>0</v>
      </c>
      <c r="O1245" s="313">
        <f>'13 Score Fill'!J1239</f>
        <v>0</v>
      </c>
      <c r="P1245" s="309"/>
      <c r="Q1245" s="310"/>
      <c r="R1245" s="309"/>
      <c r="V1245" s="374">
        <f>COUNTIF(V1217:V1240,D1257)</f>
        <v>0</v>
      </c>
    </row>
    <row r="1246" spans="1:23" x14ac:dyDescent="0.25">
      <c r="A1246" s="330"/>
      <c r="B1246" s="311">
        <f>$C$10</f>
        <v>0</v>
      </c>
      <c r="C1246" s="314">
        <f>'13 Score Fill'!J1216</f>
        <v>0</v>
      </c>
      <c r="D1246" s="309"/>
      <c r="E1246" s="310"/>
      <c r="F1246" s="311">
        <f>$C$10</f>
        <v>0</v>
      </c>
      <c r="G1246" s="315">
        <f>'13 Score Fill'!J1224</f>
        <v>0</v>
      </c>
      <c r="H1246" s="309"/>
      <c r="I1246" s="310"/>
      <c r="J1246" s="311">
        <f>$C$10</f>
        <v>0</v>
      </c>
      <c r="K1246" s="315">
        <f>'13 Score Fill'!J1232</f>
        <v>0</v>
      </c>
      <c r="L1246" s="309"/>
      <c r="M1246" s="309"/>
      <c r="N1246" s="311">
        <f>$C$10</f>
        <v>0</v>
      </c>
      <c r="O1246" s="314">
        <f>'13 Score Fill'!J1240</f>
        <v>0</v>
      </c>
      <c r="P1246" s="309"/>
      <c r="Q1246" s="310"/>
      <c r="R1246" s="309"/>
      <c r="V1246" s="374">
        <f>COUNTIF(V1217:V1240,D1258)</f>
        <v>0</v>
      </c>
    </row>
    <row r="1247" spans="1:23" x14ac:dyDescent="0.25">
      <c r="A1247" s="330"/>
      <c r="B1247" s="311">
        <f>$C$11</f>
        <v>0</v>
      </c>
      <c r="C1247" s="314">
        <f>'13 Score Fill'!J1217</f>
        <v>0</v>
      </c>
      <c r="D1247" s="309"/>
      <c r="E1247" s="310"/>
      <c r="F1247" s="311">
        <f>$C$11</f>
        <v>0</v>
      </c>
      <c r="G1247" s="315">
        <f>'13 Score Fill'!J1225</f>
        <v>0</v>
      </c>
      <c r="H1247" s="309"/>
      <c r="I1247" s="310"/>
      <c r="J1247" s="311">
        <f>$C$11</f>
        <v>0</v>
      </c>
      <c r="K1247" s="315">
        <f>'13 Score Fill'!J1233</f>
        <v>0</v>
      </c>
      <c r="L1247" s="309"/>
      <c r="M1247" s="309"/>
      <c r="N1247" s="311">
        <f>$C$11</f>
        <v>0</v>
      </c>
      <c r="O1247" s="314">
        <f>'13 Score Fill'!J1241</f>
        <v>0</v>
      </c>
      <c r="P1247" s="309"/>
      <c r="Q1247" s="310"/>
      <c r="R1247" s="309"/>
      <c r="V1247" s="374">
        <f>COUNTIF(V1217:V1240,D1259)</f>
        <v>0</v>
      </c>
    </row>
    <row r="1248" spans="1:23" x14ac:dyDescent="0.25">
      <c r="A1248" s="330"/>
      <c r="B1248" s="327" t="s">
        <v>248</v>
      </c>
      <c r="C1248" s="324">
        <f>SUM(C1245:C1247)</f>
        <v>0</v>
      </c>
      <c r="D1248" s="325"/>
      <c r="E1248" s="326"/>
      <c r="F1248" s="327" t="s">
        <v>248</v>
      </c>
      <c r="G1248" s="321">
        <f>SUM(G1245:G1247)</f>
        <v>0</v>
      </c>
      <c r="H1248" s="325"/>
      <c r="I1248" s="326"/>
      <c r="J1248" s="327" t="s">
        <v>248</v>
      </c>
      <c r="K1248" s="324">
        <f>SUM(K1245:K1247)</f>
        <v>0</v>
      </c>
      <c r="L1248" s="325"/>
      <c r="M1248" s="325"/>
      <c r="N1248" s="327" t="s">
        <v>248</v>
      </c>
      <c r="O1248" s="324">
        <f>SUM(O1245:O1247)</f>
        <v>0</v>
      </c>
      <c r="P1248" s="309"/>
      <c r="Q1248" s="310"/>
      <c r="R1248" s="309"/>
      <c r="V1248" s="374">
        <f>COUNTIF(V1217:V1240,D1260)</f>
        <v>0</v>
      </c>
    </row>
    <row r="1249" spans="1:22" x14ac:dyDescent="0.25">
      <c r="A1249" s="330"/>
      <c r="B1249" s="327" t="s">
        <v>240</v>
      </c>
      <c r="C1249" s="328">
        <f>C1248/3</f>
        <v>0</v>
      </c>
      <c r="D1249" s="378"/>
      <c r="E1249" s="379"/>
      <c r="F1249" s="380" t="s">
        <v>240</v>
      </c>
      <c r="G1249" s="328">
        <f>G1248/3</f>
        <v>0</v>
      </c>
      <c r="H1249" s="378"/>
      <c r="I1249" s="379"/>
      <c r="J1249" s="380" t="s">
        <v>240</v>
      </c>
      <c r="K1249" s="328">
        <f>K1248/3</f>
        <v>0</v>
      </c>
      <c r="L1249" s="378"/>
      <c r="M1249" s="378"/>
      <c r="N1249" s="380" t="s">
        <v>240</v>
      </c>
      <c r="O1249" s="328">
        <f>O1248/3</f>
        <v>0</v>
      </c>
      <c r="P1249" s="309"/>
      <c r="Q1249" s="310"/>
      <c r="R1249" s="309"/>
      <c r="V1249" s="374">
        <f>COUNTIF(V1217:V1240,C1261)</f>
        <v>0</v>
      </c>
    </row>
    <row r="1250" spans="1:22" ht="13.8" thickBot="1" x14ac:dyDescent="0.3">
      <c r="A1250" s="330"/>
      <c r="B1250" s="311"/>
      <c r="C1250" s="309"/>
      <c r="D1250" s="309"/>
      <c r="E1250" s="310"/>
      <c r="F1250" s="311"/>
      <c r="G1250" s="309"/>
      <c r="H1250" s="309"/>
      <c r="I1250" s="310"/>
      <c r="J1250" s="311"/>
      <c r="K1250" s="309"/>
      <c r="L1250" s="309"/>
      <c r="M1250" s="309"/>
      <c r="N1250" s="311"/>
      <c r="O1250" s="309"/>
      <c r="P1250" s="309"/>
      <c r="Q1250" s="310"/>
      <c r="R1250" s="309"/>
      <c r="V1250" s="374">
        <f>COUNTIF(V1217:V1240,D1262)</f>
        <v>0</v>
      </c>
    </row>
    <row r="1251" spans="1:22" ht="25.5" customHeight="1" x14ac:dyDescent="0.25">
      <c r="A1251" s="330"/>
      <c r="B1251" s="381" t="s">
        <v>249</v>
      </c>
      <c r="C1251" s="382">
        <f>C1248+C1240+C1232+C1224+C1216+C1208</f>
        <v>0</v>
      </c>
      <c r="D1251" s="1394" t="e">
        <f>$C$28</f>
        <v>#N/A</v>
      </c>
      <c r="E1251" s="1395"/>
      <c r="F1251" s="381" t="s">
        <v>272</v>
      </c>
      <c r="G1251" s="382">
        <f>G1248+G1240+G1232+G1224+G1216+G1208</f>
        <v>0</v>
      </c>
      <c r="H1251" s="1394" t="e">
        <f>$G$28</f>
        <v>#N/A</v>
      </c>
      <c r="I1251" s="1395"/>
      <c r="J1251" s="381" t="s">
        <v>301</v>
      </c>
      <c r="K1251" s="382">
        <f>K1248+K1240+K1232+K1224+K1216+K1208</f>
        <v>0</v>
      </c>
      <c r="L1251" s="1394" t="e">
        <f>$K$28</f>
        <v>#N/A</v>
      </c>
      <c r="M1251" s="1400"/>
      <c r="N1251" s="381" t="s">
        <v>303</v>
      </c>
      <c r="O1251" s="383">
        <f>O1248+O1240+O1232+O1224+O1216+O1208</f>
        <v>0</v>
      </c>
      <c r="P1251" s="1394" t="str">
        <f>$O$28</f>
        <v>Not Used</v>
      </c>
      <c r="Q1251" s="1395"/>
      <c r="R1251" s="510"/>
      <c r="V1251" s="374">
        <f>COUNTIF(V1217:V1240,D1263)</f>
        <v>0</v>
      </c>
    </row>
    <row r="1252" spans="1:22" x14ac:dyDescent="0.25">
      <c r="A1252" s="330"/>
      <c r="B1252" s="384"/>
      <c r="C1252" s="321"/>
      <c r="D1252" s="1396"/>
      <c r="E1252" s="1397"/>
      <c r="F1252" s="384"/>
      <c r="G1252" s="321"/>
      <c r="H1252" s="1396"/>
      <c r="I1252" s="1397"/>
      <c r="J1252" s="384"/>
      <c r="K1252" s="321"/>
      <c r="L1252" s="1396"/>
      <c r="M1252" s="1401"/>
      <c r="N1252" s="384"/>
      <c r="O1252" s="385"/>
      <c r="P1252" s="1396"/>
      <c r="Q1252" s="1397"/>
      <c r="R1252" s="510"/>
      <c r="V1252" s="374">
        <f>COUNTIF(V1217:V1240,C1264)</f>
        <v>0</v>
      </c>
    </row>
    <row r="1253" spans="1:22" ht="27" thickBot="1" x14ac:dyDescent="0.3">
      <c r="A1253" s="330"/>
      <c r="B1253" s="386" t="s">
        <v>250</v>
      </c>
      <c r="C1253" s="388" t="str">
        <f>K1258</f>
        <v>Exercise 1</v>
      </c>
      <c r="D1253" s="1398"/>
      <c r="E1253" s="1399"/>
      <c r="F1253" s="386" t="s">
        <v>273</v>
      </c>
      <c r="G1253" s="388" t="str">
        <f>K1259</f>
        <v>Exercise 2</v>
      </c>
      <c r="H1253" s="1398"/>
      <c r="I1253" s="1399"/>
      <c r="J1253" s="386" t="s">
        <v>302</v>
      </c>
      <c r="K1253" s="388" t="str">
        <f>K1260</f>
        <v>Exercise 3</v>
      </c>
      <c r="L1253" s="1398"/>
      <c r="M1253" s="1402"/>
      <c r="N1253" s="386" t="s">
        <v>304</v>
      </c>
      <c r="O1253" s="389" t="str">
        <f>K1260</f>
        <v>Exercise 3</v>
      </c>
      <c r="P1253" s="1398"/>
      <c r="Q1253" s="1399"/>
      <c r="R1253" s="510"/>
      <c r="V1253" s="331">
        <f>$K$9+$K$10+$K$11+$K$12</f>
        <v>0</v>
      </c>
    </row>
    <row r="1254" spans="1:22" ht="13.8" thickBot="1" x14ac:dyDescent="0.3">
      <c r="A1254" s="330"/>
      <c r="B1254" s="329"/>
      <c r="C1254" s="309"/>
      <c r="D1254" s="309"/>
      <c r="E1254" s="309"/>
      <c r="F1254" s="309"/>
      <c r="G1254" s="309"/>
      <c r="H1254" s="309"/>
      <c r="I1254" s="309"/>
      <c r="J1254" s="309"/>
      <c r="K1254" s="309"/>
      <c r="L1254" s="309"/>
      <c r="M1254" s="309"/>
      <c r="N1254" s="309"/>
      <c r="O1254" s="309"/>
      <c r="P1254" s="309"/>
      <c r="Q1254" s="310"/>
      <c r="R1254" s="309"/>
    </row>
    <row r="1255" spans="1:22" ht="41.4" thickTop="1" thickBot="1" x14ac:dyDescent="0.35">
      <c r="A1255" s="330"/>
      <c r="B1255" s="390"/>
      <c r="C1255" s="325"/>
      <c r="D1255" s="325"/>
      <c r="E1255" s="391" t="s">
        <v>248</v>
      </c>
      <c r="F1255" s="392" t="s">
        <v>348</v>
      </c>
      <c r="G1255" s="1387" t="s">
        <v>347</v>
      </c>
      <c r="H1255" s="1387"/>
      <c r="I1255" s="452" t="s">
        <v>404</v>
      </c>
      <c r="J1255" s="394"/>
      <c r="K1255" s="309"/>
      <c r="L1255" s="309"/>
      <c r="M1255" s="1382" t="s">
        <v>7</v>
      </c>
      <c r="N1255" s="1383"/>
      <c r="O1255" s="395" t="str">
        <f>J1199</f>
        <v>R</v>
      </c>
      <c r="P1255" s="396"/>
      <c r="Q1255" s="397"/>
      <c r="R1255" s="396"/>
    </row>
    <row r="1256" spans="1:22" ht="13.8" thickTop="1" x14ac:dyDescent="0.25">
      <c r="A1256" s="330"/>
      <c r="B1256" s="398"/>
      <c r="C1256" s="399"/>
      <c r="D1256" s="400" t="s">
        <v>259</v>
      </c>
      <c r="E1256" s="321">
        <f>SUMIFS(W1217:W1240,V1217:V1240,D1256)</f>
        <v>0</v>
      </c>
      <c r="F1256" s="401">
        <f>$V$72*30</f>
        <v>0</v>
      </c>
      <c r="G1256" s="1374" t="e">
        <f>E1256/$V$72/3</f>
        <v>#DIV/0!</v>
      </c>
      <c r="H1256" s="1374"/>
      <c r="I1256" s="378" t="e">
        <f>G1256*10</f>
        <v>#DIV/0!</v>
      </c>
      <c r="J1256" s="309"/>
      <c r="K1256" s="309"/>
      <c r="L1256" s="309"/>
      <c r="M1256" s="402"/>
      <c r="N1256" s="1392"/>
      <c r="O1256" s="1392"/>
      <c r="P1256" s="1392"/>
      <c r="Q1256" s="1393"/>
      <c r="R1256" s="509"/>
    </row>
    <row r="1257" spans="1:22" x14ac:dyDescent="0.25">
      <c r="A1257" s="330"/>
      <c r="B1257" s="403"/>
      <c r="C1257" s="399"/>
      <c r="D1257" s="400" t="s">
        <v>266</v>
      </c>
      <c r="E1257" s="321">
        <f>SUMIFS(W1217:W1240,V1217:V1240,D1257)</f>
        <v>0</v>
      </c>
      <c r="F1257" s="401">
        <f>$V$73*30</f>
        <v>0</v>
      </c>
      <c r="G1257" s="1374" t="e">
        <f>E1257/$V$73/3</f>
        <v>#DIV/0!</v>
      </c>
      <c r="H1257" s="1374"/>
      <c r="I1257" s="378" t="e">
        <f t="shared" ref="I1257:I1263" si="21">G1257*10</f>
        <v>#DIV/0!</v>
      </c>
      <c r="K1257" s="1390"/>
      <c r="L1257" s="1390"/>
      <c r="M1257" s="404" t="s">
        <v>248</v>
      </c>
      <c r="N1257" s="404" t="s">
        <v>240</v>
      </c>
      <c r="O1257" s="405"/>
      <c r="P1257" s="405"/>
      <c r="Q1257" s="406"/>
      <c r="R1257" s="405"/>
    </row>
    <row r="1258" spans="1:22" ht="13.8" x14ac:dyDescent="0.3">
      <c r="A1258" s="330"/>
      <c r="B1258" s="403"/>
      <c r="C1258" s="399"/>
      <c r="D1258" s="400" t="s">
        <v>260</v>
      </c>
      <c r="E1258" s="321">
        <f>SUMIFS(W1217:W1240,V1217:V1240,D1258)</f>
        <v>0</v>
      </c>
      <c r="F1258" s="401">
        <f>$V$74*30</f>
        <v>0</v>
      </c>
      <c r="G1258" s="1374" t="e">
        <f>E1258/$V$74/3</f>
        <v>#DIV/0!</v>
      </c>
      <c r="H1258" s="1374"/>
      <c r="I1258" s="378" t="e">
        <f t="shared" si="21"/>
        <v>#DIV/0!</v>
      </c>
      <c r="K1258" s="1375" t="s">
        <v>236</v>
      </c>
      <c r="L1258" s="1375"/>
      <c r="M1258" s="404">
        <f>C1251</f>
        <v>0</v>
      </c>
      <c r="N1258" s="407" t="e">
        <f>(M1258/($K$9*30))*100</f>
        <v>#DIV/0!</v>
      </c>
      <c r="O1258" s="330"/>
      <c r="P1258" s="330"/>
      <c r="Q1258" s="310"/>
      <c r="R1258" s="309"/>
    </row>
    <row r="1259" spans="1:22" ht="13.8" x14ac:dyDescent="0.3">
      <c r="A1259" s="330"/>
      <c r="B1259" s="403"/>
      <c r="C1259" s="399"/>
      <c r="D1259" s="400" t="s">
        <v>261</v>
      </c>
      <c r="E1259" s="321">
        <f>SUMIFS(W1217:W1240,V1217:V1240,D1259)</f>
        <v>0</v>
      </c>
      <c r="F1259" s="401">
        <f>$V$75*30</f>
        <v>0</v>
      </c>
      <c r="G1259" s="1374" t="e">
        <f>E1259/$V$75/3</f>
        <v>#DIV/0!</v>
      </c>
      <c r="H1259" s="1374"/>
      <c r="I1259" s="378" t="e">
        <f t="shared" si="21"/>
        <v>#DIV/0!</v>
      </c>
      <c r="K1259" s="1375" t="s">
        <v>237</v>
      </c>
      <c r="L1259" s="1375"/>
      <c r="M1259" s="404">
        <f>G1251</f>
        <v>0</v>
      </c>
      <c r="N1259" s="407" t="e">
        <f>(M1259/($K$10*30))*100</f>
        <v>#DIV/0!</v>
      </c>
      <c r="O1259" s="408"/>
      <c r="P1259" s="330"/>
      <c r="Q1259" s="310"/>
      <c r="R1259" s="309"/>
    </row>
    <row r="1260" spans="1:22" ht="13.8" x14ac:dyDescent="0.3">
      <c r="A1260" s="330"/>
      <c r="B1260" s="403"/>
      <c r="C1260" s="330"/>
      <c r="D1260" s="409" t="s">
        <v>262</v>
      </c>
      <c r="E1260" s="321">
        <f>SUMIFS(W1217:W1240,V1217:V1240,D1260)</f>
        <v>0</v>
      </c>
      <c r="F1260" s="401">
        <f>$V$76*30</f>
        <v>0</v>
      </c>
      <c r="G1260" s="1374" t="e">
        <f>E1260/$V$76/3</f>
        <v>#DIV/0!</v>
      </c>
      <c r="H1260" s="1374"/>
      <c r="I1260" s="378" t="e">
        <f t="shared" si="21"/>
        <v>#DIV/0!</v>
      </c>
      <c r="K1260" s="1375" t="s">
        <v>247</v>
      </c>
      <c r="L1260" s="1375"/>
      <c r="M1260" s="404">
        <f>K1251</f>
        <v>0</v>
      </c>
      <c r="N1260" s="407" t="e">
        <f>(M1260/($K$11*30))*100</f>
        <v>#DIV/0!</v>
      </c>
      <c r="O1260" s="309"/>
      <c r="P1260" s="309"/>
      <c r="Q1260" s="310"/>
      <c r="R1260" s="309"/>
    </row>
    <row r="1261" spans="1:22" ht="13.8" x14ac:dyDescent="0.3">
      <c r="A1261" s="330"/>
      <c r="B1261" s="403"/>
      <c r="C1261" s="399"/>
      <c r="D1261" s="400" t="s">
        <v>263</v>
      </c>
      <c r="E1261" s="321">
        <f>SUMIFS(W1217:W1240,V1217:V1240,D1261)</f>
        <v>0</v>
      </c>
      <c r="F1261" s="401">
        <f>$V$77*30</f>
        <v>0</v>
      </c>
      <c r="G1261" s="1374" t="e">
        <f>E1261/$V$77/3</f>
        <v>#DIV/0!</v>
      </c>
      <c r="H1261" s="1374"/>
      <c r="I1261" s="378" t="e">
        <f t="shared" si="21"/>
        <v>#DIV/0!</v>
      </c>
      <c r="K1261" s="1375" t="s">
        <v>246</v>
      </c>
      <c r="L1261" s="1375"/>
      <c r="M1261" s="404">
        <f>O1251</f>
        <v>0</v>
      </c>
      <c r="N1261" s="407" t="e">
        <f>(M1261/($K$12*30))*100</f>
        <v>#DIV/0!</v>
      </c>
      <c r="O1261" s="309"/>
      <c r="P1261" s="309"/>
      <c r="Q1261" s="310"/>
      <c r="R1261" s="309"/>
    </row>
    <row r="1262" spans="1:22" ht="13.8" x14ac:dyDescent="0.25">
      <c r="A1262" s="330"/>
      <c r="B1262" s="403"/>
      <c r="C1262" s="399"/>
      <c r="D1262" s="400" t="s">
        <v>265</v>
      </c>
      <c r="E1262" s="321">
        <f>SUMIFS(W1217:W1240,V1217:V1240,D1262)</f>
        <v>0</v>
      </c>
      <c r="F1262" s="401">
        <f>$V$78*30</f>
        <v>0</v>
      </c>
      <c r="G1262" s="1374" t="e">
        <f>E1262/$V$78/3</f>
        <v>#DIV/0!</v>
      </c>
      <c r="H1262" s="1374"/>
      <c r="I1262" s="378" t="e">
        <f t="shared" si="21"/>
        <v>#DIV/0!</v>
      </c>
      <c r="K1262" s="1376" t="s">
        <v>248</v>
      </c>
      <c r="L1262" s="1376"/>
      <c r="M1262" s="321">
        <f>SUM(M1258:M1261)</f>
        <v>0</v>
      </c>
      <c r="N1262" s="410" t="e">
        <f>(M1262/$O$86)*100</f>
        <v>#DIV/0!</v>
      </c>
      <c r="O1262" s="309"/>
      <c r="P1262" s="309"/>
      <c r="Q1262" s="310"/>
      <c r="R1262" s="309"/>
    </row>
    <row r="1263" spans="1:22" x14ac:dyDescent="0.25">
      <c r="A1263" s="330"/>
      <c r="B1263" s="403"/>
      <c r="C1263" s="1377" t="s">
        <v>264</v>
      </c>
      <c r="D1263" s="1377"/>
      <c r="E1263" s="321">
        <f>SUMIFS(W1217:W1240,V1217:V1240,C1263)</f>
        <v>0</v>
      </c>
      <c r="F1263" s="401">
        <f>$V$79*30</f>
        <v>0</v>
      </c>
      <c r="G1263" s="1374" t="e">
        <f>E1263/$V$79/3</f>
        <v>#DIV/0!</v>
      </c>
      <c r="H1263" s="1374"/>
      <c r="I1263" s="378" t="e">
        <f t="shared" si="21"/>
        <v>#DIV/0!</v>
      </c>
      <c r="L1263" s="412" t="s">
        <v>349</v>
      </c>
      <c r="M1263" s="413">
        <f>($K$9+$K$10+$K$11+$K$12)*30</f>
        <v>0</v>
      </c>
      <c r="N1263" s="414"/>
      <c r="O1263" s="414"/>
      <c r="P1263" s="309"/>
      <c r="Q1263" s="310"/>
      <c r="R1263" s="309"/>
    </row>
    <row r="1264" spans="1:22" x14ac:dyDescent="0.25">
      <c r="A1264" s="330"/>
      <c r="B1264" s="415"/>
      <c r="C1264" s="1386" t="s">
        <v>307</v>
      </c>
      <c r="D1264" s="1386"/>
      <c r="E1264" s="401">
        <f>SUM(E1256:E1263)</f>
        <v>0</v>
      </c>
      <c r="F1264" s="416">
        <f>SUM(F1256:F1263)</f>
        <v>0</v>
      </c>
      <c r="G1264" s="417"/>
      <c r="H1264" s="1388"/>
      <c r="I1264" s="1388"/>
      <c r="J1264" s="418"/>
      <c r="K1264" s="418"/>
      <c r="L1264" s="417"/>
      <c r="M1264" s="417"/>
      <c r="N1264" s="417"/>
      <c r="O1264" s="417"/>
      <c r="P1264" s="417"/>
      <c r="Q1264" s="419"/>
      <c r="R1264" s="309"/>
    </row>
    <row r="1265" spans="1:23" x14ac:dyDescent="0.25">
      <c r="A1265" s="330"/>
      <c r="B1265" s="420"/>
      <c r="C1265" s="421"/>
      <c r="D1265" s="421"/>
      <c r="E1265" s="422"/>
      <c r="F1265" s="423"/>
      <c r="G1265" s="424"/>
      <c r="H1265" s="422"/>
      <c r="I1265" s="422"/>
      <c r="J1265" s="425"/>
      <c r="K1265" s="424"/>
      <c r="L1265" s="424"/>
      <c r="M1265" s="424"/>
      <c r="N1265" s="424"/>
      <c r="O1265" s="424"/>
      <c r="P1265" s="424"/>
      <c r="Q1265" s="424"/>
      <c r="R1265" s="309"/>
    </row>
    <row r="1266" spans="1:23" ht="13.8" x14ac:dyDescent="0.25">
      <c r="A1266" s="330"/>
      <c r="B1266" s="349"/>
      <c r="C1266" s="350"/>
      <c r="D1266" s="350"/>
      <c r="E1266" s="350"/>
      <c r="F1266" s="350"/>
      <c r="G1266" s="351"/>
      <c r="H1266" s="350"/>
      <c r="I1266" s="350"/>
      <c r="J1266" s="350"/>
      <c r="K1266" s="350"/>
      <c r="L1266" s="352"/>
      <c r="M1266" s="350"/>
      <c r="N1266" s="350"/>
      <c r="O1266" s="353"/>
      <c r="P1266" s="353"/>
      <c r="Q1266" s="354"/>
      <c r="R1266" s="309"/>
    </row>
    <row r="1267" spans="1:23" ht="15.75" customHeight="1" thickBot="1" x14ac:dyDescent="0.3">
      <c r="A1267" s="330"/>
      <c r="B1267" s="426"/>
      <c r="C1267" s="355" t="s">
        <v>13</v>
      </c>
      <c r="D1267" s="1403">
        <f>'1 FILL FORM'!$G$6</f>
        <v>0</v>
      </c>
      <c r="E1267" s="1403"/>
      <c r="F1267" s="1403"/>
      <c r="G1267" s="1403"/>
      <c r="H1267" s="309"/>
      <c r="I1267" s="309"/>
      <c r="J1267" s="309"/>
      <c r="K1267" s="309"/>
      <c r="L1267" s="309"/>
      <c r="M1267" s="355" t="s">
        <v>4</v>
      </c>
      <c r="N1267" s="1391">
        <f>'1 FILL FORM'!$G$7</f>
        <v>0</v>
      </c>
      <c r="O1267" s="1391"/>
      <c r="P1267" s="1391"/>
      <c r="Q1267" s="310"/>
      <c r="R1267" s="309"/>
      <c r="S1267" s="365"/>
      <c r="T1267" s="365"/>
      <c r="U1267" s="365"/>
    </row>
    <row r="1268" spans="1:23" ht="16.8" thickTop="1" thickBot="1" x14ac:dyDescent="0.35">
      <c r="A1268" s="330"/>
      <c r="B1268" s="358" t="s">
        <v>5</v>
      </c>
      <c r="C1268" s="1389">
        <f>'1 FILL FORM'!$G$9</f>
        <v>0</v>
      </c>
      <c r="D1268" s="1389"/>
      <c r="E1268" s="1389"/>
      <c r="F1268" s="1389"/>
      <c r="G1268" s="359"/>
      <c r="H1268" s="360"/>
      <c r="I1268" s="361" t="s">
        <v>7</v>
      </c>
      <c r="J1268" s="307" t="s">
        <v>292</v>
      </c>
      <c r="K1268" s="362"/>
      <c r="L1268" s="362"/>
      <c r="M1268" s="362"/>
      <c r="N1268" s="362"/>
      <c r="O1268" s="362"/>
      <c r="P1268" s="362"/>
      <c r="Q1268" s="363"/>
      <c r="R1268" s="359"/>
      <c r="V1268" s="365"/>
      <c r="W1268" s="365"/>
    </row>
    <row r="1269" spans="1:23" ht="14.4" thickTop="1" thickBot="1" x14ac:dyDescent="0.3">
      <c r="A1269" s="330"/>
      <c r="B1269" s="366"/>
      <c r="C1269" s="367"/>
      <c r="D1269" s="367"/>
      <c r="E1269" s="367"/>
      <c r="F1269" s="367"/>
      <c r="G1269" s="367"/>
      <c r="H1269" s="367"/>
      <c r="I1269" s="367"/>
      <c r="J1269" s="367"/>
      <c r="K1269" s="367"/>
      <c r="L1269" s="367"/>
      <c r="M1269" s="367"/>
      <c r="N1269" s="367"/>
      <c r="O1269" s="367"/>
      <c r="P1269" s="367"/>
      <c r="Q1269" s="368"/>
      <c r="R1269" s="309"/>
    </row>
    <row r="1270" spans="1:23" ht="14.4" thickTop="1" thickBot="1" x14ac:dyDescent="0.3">
      <c r="A1270" s="330"/>
      <c r="B1270" s="370" t="s">
        <v>253</v>
      </c>
      <c r="C1270" s="1378" t="e">
        <f>$G$9</f>
        <v>#N/A</v>
      </c>
      <c r="D1270" s="1378"/>
      <c r="E1270" s="1379"/>
      <c r="F1270" s="370" t="s">
        <v>254</v>
      </c>
      <c r="G1270" s="1378" t="e">
        <f>$G$10</f>
        <v>#N/A</v>
      </c>
      <c r="H1270" s="1378"/>
      <c r="I1270" s="1379"/>
      <c r="J1270" s="371" t="s">
        <v>255</v>
      </c>
      <c r="K1270" s="1380" t="e">
        <f>$G$11</f>
        <v>#N/A</v>
      </c>
      <c r="L1270" s="1380"/>
      <c r="M1270" s="1381"/>
      <c r="N1270" s="371" t="s">
        <v>256</v>
      </c>
      <c r="O1270" s="1380" t="str">
        <f>$G$12</f>
        <v>Not Used</v>
      </c>
      <c r="P1270" s="1380"/>
      <c r="Q1270" s="1381"/>
      <c r="R1270" s="508"/>
    </row>
    <row r="1271" spans="1:23" ht="13.8" thickTop="1" x14ac:dyDescent="0.25">
      <c r="A1271" s="330"/>
      <c r="B1271" s="329"/>
      <c r="C1271" s="309"/>
      <c r="D1271" s="427"/>
      <c r="E1271" s="310"/>
      <c r="F1271" s="329"/>
      <c r="G1271" s="309"/>
      <c r="H1271" s="309"/>
      <c r="I1271" s="310"/>
      <c r="J1271" s="329"/>
      <c r="K1271" s="309"/>
      <c r="L1271" s="309"/>
      <c r="M1271" s="309"/>
      <c r="N1271" s="329"/>
      <c r="O1271" s="309"/>
      <c r="P1271" s="309"/>
      <c r="Q1271" s="310"/>
      <c r="R1271" s="309"/>
    </row>
    <row r="1272" spans="1:23" ht="12.75" customHeight="1" x14ac:dyDescent="0.25">
      <c r="A1272" s="330"/>
      <c r="B1272" s="319" t="s">
        <v>239</v>
      </c>
      <c r="C1272" s="1384" t="e">
        <f>$C$30</f>
        <v>#N/A</v>
      </c>
      <c r="D1272" s="1385"/>
      <c r="E1272" s="316"/>
      <c r="F1272" s="317" t="s">
        <v>239</v>
      </c>
      <c r="G1272" s="1384" t="e">
        <f>$G$30</f>
        <v>#N/A</v>
      </c>
      <c r="H1272" s="1385"/>
      <c r="I1272" s="318"/>
      <c r="J1272" s="319" t="s">
        <v>239</v>
      </c>
      <c r="K1272" s="1384" t="e">
        <f>$K$30</f>
        <v>#N/A</v>
      </c>
      <c r="L1272" s="1385"/>
      <c r="M1272" s="320"/>
      <c r="N1272" s="319" t="s">
        <v>239</v>
      </c>
      <c r="O1272" s="1384" t="e">
        <f>$O$30</f>
        <v>#N/A</v>
      </c>
      <c r="P1272" s="1385"/>
      <c r="Q1272" s="310"/>
      <c r="R1272" s="309"/>
      <c r="S1272" s="1404"/>
      <c r="T1272" s="1404"/>
      <c r="U1272" s="331"/>
    </row>
    <row r="1273" spans="1:23" x14ac:dyDescent="0.25">
      <c r="A1273" s="330"/>
      <c r="B1273" s="329"/>
      <c r="C1273" s="321" t="s">
        <v>238</v>
      </c>
      <c r="D1273" s="321"/>
      <c r="E1273" s="322"/>
      <c r="F1273" s="323"/>
      <c r="G1273" s="321" t="s">
        <v>238</v>
      </c>
      <c r="H1273" s="321"/>
      <c r="I1273" s="322"/>
      <c r="J1273" s="323"/>
      <c r="K1273" s="321" t="s">
        <v>238</v>
      </c>
      <c r="L1273" s="321"/>
      <c r="M1273" s="321"/>
      <c r="N1273" s="323"/>
      <c r="O1273" s="321" t="s">
        <v>238</v>
      </c>
      <c r="P1273" s="309"/>
      <c r="Q1273" s="310"/>
      <c r="R1273" s="309"/>
      <c r="W1273" s="331"/>
    </row>
    <row r="1274" spans="1:23" x14ac:dyDescent="0.25">
      <c r="A1274" s="330"/>
      <c r="B1274" s="311">
        <f>$C$9</f>
        <v>0</v>
      </c>
      <c r="C1274" s="308">
        <f>'13 Score Fill'!E1284</f>
        <v>0</v>
      </c>
      <c r="D1274" s="309"/>
      <c r="E1274" s="310"/>
      <c r="F1274" s="311">
        <f>$C$9</f>
        <v>0</v>
      </c>
      <c r="G1274" s="312">
        <f>'13 Score Fill'!E1292</f>
        <v>0</v>
      </c>
      <c r="H1274" s="309"/>
      <c r="I1274" s="310"/>
      <c r="J1274" s="311">
        <f>$C$9</f>
        <v>0</v>
      </c>
      <c r="K1274" s="312">
        <f>'13 Score Fill'!E1300</f>
        <v>0</v>
      </c>
      <c r="L1274" s="309"/>
      <c r="M1274" s="309"/>
      <c r="N1274" s="311">
        <f>$C$9</f>
        <v>0</v>
      </c>
      <c r="O1274" s="313">
        <f>'13 Score Fill'!E1308</f>
        <v>0</v>
      </c>
      <c r="P1274" s="309"/>
      <c r="Q1274" s="310"/>
      <c r="R1274" s="309"/>
    </row>
    <row r="1275" spans="1:23" x14ac:dyDescent="0.25">
      <c r="A1275" s="330"/>
      <c r="B1275" s="311">
        <f>$C$10</f>
        <v>0</v>
      </c>
      <c r="C1275" s="313">
        <f>'13 Score Fill'!E1285</f>
        <v>0</v>
      </c>
      <c r="D1275" s="309"/>
      <c r="E1275" s="310"/>
      <c r="F1275" s="311">
        <f>$C$10</f>
        <v>0</v>
      </c>
      <c r="G1275" s="313">
        <f>'13 Score Fill'!E1293</f>
        <v>0</v>
      </c>
      <c r="H1275" s="309"/>
      <c r="I1275" s="310"/>
      <c r="J1275" s="311">
        <f>$C$10</f>
        <v>0</v>
      </c>
      <c r="K1275" s="313">
        <f>'13 Score Fill'!E1301</f>
        <v>0</v>
      </c>
      <c r="L1275" s="309"/>
      <c r="M1275" s="309"/>
      <c r="N1275" s="311">
        <f>$C$10</f>
        <v>0</v>
      </c>
      <c r="O1275" s="315">
        <f>'13 Score Fill'!E1309</f>
        <v>0</v>
      </c>
      <c r="P1275" s="309"/>
      <c r="Q1275" s="310"/>
      <c r="R1275" s="309"/>
    </row>
    <row r="1276" spans="1:23" x14ac:dyDescent="0.25">
      <c r="A1276" s="330"/>
      <c r="B1276" s="311">
        <f>$C$11</f>
        <v>0</v>
      </c>
      <c r="C1276" s="314">
        <f>'13 Score Fill'!E1286</f>
        <v>0</v>
      </c>
      <c r="D1276" s="309"/>
      <c r="E1276" s="310"/>
      <c r="F1276" s="311">
        <f>$C$11</f>
        <v>0</v>
      </c>
      <c r="G1276" s="315">
        <f>'13 Score Fill'!E1294</f>
        <v>0</v>
      </c>
      <c r="H1276" s="309"/>
      <c r="I1276" s="310"/>
      <c r="J1276" s="311">
        <f>$C$11</f>
        <v>0</v>
      </c>
      <c r="K1276" s="315">
        <f>'13 Score Fill'!E1302</f>
        <v>0</v>
      </c>
      <c r="L1276" s="309"/>
      <c r="M1276" s="309"/>
      <c r="N1276" s="311">
        <f>$C$11</f>
        <v>0</v>
      </c>
      <c r="O1276" s="315">
        <f>'13 Score Fill'!E1310</f>
        <v>0</v>
      </c>
      <c r="P1276" s="309"/>
      <c r="Q1276" s="310"/>
      <c r="R1276" s="309"/>
    </row>
    <row r="1277" spans="1:23" x14ac:dyDescent="0.25">
      <c r="A1277" s="330"/>
      <c r="B1277" s="327" t="s">
        <v>248</v>
      </c>
      <c r="C1277" s="324">
        <f>SUM(C1274:C1276)</f>
        <v>0</v>
      </c>
      <c r="D1277" s="325"/>
      <c r="E1277" s="326"/>
      <c r="F1277" s="327" t="s">
        <v>248</v>
      </c>
      <c r="G1277" s="321">
        <f>SUM(G1274:G1276)</f>
        <v>0</v>
      </c>
      <c r="H1277" s="325"/>
      <c r="I1277" s="326"/>
      <c r="J1277" s="327" t="s">
        <v>248</v>
      </c>
      <c r="K1277" s="321">
        <f>SUM(K1274:K1276)</f>
        <v>0</v>
      </c>
      <c r="L1277" s="325"/>
      <c r="M1277" s="325"/>
      <c r="N1277" s="327" t="s">
        <v>248</v>
      </c>
      <c r="O1277" s="324">
        <f>SUM(O1274:O1276)</f>
        <v>0</v>
      </c>
      <c r="P1277" s="309"/>
      <c r="Q1277" s="310"/>
      <c r="R1277" s="309"/>
    </row>
    <row r="1278" spans="1:23" x14ac:dyDescent="0.25">
      <c r="A1278" s="330"/>
      <c r="B1278" s="327" t="s">
        <v>240</v>
      </c>
      <c r="C1278" s="328">
        <f>C1277/3</f>
        <v>0</v>
      </c>
      <c r="D1278" s="325"/>
      <c r="E1278" s="326"/>
      <c r="F1278" s="327" t="s">
        <v>240</v>
      </c>
      <c r="G1278" s="328">
        <f>G1277/3</f>
        <v>0</v>
      </c>
      <c r="H1278" s="325"/>
      <c r="I1278" s="326"/>
      <c r="J1278" s="327" t="s">
        <v>240</v>
      </c>
      <c r="K1278" s="328">
        <f>K1277/3</f>
        <v>0</v>
      </c>
      <c r="L1278" s="325"/>
      <c r="M1278" s="325"/>
      <c r="N1278" s="327" t="s">
        <v>240</v>
      </c>
      <c r="O1278" s="328">
        <f>O1277/3</f>
        <v>0</v>
      </c>
      <c r="P1278" s="309"/>
      <c r="Q1278" s="310"/>
      <c r="R1278" s="309"/>
    </row>
    <row r="1279" spans="1:23" x14ac:dyDescent="0.25">
      <c r="A1279" s="330"/>
      <c r="B1279" s="329"/>
      <c r="C1279" s="309"/>
      <c r="D1279" s="309"/>
      <c r="E1279" s="310"/>
      <c r="F1279" s="329"/>
      <c r="G1279" s="309"/>
      <c r="H1279" s="309"/>
      <c r="I1279" s="310"/>
      <c r="J1279" s="329"/>
      <c r="K1279" s="309"/>
      <c r="L1279" s="309"/>
      <c r="M1279" s="309"/>
      <c r="N1279" s="329"/>
      <c r="O1279" s="309"/>
      <c r="P1279" s="309"/>
      <c r="Q1279" s="310"/>
      <c r="R1279" s="309"/>
    </row>
    <row r="1280" spans="1:23" ht="12.75" customHeight="1" x14ac:dyDescent="0.25">
      <c r="A1280" s="330"/>
      <c r="B1280" s="319" t="s">
        <v>241</v>
      </c>
      <c r="C1280" s="1384" t="e">
        <f>$C$38</f>
        <v>#N/A</v>
      </c>
      <c r="D1280" s="1385"/>
      <c r="E1280" s="318"/>
      <c r="F1280" s="319" t="s">
        <v>241</v>
      </c>
      <c r="G1280" s="1384" t="e">
        <f>$G$38</f>
        <v>#N/A</v>
      </c>
      <c r="H1280" s="1385"/>
      <c r="I1280" s="318"/>
      <c r="J1280" s="319" t="s">
        <v>241</v>
      </c>
      <c r="K1280" s="1384" t="e">
        <f>$K$38</f>
        <v>#N/A</v>
      </c>
      <c r="L1280" s="1385"/>
      <c r="M1280" s="320"/>
      <c r="N1280" s="319" t="s">
        <v>241</v>
      </c>
      <c r="O1280" s="1384" t="e">
        <f>$O$38</f>
        <v>#N/A</v>
      </c>
      <c r="P1280" s="1385"/>
      <c r="Q1280" s="310"/>
      <c r="R1280" s="309"/>
      <c r="U1280" s="331"/>
    </row>
    <row r="1281" spans="1:23" x14ac:dyDescent="0.25">
      <c r="A1281" s="330"/>
      <c r="B1281" s="329"/>
      <c r="C1281" s="321" t="s">
        <v>238</v>
      </c>
      <c r="D1281" s="321"/>
      <c r="E1281" s="322"/>
      <c r="F1281" s="323"/>
      <c r="G1281" s="321" t="s">
        <v>238</v>
      </c>
      <c r="H1281" s="321"/>
      <c r="I1281" s="322"/>
      <c r="J1281" s="323"/>
      <c r="K1281" s="321" t="s">
        <v>238</v>
      </c>
      <c r="L1281" s="321"/>
      <c r="M1281" s="321"/>
      <c r="N1281" s="323"/>
      <c r="O1281" s="321" t="s">
        <v>238</v>
      </c>
      <c r="P1281" s="321"/>
      <c r="Q1281" s="310"/>
      <c r="R1281" s="309"/>
    </row>
    <row r="1282" spans="1:23" x14ac:dyDescent="0.25">
      <c r="A1282" s="330"/>
      <c r="B1282" s="311">
        <f>$C$9</f>
        <v>0</v>
      </c>
      <c r="C1282" s="313">
        <f>'13 Score Fill'!F1284</f>
        <v>0</v>
      </c>
      <c r="D1282" s="309"/>
      <c r="E1282" s="310"/>
      <c r="F1282" s="311">
        <f>$C$9</f>
        <v>0</v>
      </c>
      <c r="G1282" s="313">
        <f>'13 Score Fill'!F1292</f>
        <v>0</v>
      </c>
      <c r="H1282" s="309"/>
      <c r="I1282" s="310"/>
      <c r="J1282" s="311">
        <f>$C$9</f>
        <v>0</v>
      </c>
      <c r="K1282" s="313">
        <f>'13 Score Fill'!F1300</f>
        <v>0</v>
      </c>
      <c r="L1282" s="309"/>
      <c r="M1282" s="309"/>
      <c r="N1282" s="311">
        <f>$C$9</f>
        <v>0</v>
      </c>
      <c r="O1282" s="313">
        <f>'13 Score Fill'!F1308</f>
        <v>0</v>
      </c>
      <c r="P1282" s="309"/>
      <c r="Q1282" s="310"/>
      <c r="R1282" s="309"/>
      <c r="V1282" s="184"/>
    </row>
    <row r="1283" spans="1:23" x14ac:dyDescent="0.25">
      <c r="A1283" s="330"/>
      <c r="B1283" s="311">
        <f>$C$10</f>
        <v>0</v>
      </c>
      <c r="C1283" s="315">
        <f>'13 Score Fill'!F1285</f>
        <v>0</v>
      </c>
      <c r="D1283" s="309"/>
      <c r="E1283" s="310"/>
      <c r="F1283" s="311">
        <f>$C$10</f>
        <v>0</v>
      </c>
      <c r="G1283" s="315">
        <f>'13 Score Fill'!F1293</f>
        <v>0</v>
      </c>
      <c r="H1283" s="309"/>
      <c r="I1283" s="310"/>
      <c r="J1283" s="311">
        <f>$C$10</f>
        <v>0</v>
      </c>
      <c r="K1283" s="314">
        <f>'13 Score Fill'!F1301</f>
        <v>0</v>
      </c>
      <c r="L1283" s="309"/>
      <c r="M1283" s="309"/>
      <c r="N1283" s="311">
        <f>$C$10</f>
        <v>0</v>
      </c>
      <c r="O1283" s="314">
        <f>'13 Score Fill'!F1309</f>
        <v>0</v>
      </c>
      <c r="P1283" s="309"/>
      <c r="Q1283" s="310"/>
      <c r="R1283" s="309"/>
      <c r="V1283" s="184"/>
    </row>
    <row r="1284" spans="1:23" x14ac:dyDescent="0.25">
      <c r="A1284" s="330"/>
      <c r="B1284" s="311">
        <f>$C$11</f>
        <v>0</v>
      </c>
      <c r="C1284" s="313">
        <f>'13 Score Fill'!F1286</f>
        <v>0</v>
      </c>
      <c r="D1284" s="309"/>
      <c r="E1284" s="310"/>
      <c r="F1284" s="311">
        <f>$C$11</f>
        <v>0</v>
      </c>
      <c r="G1284" s="315">
        <f>'13 Score Fill'!F1294</f>
        <v>0</v>
      </c>
      <c r="H1284" s="309"/>
      <c r="I1284" s="310"/>
      <c r="J1284" s="311">
        <f>$C$11</f>
        <v>0</v>
      </c>
      <c r="K1284" s="314">
        <f>'13 Score Fill'!F1302</f>
        <v>0</v>
      </c>
      <c r="L1284" s="309"/>
      <c r="M1284" s="309"/>
      <c r="N1284" s="311">
        <f>$C$11</f>
        <v>0</v>
      </c>
      <c r="O1284" s="314">
        <f>'13 Score Fill'!F1310</f>
        <v>0</v>
      </c>
      <c r="P1284" s="309"/>
      <c r="Q1284" s="310"/>
      <c r="R1284" s="309"/>
      <c r="V1284" s="184"/>
    </row>
    <row r="1285" spans="1:23" x14ac:dyDescent="0.25">
      <c r="A1285" s="330"/>
      <c r="B1285" s="327" t="s">
        <v>248</v>
      </c>
      <c r="C1285" s="324">
        <f>SUM(C1282:C1284)</f>
        <v>0</v>
      </c>
      <c r="D1285" s="325"/>
      <c r="E1285" s="326"/>
      <c r="F1285" s="327" t="s">
        <v>248</v>
      </c>
      <c r="G1285" s="324">
        <f>SUM(G1282:G1284)</f>
        <v>0</v>
      </c>
      <c r="H1285" s="325"/>
      <c r="I1285" s="326"/>
      <c r="J1285" s="327" t="s">
        <v>248</v>
      </c>
      <c r="K1285" s="324">
        <f>SUM(K1282:K1284)</f>
        <v>0</v>
      </c>
      <c r="L1285" s="325"/>
      <c r="M1285" s="325"/>
      <c r="N1285" s="327" t="s">
        <v>248</v>
      </c>
      <c r="O1285" s="324">
        <f>SUM(O1282:O1284)</f>
        <v>0</v>
      </c>
      <c r="P1285" s="309"/>
      <c r="Q1285" s="310"/>
      <c r="R1285" s="309"/>
    </row>
    <row r="1286" spans="1:23" x14ac:dyDescent="0.25">
      <c r="A1286" s="330"/>
      <c r="B1286" s="327" t="s">
        <v>240</v>
      </c>
      <c r="C1286" s="328">
        <f>C1285/3</f>
        <v>0</v>
      </c>
      <c r="D1286" s="325"/>
      <c r="E1286" s="326"/>
      <c r="F1286" s="327" t="s">
        <v>240</v>
      </c>
      <c r="G1286" s="328">
        <f>G1285/3</f>
        <v>0</v>
      </c>
      <c r="H1286" s="325"/>
      <c r="I1286" s="326"/>
      <c r="J1286" s="327" t="s">
        <v>240</v>
      </c>
      <c r="K1286" s="328">
        <f>K1285/3</f>
        <v>0</v>
      </c>
      <c r="L1286" s="325"/>
      <c r="M1286" s="325"/>
      <c r="N1286" s="327" t="s">
        <v>240</v>
      </c>
      <c r="O1286" s="328">
        <f>O1285/3</f>
        <v>0</v>
      </c>
      <c r="P1286" s="309"/>
      <c r="Q1286" s="310"/>
      <c r="R1286" s="309"/>
      <c r="V1286" s="374" t="e">
        <f>C1272</f>
        <v>#N/A</v>
      </c>
      <c r="W1286" s="375">
        <f>C1277</f>
        <v>0</v>
      </c>
    </row>
    <row r="1287" spans="1:23" x14ac:dyDescent="0.25">
      <c r="A1287" s="330"/>
      <c r="B1287" s="329"/>
      <c r="C1287" s="309"/>
      <c r="D1287" s="309"/>
      <c r="E1287" s="310"/>
      <c r="F1287" s="329"/>
      <c r="G1287" s="309"/>
      <c r="H1287" s="309"/>
      <c r="I1287" s="310"/>
      <c r="J1287" s="329"/>
      <c r="K1287" s="309"/>
      <c r="L1287" s="309"/>
      <c r="M1287" s="309"/>
      <c r="N1287" s="329"/>
      <c r="O1287" s="309"/>
      <c r="P1287" s="309"/>
      <c r="Q1287" s="310"/>
      <c r="R1287" s="309"/>
      <c r="V1287" s="374" t="e">
        <f>G1272</f>
        <v>#N/A</v>
      </c>
      <c r="W1287" s="375">
        <f>G1277</f>
        <v>0</v>
      </c>
    </row>
    <row r="1288" spans="1:23" ht="12.75" customHeight="1" x14ac:dyDescent="0.25">
      <c r="A1288" s="330"/>
      <c r="B1288" s="319" t="s">
        <v>242</v>
      </c>
      <c r="C1288" s="1384" t="e">
        <f>$C$46</f>
        <v>#N/A</v>
      </c>
      <c r="D1288" s="1385"/>
      <c r="E1288" s="318"/>
      <c r="F1288" s="319" t="s">
        <v>242</v>
      </c>
      <c r="G1288" s="1384" t="e">
        <f>$G$46</f>
        <v>#N/A</v>
      </c>
      <c r="H1288" s="1385"/>
      <c r="I1288" s="318"/>
      <c r="J1288" s="319" t="s">
        <v>242</v>
      </c>
      <c r="K1288" s="1384" t="e">
        <f>$K$46</f>
        <v>#N/A</v>
      </c>
      <c r="L1288" s="1385"/>
      <c r="M1288" s="320"/>
      <c r="N1288" s="319" t="s">
        <v>242</v>
      </c>
      <c r="O1288" s="1384" t="e">
        <f>$O$46</f>
        <v>#N/A</v>
      </c>
      <c r="P1288" s="1385"/>
      <c r="Q1288" s="310"/>
      <c r="R1288" s="309"/>
      <c r="U1288" s="331"/>
      <c r="V1288" s="374" t="e">
        <f>K1272</f>
        <v>#N/A</v>
      </c>
      <c r="W1288" s="375">
        <f>K1277</f>
        <v>0</v>
      </c>
    </row>
    <row r="1289" spans="1:23" x14ac:dyDescent="0.25">
      <c r="A1289" s="330"/>
      <c r="B1289" s="311"/>
      <c r="C1289" s="321" t="s">
        <v>238</v>
      </c>
      <c r="D1289" s="321"/>
      <c r="E1289" s="322"/>
      <c r="F1289" s="327"/>
      <c r="G1289" s="321" t="s">
        <v>238</v>
      </c>
      <c r="H1289" s="321"/>
      <c r="I1289" s="322"/>
      <c r="J1289" s="327"/>
      <c r="K1289" s="321" t="s">
        <v>238</v>
      </c>
      <c r="L1289" s="321"/>
      <c r="M1289" s="321"/>
      <c r="N1289" s="327"/>
      <c r="O1289" s="321" t="s">
        <v>238</v>
      </c>
      <c r="P1289" s="321"/>
      <c r="Q1289" s="310"/>
      <c r="R1289" s="309"/>
      <c r="V1289" s="374" t="e">
        <f>O1272</f>
        <v>#N/A</v>
      </c>
      <c r="W1289" s="375">
        <f>O1277</f>
        <v>0</v>
      </c>
    </row>
    <row r="1290" spans="1:23" x14ac:dyDescent="0.25">
      <c r="A1290" s="330"/>
      <c r="B1290" s="311">
        <f>$C$9</f>
        <v>0</v>
      </c>
      <c r="C1290" s="313">
        <f>'13 Score Fill'!G1284</f>
        <v>0</v>
      </c>
      <c r="D1290" s="309"/>
      <c r="E1290" s="310"/>
      <c r="F1290" s="311">
        <f>$C$9</f>
        <v>0</v>
      </c>
      <c r="G1290" s="313">
        <f>'13 Score Fill'!G1292</f>
        <v>0</v>
      </c>
      <c r="H1290" s="309"/>
      <c r="I1290" s="310"/>
      <c r="J1290" s="311">
        <f>$C$9</f>
        <v>0</v>
      </c>
      <c r="K1290" s="313">
        <f>'13 Score Fill'!G1300</f>
        <v>0</v>
      </c>
      <c r="L1290" s="309"/>
      <c r="M1290" s="309"/>
      <c r="N1290" s="311">
        <f>$C$9</f>
        <v>0</v>
      </c>
      <c r="O1290" s="313">
        <f>'13 Score Fill'!G1308</f>
        <v>0</v>
      </c>
      <c r="P1290" s="309"/>
      <c r="Q1290" s="310"/>
      <c r="R1290" s="309"/>
      <c r="V1290" s="374" t="e">
        <f>C1280</f>
        <v>#N/A</v>
      </c>
      <c r="W1290" s="375">
        <f>C1285</f>
        <v>0</v>
      </c>
    </row>
    <row r="1291" spans="1:23" x14ac:dyDescent="0.25">
      <c r="A1291" s="330"/>
      <c r="B1291" s="311">
        <f>$C$10</f>
        <v>0</v>
      </c>
      <c r="C1291" s="314">
        <f>'13 Score Fill'!G1285</f>
        <v>0</v>
      </c>
      <c r="D1291" s="309"/>
      <c r="E1291" s="310"/>
      <c r="F1291" s="311">
        <f>$C$10</f>
        <v>0</v>
      </c>
      <c r="G1291" s="315">
        <f>'13 Score Fill'!G1293</f>
        <v>0</v>
      </c>
      <c r="H1291" s="309"/>
      <c r="I1291" s="310"/>
      <c r="J1291" s="311">
        <f>$C$10</f>
        <v>0</v>
      </c>
      <c r="K1291" s="315">
        <f>'13 Score Fill'!G1301</f>
        <v>0</v>
      </c>
      <c r="L1291" s="309"/>
      <c r="M1291" s="309"/>
      <c r="N1291" s="311">
        <f>$C$10</f>
        <v>0</v>
      </c>
      <c r="O1291" s="314">
        <f>'13 Score Fill'!G1309</f>
        <v>0</v>
      </c>
      <c r="P1291" s="309"/>
      <c r="Q1291" s="310"/>
      <c r="R1291" s="309"/>
      <c r="V1291" s="374" t="e">
        <f>G1280</f>
        <v>#N/A</v>
      </c>
      <c r="W1291" s="375">
        <f>G1285</f>
        <v>0</v>
      </c>
    </row>
    <row r="1292" spans="1:23" x14ac:dyDescent="0.25">
      <c r="A1292" s="330"/>
      <c r="B1292" s="311">
        <f>$C$11</f>
        <v>0</v>
      </c>
      <c r="C1292" s="314">
        <f>'13 Score Fill'!G1286</f>
        <v>0</v>
      </c>
      <c r="D1292" s="309"/>
      <c r="E1292" s="310"/>
      <c r="F1292" s="311">
        <f>$C$11</f>
        <v>0</v>
      </c>
      <c r="G1292" s="315">
        <f>'13 Score Fill'!G1294</f>
        <v>0</v>
      </c>
      <c r="H1292" s="309"/>
      <c r="I1292" s="310"/>
      <c r="J1292" s="311">
        <f>$C$11</f>
        <v>0</v>
      </c>
      <c r="K1292" s="313">
        <f>'13 Score Fill'!G1302</f>
        <v>0</v>
      </c>
      <c r="L1292" s="309"/>
      <c r="M1292" s="309"/>
      <c r="N1292" s="311">
        <f>$C$11</f>
        <v>0</v>
      </c>
      <c r="O1292" s="314">
        <f>'13 Score Fill'!G1310</f>
        <v>0</v>
      </c>
      <c r="P1292" s="309"/>
      <c r="Q1292" s="310"/>
      <c r="R1292" s="309"/>
      <c r="V1292" s="375" t="e">
        <f>K1280</f>
        <v>#N/A</v>
      </c>
      <c r="W1292" s="375">
        <f>K1285</f>
        <v>0</v>
      </c>
    </row>
    <row r="1293" spans="1:23" x14ac:dyDescent="0.25">
      <c r="A1293" s="330"/>
      <c r="B1293" s="327" t="s">
        <v>248</v>
      </c>
      <c r="C1293" s="324">
        <f>SUM(C1290:C1292)</f>
        <v>0</v>
      </c>
      <c r="D1293" s="325"/>
      <c r="E1293" s="326"/>
      <c r="F1293" s="327" t="s">
        <v>248</v>
      </c>
      <c r="G1293" s="324">
        <f>SUM(G1290:G1292)</f>
        <v>0</v>
      </c>
      <c r="H1293" s="325"/>
      <c r="I1293" s="326"/>
      <c r="J1293" s="327" t="s">
        <v>248</v>
      </c>
      <c r="K1293" s="324">
        <f>SUM(K1290:K1292)</f>
        <v>0</v>
      </c>
      <c r="L1293" s="325"/>
      <c r="M1293" s="325"/>
      <c r="N1293" s="327" t="s">
        <v>248</v>
      </c>
      <c r="O1293" s="324">
        <f>SUM(O1290:O1292)</f>
        <v>0</v>
      </c>
      <c r="P1293" s="309"/>
      <c r="Q1293" s="310"/>
      <c r="R1293" s="309"/>
      <c r="V1293" s="374" t="e">
        <f>O1280</f>
        <v>#N/A</v>
      </c>
      <c r="W1293" s="375">
        <f>O1285</f>
        <v>0</v>
      </c>
    </row>
    <row r="1294" spans="1:23" x14ac:dyDescent="0.25">
      <c r="A1294" s="330"/>
      <c r="B1294" s="327" t="s">
        <v>240</v>
      </c>
      <c r="C1294" s="328">
        <f>C1293/3</f>
        <v>0</v>
      </c>
      <c r="D1294" s="325"/>
      <c r="E1294" s="326"/>
      <c r="F1294" s="327" t="s">
        <v>240</v>
      </c>
      <c r="G1294" s="328">
        <f>G1293/3</f>
        <v>0</v>
      </c>
      <c r="H1294" s="325"/>
      <c r="I1294" s="326"/>
      <c r="J1294" s="327" t="s">
        <v>240</v>
      </c>
      <c r="K1294" s="328">
        <f>K1293/3</f>
        <v>0</v>
      </c>
      <c r="L1294" s="325"/>
      <c r="M1294" s="325"/>
      <c r="N1294" s="327" t="s">
        <v>240</v>
      </c>
      <c r="O1294" s="328">
        <f>O1293/3</f>
        <v>0</v>
      </c>
      <c r="P1294" s="309"/>
      <c r="Q1294" s="310"/>
      <c r="R1294" s="309"/>
      <c r="V1294" s="374" t="e">
        <f>C1288</f>
        <v>#N/A</v>
      </c>
      <c r="W1294" s="375">
        <f>C1293</f>
        <v>0</v>
      </c>
    </row>
    <row r="1295" spans="1:23" x14ac:dyDescent="0.25">
      <c r="A1295" s="330"/>
      <c r="B1295" s="311"/>
      <c r="C1295" s="309"/>
      <c r="D1295" s="309"/>
      <c r="E1295" s="310"/>
      <c r="F1295" s="311"/>
      <c r="G1295" s="309"/>
      <c r="H1295" s="309"/>
      <c r="I1295" s="310"/>
      <c r="J1295" s="311"/>
      <c r="K1295" s="309"/>
      <c r="L1295" s="309"/>
      <c r="M1295" s="309"/>
      <c r="N1295" s="311"/>
      <c r="O1295" s="309"/>
      <c r="P1295" s="309"/>
      <c r="Q1295" s="310"/>
      <c r="R1295" s="309"/>
      <c r="V1295" s="374" t="e">
        <f>G1288</f>
        <v>#N/A</v>
      </c>
      <c r="W1295" s="375">
        <f>G1293</f>
        <v>0</v>
      </c>
    </row>
    <row r="1296" spans="1:23" ht="12.75" customHeight="1" x14ac:dyDescent="0.25">
      <c r="A1296" s="330"/>
      <c r="B1296" s="319" t="s">
        <v>243</v>
      </c>
      <c r="C1296" s="1384" t="e">
        <f>$C$54</f>
        <v>#N/A</v>
      </c>
      <c r="D1296" s="1385"/>
      <c r="E1296" s="318"/>
      <c r="F1296" s="319" t="s">
        <v>243</v>
      </c>
      <c r="G1296" s="1384" t="e">
        <f>$G$54</f>
        <v>#N/A</v>
      </c>
      <c r="H1296" s="1385"/>
      <c r="I1296" s="318"/>
      <c r="J1296" s="319" t="s">
        <v>243</v>
      </c>
      <c r="K1296" s="1384" t="e">
        <f>$K$54</f>
        <v>#N/A</v>
      </c>
      <c r="L1296" s="1385"/>
      <c r="M1296" s="320"/>
      <c r="N1296" s="319" t="s">
        <v>243</v>
      </c>
      <c r="O1296" s="1384" t="e">
        <f>$O$54</f>
        <v>#N/A</v>
      </c>
      <c r="P1296" s="1385"/>
      <c r="Q1296" s="310"/>
      <c r="R1296" s="309"/>
      <c r="U1296" s="331"/>
      <c r="V1296" s="374" t="e">
        <f>K1288</f>
        <v>#N/A</v>
      </c>
      <c r="W1296" s="375">
        <f>K1293</f>
        <v>0</v>
      </c>
    </row>
    <row r="1297" spans="1:23" x14ac:dyDescent="0.25">
      <c r="A1297" s="330"/>
      <c r="B1297" s="311"/>
      <c r="C1297" s="321" t="s">
        <v>238</v>
      </c>
      <c r="D1297" s="321"/>
      <c r="E1297" s="322"/>
      <c r="F1297" s="327"/>
      <c r="G1297" s="321" t="s">
        <v>238</v>
      </c>
      <c r="H1297" s="321"/>
      <c r="I1297" s="322"/>
      <c r="J1297" s="327"/>
      <c r="K1297" s="321" t="s">
        <v>238</v>
      </c>
      <c r="L1297" s="321"/>
      <c r="M1297" s="321"/>
      <c r="N1297" s="327"/>
      <c r="O1297" s="321" t="s">
        <v>238</v>
      </c>
      <c r="P1297" s="321"/>
      <c r="Q1297" s="310"/>
      <c r="R1297" s="309"/>
      <c r="V1297" s="374" t="e">
        <f>O1288</f>
        <v>#N/A</v>
      </c>
      <c r="W1297" s="375">
        <f>O1293</f>
        <v>0</v>
      </c>
    </row>
    <row r="1298" spans="1:23" x14ac:dyDescent="0.25">
      <c r="A1298" s="330"/>
      <c r="B1298" s="311">
        <f>$C$9</f>
        <v>0</v>
      </c>
      <c r="C1298" s="312">
        <f>'13 Score Fill'!H1284</f>
        <v>0</v>
      </c>
      <c r="D1298" s="309"/>
      <c r="E1298" s="310"/>
      <c r="F1298" s="311">
        <f>$C$9</f>
        <v>0</v>
      </c>
      <c r="G1298" s="312">
        <f>'13 Score Fill'!H1292</f>
        <v>0</v>
      </c>
      <c r="H1298" s="309"/>
      <c r="I1298" s="310"/>
      <c r="J1298" s="311">
        <f>$C$9</f>
        <v>0</v>
      </c>
      <c r="K1298" s="312">
        <f>'13 Score Fill'!H1300</f>
        <v>0</v>
      </c>
      <c r="L1298" s="309"/>
      <c r="M1298" s="309"/>
      <c r="N1298" s="311">
        <f>$C$9</f>
        <v>0</v>
      </c>
      <c r="O1298" s="313">
        <f>'13 Score Fill'!H1308</f>
        <v>0</v>
      </c>
      <c r="P1298" s="309"/>
      <c r="Q1298" s="310"/>
      <c r="R1298" s="309"/>
      <c r="V1298" s="374" t="e">
        <f>C1296</f>
        <v>#N/A</v>
      </c>
      <c r="W1298" s="375">
        <f>C1301</f>
        <v>0</v>
      </c>
    </row>
    <row r="1299" spans="1:23" x14ac:dyDescent="0.25">
      <c r="A1299" s="330"/>
      <c r="B1299" s="311">
        <f>$C$10</f>
        <v>0</v>
      </c>
      <c r="C1299" s="313">
        <f>'13 Score Fill'!H1285</f>
        <v>0</v>
      </c>
      <c r="D1299" s="309"/>
      <c r="E1299" s="310"/>
      <c r="F1299" s="311">
        <f>$C$10</f>
        <v>0</v>
      </c>
      <c r="G1299" s="313">
        <f>'13 Score Fill'!H1293</f>
        <v>0</v>
      </c>
      <c r="H1299" s="309"/>
      <c r="I1299" s="310"/>
      <c r="J1299" s="311">
        <f>$C$10</f>
        <v>0</v>
      </c>
      <c r="K1299" s="312">
        <f>'13 Score Fill'!H1301</f>
        <v>0</v>
      </c>
      <c r="L1299" s="309"/>
      <c r="M1299" s="309"/>
      <c r="N1299" s="311">
        <f>$C$10</f>
        <v>0</v>
      </c>
      <c r="O1299" s="314">
        <f>'13 Score Fill'!H1309</f>
        <v>0</v>
      </c>
      <c r="P1299" s="309"/>
      <c r="Q1299" s="310"/>
      <c r="R1299" s="309"/>
      <c r="V1299" s="374" t="e">
        <f>G1296</f>
        <v>#N/A</v>
      </c>
      <c r="W1299" s="375">
        <f>G1301</f>
        <v>0</v>
      </c>
    </row>
    <row r="1300" spans="1:23" x14ac:dyDescent="0.25">
      <c r="A1300" s="330"/>
      <c r="B1300" s="311">
        <f>$C$11</f>
        <v>0</v>
      </c>
      <c r="C1300" s="314">
        <f>'13 Score Fill'!H1286</f>
        <v>0</v>
      </c>
      <c r="D1300" s="309"/>
      <c r="E1300" s="310"/>
      <c r="F1300" s="311">
        <f>$C$11</f>
        <v>0</v>
      </c>
      <c r="G1300" s="315">
        <f>'13 Score Fill'!H1294</f>
        <v>0</v>
      </c>
      <c r="H1300" s="309"/>
      <c r="I1300" s="310"/>
      <c r="J1300" s="311">
        <f>$C$11</f>
        <v>0</v>
      </c>
      <c r="K1300" s="313">
        <f>'13 Score Fill'!H1302</f>
        <v>0</v>
      </c>
      <c r="L1300" s="309"/>
      <c r="M1300" s="309"/>
      <c r="N1300" s="311">
        <f>$C$11</f>
        <v>0</v>
      </c>
      <c r="O1300" s="314">
        <f>'13 Score Fill'!H1310</f>
        <v>0</v>
      </c>
      <c r="P1300" s="309"/>
      <c r="Q1300" s="310"/>
      <c r="R1300" s="309"/>
      <c r="V1300" s="375" t="e">
        <f>K1296</f>
        <v>#N/A</v>
      </c>
      <c r="W1300" s="375">
        <f>K1301</f>
        <v>0</v>
      </c>
    </row>
    <row r="1301" spans="1:23" x14ac:dyDescent="0.25">
      <c r="A1301" s="330"/>
      <c r="B1301" s="327" t="s">
        <v>248</v>
      </c>
      <c r="C1301" s="324">
        <f>SUM(C1298:C1300)</f>
        <v>0</v>
      </c>
      <c r="D1301" s="325"/>
      <c r="E1301" s="326"/>
      <c r="F1301" s="327" t="s">
        <v>248</v>
      </c>
      <c r="G1301" s="322">
        <f>SUM(G1298:G1300)</f>
        <v>0</v>
      </c>
      <c r="H1301" s="325"/>
      <c r="I1301" s="326"/>
      <c r="J1301" s="327" t="s">
        <v>248</v>
      </c>
      <c r="K1301" s="324">
        <f>SUM(K1298:K1300)</f>
        <v>0</v>
      </c>
      <c r="L1301" s="325"/>
      <c r="M1301" s="325"/>
      <c r="N1301" s="327" t="s">
        <v>248</v>
      </c>
      <c r="O1301" s="324">
        <f>SUM(O1298:O1300)</f>
        <v>0</v>
      </c>
      <c r="P1301" s="309"/>
      <c r="Q1301" s="310"/>
      <c r="R1301" s="309"/>
      <c r="V1301" s="374" t="e">
        <f>O1296</f>
        <v>#N/A</v>
      </c>
      <c r="W1301" s="375">
        <f>O1301</f>
        <v>0</v>
      </c>
    </row>
    <row r="1302" spans="1:23" x14ac:dyDescent="0.25">
      <c r="A1302" s="330"/>
      <c r="B1302" s="327" t="s">
        <v>240</v>
      </c>
      <c r="C1302" s="328">
        <f>C1301/3</f>
        <v>0</v>
      </c>
      <c r="D1302" s="325"/>
      <c r="E1302" s="326"/>
      <c r="F1302" s="327" t="s">
        <v>240</v>
      </c>
      <c r="G1302" s="328">
        <f>G1301/3</f>
        <v>0</v>
      </c>
      <c r="H1302" s="325"/>
      <c r="I1302" s="326"/>
      <c r="J1302" s="327" t="s">
        <v>240</v>
      </c>
      <c r="K1302" s="328">
        <f>K1301/3</f>
        <v>0</v>
      </c>
      <c r="L1302" s="325"/>
      <c r="M1302" s="325"/>
      <c r="N1302" s="327" t="s">
        <v>240</v>
      </c>
      <c r="O1302" s="328">
        <f>O1301/3</f>
        <v>0</v>
      </c>
      <c r="P1302" s="309"/>
      <c r="Q1302" s="310"/>
      <c r="R1302" s="309"/>
      <c r="V1302" s="374" t="e">
        <f>C1304</f>
        <v>#N/A</v>
      </c>
      <c r="W1302" s="375">
        <f>C1309</f>
        <v>0</v>
      </c>
    </row>
    <row r="1303" spans="1:23" x14ac:dyDescent="0.25">
      <c r="A1303" s="330"/>
      <c r="B1303" s="311"/>
      <c r="C1303" s="309"/>
      <c r="D1303" s="309"/>
      <c r="E1303" s="310"/>
      <c r="F1303" s="311"/>
      <c r="G1303" s="309"/>
      <c r="H1303" s="309"/>
      <c r="I1303" s="310"/>
      <c r="J1303" s="311"/>
      <c r="K1303" s="309"/>
      <c r="L1303" s="309"/>
      <c r="M1303" s="309"/>
      <c r="N1303" s="311"/>
      <c r="O1303" s="309"/>
      <c r="P1303" s="309"/>
      <c r="Q1303" s="310"/>
      <c r="R1303" s="309"/>
      <c r="S1303" s="429"/>
      <c r="T1303" s="428"/>
      <c r="U1303" s="430"/>
      <c r="V1303" s="374" t="e">
        <f>G1304</f>
        <v>#N/A</v>
      </c>
      <c r="W1303" s="375">
        <f>G1309</f>
        <v>0</v>
      </c>
    </row>
    <row r="1304" spans="1:23" ht="12.75" customHeight="1" x14ac:dyDescent="0.25">
      <c r="A1304" s="330"/>
      <c r="B1304" s="319" t="s">
        <v>244</v>
      </c>
      <c r="C1304" s="1384" t="e">
        <f>$C$62</f>
        <v>#N/A</v>
      </c>
      <c r="D1304" s="1385"/>
      <c r="E1304" s="318"/>
      <c r="F1304" s="319" t="s">
        <v>244</v>
      </c>
      <c r="G1304" s="1384" t="e">
        <f>$G$62</f>
        <v>#N/A</v>
      </c>
      <c r="H1304" s="1385"/>
      <c r="I1304" s="318"/>
      <c r="J1304" s="319" t="s">
        <v>244</v>
      </c>
      <c r="K1304" s="1384" t="e">
        <f>$K$62</f>
        <v>#N/A</v>
      </c>
      <c r="L1304" s="1385"/>
      <c r="M1304" s="320"/>
      <c r="N1304" s="319" t="s">
        <v>244</v>
      </c>
      <c r="O1304" s="1384" t="e">
        <f>$O$62</f>
        <v>#N/A</v>
      </c>
      <c r="P1304" s="1385"/>
      <c r="Q1304" s="310"/>
      <c r="R1304" s="309"/>
      <c r="U1304" s="331"/>
      <c r="V1304" s="374" t="e">
        <f>K1304</f>
        <v>#N/A</v>
      </c>
      <c r="W1304" s="375">
        <f>K1309</f>
        <v>0</v>
      </c>
    </row>
    <row r="1305" spans="1:23" x14ac:dyDescent="0.25">
      <c r="A1305" s="330"/>
      <c r="B1305" s="311"/>
      <c r="C1305" s="321" t="s">
        <v>238</v>
      </c>
      <c r="D1305" s="321"/>
      <c r="E1305" s="322"/>
      <c r="F1305" s="327"/>
      <c r="G1305" s="321" t="s">
        <v>238</v>
      </c>
      <c r="H1305" s="321"/>
      <c r="I1305" s="322"/>
      <c r="J1305" s="327"/>
      <c r="K1305" s="321" t="s">
        <v>238</v>
      </c>
      <c r="L1305" s="321"/>
      <c r="M1305" s="321"/>
      <c r="N1305" s="327"/>
      <c r="O1305" s="321" t="s">
        <v>238</v>
      </c>
      <c r="P1305" s="321"/>
      <c r="Q1305" s="310"/>
      <c r="R1305" s="309"/>
      <c r="V1305" s="374" t="e">
        <f>O1304</f>
        <v>#N/A</v>
      </c>
      <c r="W1305" s="375">
        <f>O1309</f>
        <v>0</v>
      </c>
    </row>
    <row r="1306" spans="1:23" x14ac:dyDescent="0.25">
      <c r="A1306" s="330"/>
      <c r="B1306" s="311">
        <f>$C$9</f>
        <v>0</v>
      </c>
      <c r="C1306" s="313">
        <f>'13 Score Fill'!I1284</f>
        <v>0</v>
      </c>
      <c r="D1306" s="309"/>
      <c r="E1306" s="310"/>
      <c r="F1306" s="311">
        <f>$C$9</f>
        <v>0</v>
      </c>
      <c r="G1306" s="313">
        <f>'13 Score Fill'!I1292</f>
        <v>0</v>
      </c>
      <c r="H1306" s="309"/>
      <c r="I1306" s="310"/>
      <c r="J1306" s="311">
        <f>$C$9</f>
        <v>0</v>
      </c>
      <c r="K1306" s="313">
        <f>'13 Score Fill'!I1300</f>
        <v>0</v>
      </c>
      <c r="L1306" s="309"/>
      <c r="M1306" s="309"/>
      <c r="N1306" s="311">
        <f>$C$9</f>
        <v>0</v>
      </c>
      <c r="O1306" s="313">
        <f>'13 Score Fill'!I1308</f>
        <v>0</v>
      </c>
      <c r="P1306" s="309"/>
      <c r="Q1306" s="310"/>
      <c r="R1306" s="309"/>
      <c r="V1306" s="374" t="e">
        <f>C1312</f>
        <v>#N/A</v>
      </c>
      <c r="W1306" s="375">
        <f>C1317</f>
        <v>0</v>
      </c>
    </row>
    <row r="1307" spans="1:23" x14ac:dyDescent="0.25">
      <c r="A1307" s="330"/>
      <c r="B1307" s="311">
        <f>$C$10</f>
        <v>0</v>
      </c>
      <c r="C1307" s="315">
        <f>'13 Score Fill'!I1285</f>
        <v>0</v>
      </c>
      <c r="D1307" s="309"/>
      <c r="E1307" s="310"/>
      <c r="F1307" s="311">
        <f>$C$10</f>
        <v>0</v>
      </c>
      <c r="G1307" s="315">
        <f>'13 Score Fill'!I1293</f>
        <v>0</v>
      </c>
      <c r="H1307" s="309"/>
      <c r="I1307" s="310"/>
      <c r="J1307" s="311">
        <f>$C$10</f>
        <v>0</v>
      </c>
      <c r="K1307" s="315">
        <f>'13 Score Fill'!I1301</f>
        <v>0</v>
      </c>
      <c r="L1307" s="309"/>
      <c r="M1307" s="309"/>
      <c r="N1307" s="311">
        <f>$C$10</f>
        <v>0</v>
      </c>
      <c r="O1307" s="314">
        <f>'13 Score Fill'!I1309</f>
        <v>0</v>
      </c>
      <c r="P1307" s="309"/>
      <c r="Q1307" s="310"/>
      <c r="R1307" s="309"/>
      <c r="V1307" s="374" t="e">
        <f>G1312</f>
        <v>#N/A</v>
      </c>
      <c r="W1307" s="375">
        <f>G1317</f>
        <v>0</v>
      </c>
    </row>
    <row r="1308" spans="1:23" x14ac:dyDescent="0.25">
      <c r="A1308" s="330"/>
      <c r="B1308" s="311">
        <f>$C$11</f>
        <v>0</v>
      </c>
      <c r="C1308" s="313">
        <f>'13 Score Fill'!I1286</f>
        <v>0</v>
      </c>
      <c r="D1308" s="309"/>
      <c r="E1308" s="310"/>
      <c r="F1308" s="311">
        <f>$C$11</f>
        <v>0</v>
      </c>
      <c r="G1308" s="313">
        <f>'13 Score Fill'!I1294</f>
        <v>0</v>
      </c>
      <c r="H1308" s="309"/>
      <c r="I1308" s="310"/>
      <c r="J1308" s="311">
        <f>$C$11</f>
        <v>0</v>
      </c>
      <c r="K1308" s="315">
        <f>'13 Score Fill'!I1302</f>
        <v>0</v>
      </c>
      <c r="L1308" s="309"/>
      <c r="M1308" s="309"/>
      <c r="N1308" s="311">
        <f>$C$11</f>
        <v>0</v>
      </c>
      <c r="O1308" s="315">
        <f>'13 Score Fill'!I1310</f>
        <v>0</v>
      </c>
      <c r="P1308" s="309"/>
      <c r="Q1308" s="310"/>
      <c r="R1308" s="309"/>
      <c r="V1308" s="375" t="e">
        <f>K1312</f>
        <v>#N/A</v>
      </c>
      <c r="W1308" s="375">
        <f>K1317</f>
        <v>0</v>
      </c>
    </row>
    <row r="1309" spans="1:23" x14ac:dyDescent="0.25">
      <c r="A1309" s="330"/>
      <c r="B1309" s="327" t="s">
        <v>248</v>
      </c>
      <c r="C1309" s="324">
        <f>SUM(C1306:C1308)</f>
        <v>0</v>
      </c>
      <c r="D1309" s="325"/>
      <c r="E1309" s="326"/>
      <c r="F1309" s="327" t="s">
        <v>248</v>
      </c>
      <c r="G1309" s="324">
        <f>SUM(G1306:G1308)</f>
        <v>0</v>
      </c>
      <c r="H1309" s="325"/>
      <c r="I1309" s="326"/>
      <c r="J1309" s="327" t="s">
        <v>248</v>
      </c>
      <c r="K1309" s="324">
        <f>SUM(K1306:K1308)</f>
        <v>0</v>
      </c>
      <c r="L1309" s="325"/>
      <c r="M1309" s="325"/>
      <c r="N1309" s="327" t="s">
        <v>248</v>
      </c>
      <c r="O1309" s="321">
        <f>SUM(O1306:O1308)</f>
        <v>0</v>
      </c>
      <c r="P1309" s="309"/>
      <c r="Q1309" s="310"/>
      <c r="R1309" s="309"/>
      <c r="V1309" s="374" t="e">
        <f>O1312</f>
        <v>#N/A</v>
      </c>
      <c r="W1309" s="375">
        <f>O1317</f>
        <v>0</v>
      </c>
    </row>
    <row r="1310" spans="1:23" x14ac:dyDescent="0.25">
      <c r="A1310" s="330"/>
      <c r="B1310" s="327" t="s">
        <v>240</v>
      </c>
      <c r="C1310" s="328">
        <f>C1309/3</f>
        <v>0</v>
      </c>
      <c r="D1310" s="325"/>
      <c r="E1310" s="326"/>
      <c r="F1310" s="327" t="s">
        <v>240</v>
      </c>
      <c r="G1310" s="328">
        <f>G1309/3</f>
        <v>0</v>
      </c>
      <c r="H1310" s="325"/>
      <c r="I1310" s="326"/>
      <c r="J1310" s="327" t="s">
        <v>240</v>
      </c>
      <c r="K1310" s="328">
        <f>K1309/3</f>
        <v>0</v>
      </c>
      <c r="L1310" s="325"/>
      <c r="M1310" s="325"/>
      <c r="N1310" s="327" t="s">
        <v>240</v>
      </c>
      <c r="O1310" s="328">
        <f>O1309/3</f>
        <v>0</v>
      </c>
      <c r="P1310" s="309"/>
      <c r="Q1310" s="310"/>
      <c r="R1310" s="309"/>
      <c r="W1310" s="184">
        <f>SUM(W1286:W1309)</f>
        <v>0</v>
      </c>
    </row>
    <row r="1311" spans="1:23" x14ac:dyDescent="0.25">
      <c r="A1311" s="330"/>
      <c r="B1311" s="311"/>
      <c r="C1311" s="309"/>
      <c r="D1311" s="309"/>
      <c r="E1311" s="310"/>
      <c r="F1311" s="311"/>
      <c r="G1311" s="309"/>
      <c r="H1311" s="309"/>
      <c r="I1311" s="310"/>
      <c r="J1311" s="311"/>
      <c r="K1311" s="309"/>
      <c r="L1311" s="309"/>
      <c r="M1311" s="309"/>
      <c r="N1311" s="311"/>
      <c r="O1311" s="309"/>
      <c r="P1311" s="309"/>
      <c r="Q1311" s="310"/>
      <c r="R1311" s="309"/>
    </row>
    <row r="1312" spans="1:23" ht="12.75" customHeight="1" x14ac:dyDescent="0.25">
      <c r="A1312" s="330"/>
      <c r="B1312" s="319" t="s">
        <v>245</v>
      </c>
      <c r="C1312" s="1384" t="e">
        <f>$C$70</f>
        <v>#N/A</v>
      </c>
      <c r="D1312" s="1385"/>
      <c r="E1312" s="318"/>
      <c r="F1312" s="319" t="s">
        <v>245</v>
      </c>
      <c r="G1312" s="1384" t="e">
        <f>$G$70</f>
        <v>#N/A</v>
      </c>
      <c r="H1312" s="1385"/>
      <c r="I1312" s="318"/>
      <c r="J1312" s="319" t="s">
        <v>245</v>
      </c>
      <c r="K1312" s="1384" t="e">
        <f>$K$70</f>
        <v>#N/A</v>
      </c>
      <c r="L1312" s="1385"/>
      <c r="M1312" s="320"/>
      <c r="N1312" s="319" t="s">
        <v>245</v>
      </c>
      <c r="O1312" s="1384" t="e">
        <f>$O$70</f>
        <v>#N/A</v>
      </c>
      <c r="P1312" s="1385"/>
      <c r="Q1312" s="310"/>
      <c r="R1312" s="309"/>
      <c r="U1312" s="331"/>
    </row>
    <row r="1313" spans="1:22" x14ac:dyDescent="0.25">
      <c r="A1313" s="330"/>
      <c r="B1313" s="311"/>
      <c r="C1313" s="321" t="s">
        <v>238</v>
      </c>
      <c r="D1313" s="321"/>
      <c r="E1313" s="322"/>
      <c r="F1313" s="327"/>
      <c r="G1313" s="321" t="s">
        <v>238</v>
      </c>
      <c r="H1313" s="321"/>
      <c r="I1313" s="322"/>
      <c r="J1313" s="327"/>
      <c r="K1313" s="321" t="s">
        <v>238</v>
      </c>
      <c r="L1313" s="321"/>
      <c r="M1313" s="321"/>
      <c r="N1313" s="327"/>
      <c r="O1313" s="321" t="s">
        <v>238</v>
      </c>
      <c r="P1313" s="309"/>
      <c r="Q1313" s="310"/>
      <c r="R1313" s="309"/>
    </row>
    <row r="1314" spans="1:22" x14ac:dyDescent="0.25">
      <c r="A1314" s="330"/>
      <c r="B1314" s="311">
        <f>$C$9</f>
        <v>0</v>
      </c>
      <c r="C1314" s="313">
        <f>'13 Score Fill'!J1284</f>
        <v>0</v>
      </c>
      <c r="D1314" s="309"/>
      <c r="E1314" s="310"/>
      <c r="F1314" s="311">
        <f>$C$9</f>
        <v>0</v>
      </c>
      <c r="G1314" s="313">
        <f>'13 Score Fill'!J1292</f>
        <v>0</v>
      </c>
      <c r="H1314" s="309"/>
      <c r="I1314" s="310"/>
      <c r="J1314" s="311">
        <f>$C$9</f>
        <v>0</v>
      </c>
      <c r="K1314" s="313">
        <f>'13 Score Fill'!J1300</f>
        <v>0</v>
      </c>
      <c r="L1314" s="309"/>
      <c r="M1314" s="309"/>
      <c r="N1314" s="311">
        <f>$C$9</f>
        <v>0</v>
      </c>
      <c r="O1314" s="313">
        <f>'13 Score Fill'!J1308</f>
        <v>0</v>
      </c>
      <c r="P1314" s="309"/>
      <c r="Q1314" s="310"/>
      <c r="R1314" s="309"/>
      <c r="V1314" s="374">
        <f>COUNTIF(V1286:V1309,D1326)</f>
        <v>0</v>
      </c>
    </row>
    <row r="1315" spans="1:22" x14ac:dyDescent="0.25">
      <c r="A1315" s="330"/>
      <c r="B1315" s="311">
        <f>$C$10</f>
        <v>0</v>
      </c>
      <c r="C1315" s="314">
        <f>'13 Score Fill'!J1285</f>
        <v>0</v>
      </c>
      <c r="D1315" s="309"/>
      <c r="E1315" s="310"/>
      <c r="F1315" s="311">
        <f>$C$10</f>
        <v>0</v>
      </c>
      <c r="G1315" s="315">
        <f>'13 Score Fill'!J1293</f>
        <v>0</v>
      </c>
      <c r="H1315" s="309"/>
      <c r="I1315" s="310"/>
      <c r="J1315" s="311">
        <f>$C$10</f>
        <v>0</v>
      </c>
      <c r="K1315" s="315">
        <f>'13 Score Fill'!J1301</f>
        <v>0</v>
      </c>
      <c r="L1315" s="309"/>
      <c r="M1315" s="309"/>
      <c r="N1315" s="311">
        <f>$C$10</f>
        <v>0</v>
      </c>
      <c r="O1315" s="314">
        <f>'13 Score Fill'!J1309</f>
        <v>0</v>
      </c>
      <c r="P1315" s="309"/>
      <c r="Q1315" s="310"/>
      <c r="R1315" s="309"/>
      <c r="V1315" s="374">
        <f>COUNTIF(V1286:V1309,D1327)</f>
        <v>0</v>
      </c>
    </row>
    <row r="1316" spans="1:22" x14ac:dyDescent="0.25">
      <c r="A1316" s="330"/>
      <c r="B1316" s="311">
        <f>$C$11</f>
        <v>0</v>
      </c>
      <c r="C1316" s="314">
        <f>'13 Score Fill'!J1286</f>
        <v>0</v>
      </c>
      <c r="D1316" s="309"/>
      <c r="E1316" s="310"/>
      <c r="F1316" s="311">
        <f>$C$11</f>
        <v>0</v>
      </c>
      <c r="G1316" s="315">
        <f>'13 Score Fill'!J1294</f>
        <v>0</v>
      </c>
      <c r="H1316" s="309"/>
      <c r="I1316" s="310"/>
      <c r="J1316" s="311">
        <f>$C$11</f>
        <v>0</v>
      </c>
      <c r="K1316" s="315">
        <f>'13 Score Fill'!J1302</f>
        <v>0</v>
      </c>
      <c r="L1316" s="309"/>
      <c r="M1316" s="309"/>
      <c r="N1316" s="311">
        <f>$C$11</f>
        <v>0</v>
      </c>
      <c r="O1316" s="314">
        <f>'13 Score Fill'!J1310</f>
        <v>0</v>
      </c>
      <c r="P1316" s="309"/>
      <c r="Q1316" s="310"/>
      <c r="R1316" s="309"/>
      <c r="V1316" s="374">
        <f>COUNTIF(V1286:V1309,D1328)</f>
        <v>0</v>
      </c>
    </row>
    <row r="1317" spans="1:22" x14ac:dyDescent="0.25">
      <c r="A1317" s="330"/>
      <c r="B1317" s="327" t="s">
        <v>248</v>
      </c>
      <c r="C1317" s="324">
        <f>SUM(C1314:C1316)</f>
        <v>0</v>
      </c>
      <c r="D1317" s="325"/>
      <c r="E1317" s="326"/>
      <c r="F1317" s="327" t="s">
        <v>248</v>
      </c>
      <c r="G1317" s="321">
        <f>SUM(G1314:G1316)</f>
        <v>0</v>
      </c>
      <c r="H1317" s="325"/>
      <c r="I1317" s="326"/>
      <c r="J1317" s="327" t="s">
        <v>248</v>
      </c>
      <c r="K1317" s="324">
        <f>SUM(K1314:K1316)</f>
        <v>0</v>
      </c>
      <c r="L1317" s="325"/>
      <c r="M1317" s="325"/>
      <c r="N1317" s="327" t="s">
        <v>248</v>
      </c>
      <c r="O1317" s="324">
        <f>SUM(O1314:O1316)</f>
        <v>0</v>
      </c>
      <c r="P1317" s="309"/>
      <c r="Q1317" s="310"/>
      <c r="R1317" s="309"/>
      <c r="V1317" s="374">
        <f>COUNTIF(V1286:V1309,D1329)</f>
        <v>0</v>
      </c>
    </row>
    <row r="1318" spans="1:22" x14ac:dyDescent="0.25">
      <c r="A1318" s="330"/>
      <c r="B1318" s="327" t="s">
        <v>240</v>
      </c>
      <c r="C1318" s="328">
        <f>C1317/3</f>
        <v>0</v>
      </c>
      <c r="D1318" s="378"/>
      <c r="E1318" s="379"/>
      <c r="F1318" s="380" t="s">
        <v>240</v>
      </c>
      <c r="G1318" s="328">
        <f>G1317/3</f>
        <v>0</v>
      </c>
      <c r="H1318" s="378"/>
      <c r="I1318" s="379"/>
      <c r="J1318" s="380" t="s">
        <v>240</v>
      </c>
      <c r="K1318" s="328">
        <f>K1317/3</f>
        <v>0</v>
      </c>
      <c r="L1318" s="378"/>
      <c r="M1318" s="378"/>
      <c r="N1318" s="380" t="s">
        <v>240</v>
      </c>
      <c r="O1318" s="328">
        <f>O1317/3</f>
        <v>0</v>
      </c>
      <c r="P1318" s="309"/>
      <c r="Q1318" s="310"/>
      <c r="R1318" s="309"/>
      <c r="V1318" s="374">
        <f>COUNTIF(V1286:V1309,C1330)</f>
        <v>0</v>
      </c>
    </row>
    <row r="1319" spans="1:22" ht="13.8" thickBot="1" x14ac:dyDescent="0.3">
      <c r="A1319" s="330"/>
      <c r="B1319" s="311"/>
      <c r="C1319" s="309"/>
      <c r="D1319" s="309"/>
      <c r="E1319" s="310"/>
      <c r="F1319" s="311"/>
      <c r="G1319" s="309"/>
      <c r="H1319" s="309"/>
      <c r="I1319" s="310"/>
      <c r="J1319" s="311"/>
      <c r="K1319" s="309"/>
      <c r="L1319" s="309"/>
      <c r="M1319" s="309"/>
      <c r="N1319" s="311"/>
      <c r="O1319" s="309"/>
      <c r="P1319" s="309"/>
      <c r="Q1319" s="310"/>
      <c r="R1319" s="309"/>
      <c r="V1319" s="374">
        <f>COUNTIF(V1286:V1309,D1331)</f>
        <v>0</v>
      </c>
    </row>
    <row r="1320" spans="1:22" ht="25.5" customHeight="1" x14ac:dyDescent="0.25">
      <c r="A1320" s="330"/>
      <c r="B1320" s="381" t="s">
        <v>249</v>
      </c>
      <c r="C1320" s="382">
        <f>C1317+C1309+C1301+C1293+C1285+C1277</f>
        <v>0</v>
      </c>
      <c r="D1320" s="1394" t="e">
        <f>$C$28</f>
        <v>#N/A</v>
      </c>
      <c r="E1320" s="1395"/>
      <c r="F1320" s="381" t="s">
        <v>272</v>
      </c>
      <c r="G1320" s="382">
        <f>G1317+G1309+G1301+G1293+G1285+G1277</f>
        <v>0</v>
      </c>
      <c r="H1320" s="1394" t="e">
        <f>$G$28</f>
        <v>#N/A</v>
      </c>
      <c r="I1320" s="1395"/>
      <c r="J1320" s="381" t="s">
        <v>301</v>
      </c>
      <c r="K1320" s="382">
        <f>K1317+K1309+K1301+K1293+K1285+K1277</f>
        <v>0</v>
      </c>
      <c r="L1320" s="1394" t="e">
        <f>$K$28</f>
        <v>#N/A</v>
      </c>
      <c r="M1320" s="1400"/>
      <c r="N1320" s="381" t="s">
        <v>303</v>
      </c>
      <c r="O1320" s="383">
        <f>O1317+O1309+O1301+O1293+O1285+O1277</f>
        <v>0</v>
      </c>
      <c r="P1320" s="1394" t="str">
        <f>$O$28</f>
        <v>Not Used</v>
      </c>
      <c r="Q1320" s="1395"/>
      <c r="R1320" s="510"/>
      <c r="V1320" s="374">
        <f>COUNTIF(V1286:V1309,D1332)</f>
        <v>0</v>
      </c>
    </row>
    <row r="1321" spans="1:22" x14ac:dyDescent="0.25">
      <c r="A1321" s="330"/>
      <c r="B1321" s="384"/>
      <c r="C1321" s="321"/>
      <c r="D1321" s="1396"/>
      <c r="E1321" s="1397"/>
      <c r="F1321" s="384"/>
      <c r="G1321" s="321"/>
      <c r="H1321" s="1396"/>
      <c r="I1321" s="1397"/>
      <c r="J1321" s="384"/>
      <c r="K1321" s="321"/>
      <c r="L1321" s="1396"/>
      <c r="M1321" s="1401"/>
      <c r="N1321" s="384"/>
      <c r="O1321" s="385"/>
      <c r="P1321" s="1396"/>
      <c r="Q1321" s="1397"/>
      <c r="R1321" s="510"/>
      <c r="V1321" s="374">
        <f>COUNTIF(V1286:V1309,C1333)</f>
        <v>0</v>
      </c>
    </row>
    <row r="1322" spans="1:22" ht="27" thickBot="1" x14ac:dyDescent="0.3">
      <c r="A1322" s="330"/>
      <c r="B1322" s="386" t="s">
        <v>250</v>
      </c>
      <c r="C1322" s="388" t="str">
        <f>K1327</f>
        <v>Exercise 1</v>
      </c>
      <c r="D1322" s="1398"/>
      <c r="E1322" s="1399"/>
      <c r="F1322" s="386" t="s">
        <v>273</v>
      </c>
      <c r="G1322" s="388" t="str">
        <f>K1328</f>
        <v>Exercise 2</v>
      </c>
      <c r="H1322" s="1398"/>
      <c r="I1322" s="1399"/>
      <c r="J1322" s="386" t="s">
        <v>302</v>
      </c>
      <c r="K1322" s="388" t="str">
        <f>K1329</f>
        <v>Exercise 3</v>
      </c>
      <c r="L1322" s="1398"/>
      <c r="M1322" s="1402"/>
      <c r="N1322" s="386" t="s">
        <v>304</v>
      </c>
      <c r="O1322" s="389" t="str">
        <f>K1329</f>
        <v>Exercise 3</v>
      </c>
      <c r="P1322" s="1398"/>
      <c r="Q1322" s="1399"/>
      <c r="R1322" s="510"/>
      <c r="V1322" s="331">
        <f>$K$9+$K$10+$K$11+$K$12</f>
        <v>0</v>
      </c>
    </row>
    <row r="1323" spans="1:22" ht="13.8" thickBot="1" x14ac:dyDescent="0.3">
      <c r="A1323" s="330"/>
      <c r="B1323" s="329"/>
      <c r="C1323" s="309"/>
      <c r="D1323" s="309"/>
      <c r="E1323" s="309"/>
      <c r="F1323" s="309"/>
      <c r="G1323" s="309"/>
      <c r="H1323" s="309"/>
      <c r="I1323" s="309"/>
      <c r="J1323" s="309"/>
      <c r="K1323" s="309"/>
      <c r="L1323" s="309"/>
      <c r="M1323" s="309"/>
      <c r="N1323" s="309"/>
      <c r="O1323" s="309"/>
      <c r="P1323" s="309"/>
      <c r="Q1323" s="310"/>
      <c r="R1323" s="309"/>
    </row>
    <row r="1324" spans="1:22" ht="41.4" thickTop="1" thickBot="1" x14ac:dyDescent="0.35">
      <c r="A1324" s="330"/>
      <c r="B1324" s="390"/>
      <c r="C1324" s="325"/>
      <c r="D1324" s="325"/>
      <c r="E1324" s="391" t="s">
        <v>248</v>
      </c>
      <c r="F1324" s="392" t="s">
        <v>348</v>
      </c>
      <c r="G1324" s="1387" t="s">
        <v>347</v>
      </c>
      <c r="H1324" s="1387"/>
      <c r="I1324" s="452" t="s">
        <v>404</v>
      </c>
      <c r="J1324" s="394"/>
      <c r="K1324" s="309"/>
      <c r="L1324" s="309"/>
      <c r="M1324" s="1382" t="s">
        <v>7</v>
      </c>
      <c r="N1324" s="1383"/>
      <c r="O1324" s="395" t="str">
        <f>J1268</f>
        <v>S</v>
      </c>
      <c r="P1324" s="396"/>
      <c r="Q1324" s="397"/>
      <c r="R1324" s="396"/>
    </row>
    <row r="1325" spans="1:22" ht="13.8" thickTop="1" x14ac:dyDescent="0.25">
      <c r="A1325" s="330"/>
      <c r="B1325" s="398"/>
      <c r="C1325" s="399"/>
      <c r="D1325" s="400" t="s">
        <v>259</v>
      </c>
      <c r="E1325" s="321">
        <f>SUMIFS(W1286:W1309,V1286:V1309,D1325)</f>
        <v>0</v>
      </c>
      <c r="F1325" s="401">
        <f>$V$72*30</f>
        <v>0</v>
      </c>
      <c r="G1325" s="1374" t="e">
        <f>E1325/$V$72/3</f>
        <v>#DIV/0!</v>
      </c>
      <c r="H1325" s="1374"/>
      <c r="I1325" s="378" t="e">
        <f>G1325*10</f>
        <v>#DIV/0!</v>
      </c>
      <c r="J1325" s="309"/>
      <c r="K1325" s="309"/>
      <c r="L1325" s="309"/>
      <c r="M1325" s="402"/>
      <c r="N1325" s="1392"/>
      <c r="O1325" s="1392"/>
      <c r="P1325" s="1392"/>
      <c r="Q1325" s="1393"/>
      <c r="R1325" s="509"/>
    </row>
    <row r="1326" spans="1:22" x14ac:dyDescent="0.25">
      <c r="A1326" s="330"/>
      <c r="B1326" s="403"/>
      <c r="C1326" s="399"/>
      <c r="D1326" s="400" t="s">
        <v>266</v>
      </c>
      <c r="E1326" s="321">
        <f>SUMIFS(W1286:W1309,V1286:V1309,D1326)</f>
        <v>0</v>
      </c>
      <c r="F1326" s="401">
        <f>$V$73*30</f>
        <v>0</v>
      </c>
      <c r="G1326" s="1374" t="e">
        <f>E1326/$V$73/3</f>
        <v>#DIV/0!</v>
      </c>
      <c r="H1326" s="1374"/>
      <c r="I1326" s="378" t="e">
        <f t="shared" ref="I1326:I1332" si="22">G1326*10</f>
        <v>#DIV/0!</v>
      </c>
      <c r="K1326" s="1390"/>
      <c r="L1326" s="1390"/>
      <c r="M1326" s="404" t="s">
        <v>248</v>
      </c>
      <c r="N1326" s="404" t="s">
        <v>240</v>
      </c>
      <c r="O1326" s="405"/>
      <c r="P1326" s="405"/>
      <c r="Q1326" s="406"/>
      <c r="R1326" s="405"/>
    </row>
    <row r="1327" spans="1:22" ht="13.8" x14ac:dyDescent="0.3">
      <c r="A1327" s="330"/>
      <c r="B1327" s="403"/>
      <c r="C1327" s="399"/>
      <c r="D1327" s="400" t="s">
        <v>260</v>
      </c>
      <c r="E1327" s="321">
        <f>SUMIFS(W1286:W1309,V1286:V1309,D1327)</f>
        <v>0</v>
      </c>
      <c r="F1327" s="401">
        <f>$V$74*30</f>
        <v>0</v>
      </c>
      <c r="G1327" s="1374" t="e">
        <f>E1327/$V$74/3</f>
        <v>#DIV/0!</v>
      </c>
      <c r="H1327" s="1374"/>
      <c r="I1327" s="378" t="e">
        <f t="shared" si="22"/>
        <v>#DIV/0!</v>
      </c>
      <c r="K1327" s="1375" t="s">
        <v>236</v>
      </c>
      <c r="L1327" s="1375"/>
      <c r="M1327" s="404">
        <f>C1320</f>
        <v>0</v>
      </c>
      <c r="N1327" s="407" t="e">
        <f>(M1327/($K$9*30))*100</f>
        <v>#DIV/0!</v>
      </c>
      <c r="O1327" s="330"/>
      <c r="P1327" s="330"/>
      <c r="Q1327" s="310"/>
      <c r="R1327" s="309"/>
    </row>
    <row r="1328" spans="1:22" ht="13.8" x14ac:dyDescent="0.3">
      <c r="A1328" s="330"/>
      <c r="B1328" s="403"/>
      <c r="C1328" s="399"/>
      <c r="D1328" s="400" t="s">
        <v>261</v>
      </c>
      <c r="E1328" s="321">
        <f>SUMIFS(W1286:W1309,V1286:V1309,D1328)</f>
        <v>0</v>
      </c>
      <c r="F1328" s="401">
        <f>$V$75*30</f>
        <v>0</v>
      </c>
      <c r="G1328" s="1374" t="e">
        <f>E1328/$V$75/3</f>
        <v>#DIV/0!</v>
      </c>
      <c r="H1328" s="1374"/>
      <c r="I1328" s="378" t="e">
        <f t="shared" si="22"/>
        <v>#DIV/0!</v>
      </c>
      <c r="K1328" s="1375" t="s">
        <v>237</v>
      </c>
      <c r="L1328" s="1375"/>
      <c r="M1328" s="404">
        <f>G1320</f>
        <v>0</v>
      </c>
      <c r="N1328" s="407" t="e">
        <f>(M1328/($K$10*30))*100</f>
        <v>#DIV/0!</v>
      </c>
      <c r="O1328" s="408"/>
      <c r="P1328" s="330"/>
      <c r="Q1328" s="310"/>
      <c r="R1328" s="309"/>
    </row>
    <row r="1329" spans="1:23" ht="13.8" x14ac:dyDescent="0.3">
      <c r="A1329" s="330"/>
      <c r="B1329" s="403"/>
      <c r="C1329" s="330"/>
      <c r="D1329" s="409" t="s">
        <v>262</v>
      </c>
      <c r="E1329" s="321">
        <f>SUMIFS(W1286:W1309,V1286:V1309,D1329)</f>
        <v>0</v>
      </c>
      <c r="F1329" s="401">
        <f>$V$76*30</f>
        <v>0</v>
      </c>
      <c r="G1329" s="1374" t="e">
        <f>E1329/$V$76/3</f>
        <v>#DIV/0!</v>
      </c>
      <c r="H1329" s="1374"/>
      <c r="I1329" s="378" t="e">
        <f t="shared" si="22"/>
        <v>#DIV/0!</v>
      </c>
      <c r="K1329" s="1375" t="s">
        <v>247</v>
      </c>
      <c r="L1329" s="1375"/>
      <c r="M1329" s="404">
        <f>K1320</f>
        <v>0</v>
      </c>
      <c r="N1329" s="407" t="e">
        <f>(M1329/($K$11*30))*100</f>
        <v>#DIV/0!</v>
      </c>
      <c r="O1329" s="309"/>
      <c r="P1329" s="309"/>
      <c r="Q1329" s="310"/>
      <c r="R1329" s="309"/>
    </row>
    <row r="1330" spans="1:23" ht="13.8" x14ac:dyDescent="0.3">
      <c r="A1330" s="330"/>
      <c r="B1330" s="403"/>
      <c r="C1330" s="399"/>
      <c r="D1330" s="400" t="s">
        <v>263</v>
      </c>
      <c r="E1330" s="321">
        <f>SUMIFS(W1286:W1309,V1286:V1309,D1330)</f>
        <v>0</v>
      </c>
      <c r="F1330" s="401">
        <f>$V$77*30</f>
        <v>0</v>
      </c>
      <c r="G1330" s="1374" t="e">
        <f>E1330/$V$77/3</f>
        <v>#DIV/0!</v>
      </c>
      <c r="H1330" s="1374"/>
      <c r="I1330" s="378" t="e">
        <f t="shared" si="22"/>
        <v>#DIV/0!</v>
      </c>
      <c r="K1330" s="1375" t="s">
        <v>246</v>
      </c>
      <c r="L1330" s="1375"/>
      <c r="M1330" s="404">
        <f>O1320</f>
        <v>0</v>
      </c>
      <c r="N1330" s="407" t="e">
        <f>(M1330/($K$12*30))*100</f>
        <v>#DIV/0!</v>
      </c>
      <c r="O1330" s="309"/>
      <c r="P1330" s="309"/>
      <c r="Q1330" s="310"/>
      <c r="R1330" s="309"/>
    </row>
    <row r="1331" spans="1:23" ht="13.8" x14ac:dyDescent="0.25">
      <c r="A1331" s="330"/>
      <c r="B1331" s="403"/>
      <c r="C1331" s="399"/>
      <c r="D1331" s="400" t="s">
        <v>265</v>
      </c>
      <c r="E1331" s="321">
        <f>SUMIFS(W1286:W1309,V1286:V1309,D1331)</f>
        <v>0</v>
      </c>
      <c r="F1331" s="401">
        <f>$V$78*30</f>
        <v>0</v>
      </c>
      <c r="G1331" s="1374" t="e">
        <f>E1331/$V$78/3</f>
        <v>#DIV/0!</v>
      </c>
      <c r="H1331" s="1374"/>
      <c r="I1331" s="378" t="e">
        <f t="shared" si="22"/>
        <v>#DIV/0!</v>
      </c>
      <c r="K1331" s="1376" t="s">
        <v>248</v>
      </c>
      <c r="L1331" s="1376"/>
      <c r="M1331" s="321">
        <f>SUM(M1327:M1330)</f>
        <v>0</v>
      </c>
      <c r="N1331" s="410" t="e">
        <f>(M1331/$O$86)*100</f>
        <v>#DIV/0!</v>
      </c>
      <c r="O1331" s="309"/>
      <c r="P1331" s="309"/>
      <c r="Q1331" s="310"/>
      <c r="R1331" s="309"/>
    </row>
    <row r="1332" spans="1:23" x14ac:dyDescent="0.25">
      <c r="A1332" s="330"/>
      <c r="B1332" s="403"/>
      <c r="C1332" s="1377" t="s">
        <v>264</v>
      </c>
      <c r="D1332" s="1377"/>
      <c r="E1332" s="321">
        <f>SUMIFS(W1286:W1309,V1286:V1309,C1332)</f>
        <v>0</v>
      </c>
      <c r="F1332" s="401">
        <f>$V$79*30</f>
        <v>0</v>
      </c>
      <c r="G1332" s="1374" t="e">
        <f>E1332/$V$79/3</f>
        <v>#DIV/0!</v>
      </c>
      <c r="H1332" s="1374"/>
      <c r="I1332" s="378" t="e">
        <f t="shared" si="22"/>
        <v>#DIV/0!</v>
      </c>
      <c r="L1332" s="412" t="s">
        <v>349</v>
      </c>
      <c r="M1332" s="413">
        <f>($K$9+$K$10+$K$11+$K$12)*30</f>
        <v>0</v>
      </c>
      <c r="N1332" s="414"/>
      <c r="O1332" s="414"/>
      <c r="P1332" s="309"/>
      <c r="Q1332" s="310"/>
      <c r="R1332" s="309"/>
    </row>
    <row r="1333" spans="1:23" x14ac:dyDescent="0.25">
      <c r="A1333" s="330"/>
      <c r="B1333" s="415"/>
      <c r="C1333" s="1386" t="s">
        <v>307</v>
      </c>
      <c r="D1333" s="1386"/>
      <c r="E1333" s="401">
        <f>SUM(E1325:E1332)</f>
        <v>0</v>
      </c>
      <c r="F1333" s="416">
        <f>SUM(F1325:F1332)</f>
        <v>0</v>
      </c>
      <c r="G1333" s="417"/>
      <c r="H1333" s="1388"/>
      <c r="I1333" s="1388"/>
      <c r="J1333" s="418"/>
      <c r="K1333" s="418"/>
      <c r="L1333" s="417"/>
      <c r="M1333" s="417"/>
      <c r="N1333" s="417"/>
      <c r="O1333" s="417"/>
      <c r="P1333" s="417"/>
      <c r="Q1333" s="419"/>
      <c r="R1333" s="309"/>
    </row>
    <row r="1334" spans="1:23" x14ac:dyDescent="0.25">
      <c r="A1334" s="330"/>
      <c r="B1334" s="420"/>
      <c r="C1334" s="421"/>
      <c r="D1334" s="421"/>
      <c r="E1334" s="422"/>
      <c r="F1334" s="423"/>
      <c r="G1334" s="424"/>
      <c r="H1334" s="422"/>
      <c r="I1334" s="422"/>
      <c r="J1334" s="425"/>
      <c r="K1334" s="424"/>
      <c r="L1334" s="424"/>
      <c r="M1334" s="424"/>
      <c r="N1334" s="424"/>
      <c r="O1334" s="424"/>
      <c r="P1334" s="424"/>
      <c r="Q1334" s="424"/>
      <c r="R1334" s="309"/>
    </row>
    <row r="1335" spans="1:23" ht="13.8" x14ac:dyDescent="0.25">
      <c r="A1335" s="330"/>
      <c r="B1335" s="349"/>
      <c r="C1335" s="350"/>
      <c r="D1335" s="350"/>
      <c r="E1335" s="350"/>
      <c r="F1335" s="350"/>
      <c r="G1335" s="351"/>
      <c r="H1335" s="350"/>
      <c r="I1335" s="350"/>
      <c r="J1335" s="350"/>
      <c r="K1335" s="350"/>
      <c r="L1335" s="352"/>
      <c r="M1335" s="350"/>
      <c r="N1335" s="350"/>
      <c r="O1335" s="353"/>
      <c r="P1335" s="353"/>
      <c r="Q1335" s="354"/>
      <c r="R1335" s="309"/>
    </row>
    <row r="1336" spans="1:23" ht="15.75" customHeight="1" thickBot="1" x14ac:dyDescent="0.3">
      <c r="A1336" s="330"/>
      <c r="B1336" s="426"/>
      <c r="C1336" s="355" t="s">
        <v>13</v>
      </c>
      <c r="D1336" s="1403">
        <f>'1 FILL FORM'!$G$6</f>
        <v>0</v>
      </c>
      <c r="E1336" s="1403"/>
      <c r="F1336" s="1403"/>
      <c r="G1336" s="1403"/>
      <c r="H1336" s="309"/>
      <c r="I1336" s="309"/>
      <c r="J1336" s="309"/>
      <c r="K1336" s="309"/>
      <c r="L1336" s="309"/>
      <c r="M1336" s="355" t="s">
        <v>4</v>
      </c>
      <c r="N1336" s="1391">
        <f>'1 FILL FORM'!$G$7</f>
        <v>0</v>
      </c>
      <c r="O1336" s="1391"/>
      <c r="P1336" s="1391"/>
      <c r="Q1336" s="310"/>
      <c r="R1336" s="309"/>
      <c r="S1336" s="365"/>
      <c r="T1336" s="365"/>
      <c r="U1336" s="365"/>
    </row>
    <row r="1337" spans="1:23" ht="16.8" thickTop="1" thickBot="1" x14ac:dyDescent="0.35">
      <c r="A1337" s="330"/>
      <c r="B1337" s="358" t="s">
        <v>5</v>
      </c>
      <c r="C1337" s="1389">
        <f>'1 FILL FORM'!$G$9</f>
        <v>0</v>
      </c>
      <c r="D1337" s="1389"/>
      <c r="E1337" s="1389"/>
      <c r="F1337" s="1389"/>
      <c r="G1337" s="359"/>
      <c r="H1337" s="360"/>
      <c r="I1337" s="361" t="s">
        <v>7</v>
      </c>
      <c r="J1337" s="307" t="s">
        <v>293</v>
      </c>
      <c r="K1337" s="362"/>
      <c r="L1337" s="362"/>
      <c r="M1337" s="362"/>
      <c r="N1337" s="362"/>
      <c r="O1337" s="362"/>
      <c r="P1337" s="362"/>
      <c r="Q1337" s="363"/>
      <c r="R1337" s="359"/>
      <c r="V1337" s="365"/>
      <c r="W1337" s="365"/>
    </row>
    <row r="1338" spans="1:23" ht="14.4" thickTop="1" thickBot="1" x14ac:dyDescent="0.3">
      <c r="A1338" s="330"/>
      <c r="B1338" s="366"/>
      <c r="C1338" s="367"/>
      <c r="D1338" s="367"/>
      <c r="E1338" s="367"/>
      <c r="F1338" s="367"/>
      <c r="G1338" s="367"/>
      <c r="H1338" s="367"/>
      <c r="I1338" s="367"/>
      <c r="J1338" s="367"/>
      <c r="K1338" s="367"/>
      <c r="L1338" s="367"/>
      <c r="M1338" s="367"/>
      <c r="N1338" s="367"/>
      <c r="O1338" s="367"/>
      <c r="P1338" s="367"/>
      <c r="Q1338" s="368"/>
      <c r="R1338" s="309"/>
    </row>
    <row r="1339" spans="1:23" ht="14.4" thickTop="1" thickBot="1" x14ac:dyDescent="0.3">
      <c r="A1339" s="330"/>
      <c r="B1339" s="370" t="s">
        <v>253</v>
      </c>
      <c r="C1339" s="1378" t="e">
        <f>$G$9</f>
        <v>#N/A</v>
      </c>
      <c r="D1339" s="1378"/>
      <c r="E1339" s="1379"/>
      <c r="F1339" s="370" t="s">
        <v>254</v>
      </c>
      <c r="G1339" s="1378" t="e">
        <f>$G$10</f>
        <v>#N/A</v>
      </c>
      <c r="H1339" s="1378"/>
      <c r="I1339" s="1379"/>
      <c r="J1339" s="371" t="s">
        <v>255</v>
      </c>
      <c r="K1339" s="1380" t="e">
        <f>$G$11</f>
        <v>#N/A</v>
      </c>
      <c r="L1339" s="1380"/>
      <c r="M1339" s="1381"/>
      <c r="N1339" s="371" t="s">
        <v>256</v>
      </c>
      <c r="O1339" s="1380" t="str">
        <f>$G$12</f>
        <v>Not Used</v>
      </c>
      <c r="P1339" s="1380"/>
      <c r="Q1339" s="1381"/>
      <c r="R1339" s="508"/>
    </row>
    <row r="1340" spans="1:23" ht="13.8" thickTop="1" x14ac:dyDescent="0.25">
      <c r="A1340" s="330"/>
      <c r="B1340" s="329"/>
      <c r="C1340" s="309"/>
      <c r="D1340" s="427"/>
      <c r="E1340" s="310"/>
      <c r="F1340" s="329"/>
      <c r="G1340" s="309"/>
      <c r="H1340" s="309"/>
      <c r="I1340" s="310"/>
      <c r="J1340" s="329"/>
      <c r="K1340" s="309"/>
      <c r="L1340" s="309"/>
      <c r="M1340" s="309"/>
      <c r="N1340" s="329"/>
      <c r="O1340" s="309"/>
      <c r="P1340" s="309"/>
      <c r="Q1340" s="310"/>
      <c r="R1340" s="309"/>
    </row>
    <row r="1341" spans="1:23" ht="12.75" customHeight="1" x14ac:dyDescent="0.25">
      <c r="A1341" s="330"/>
      <c r="B1341" s="319" t="s">
        <v>239</v>
      </c>
      <c r="C1341" s="1384" t="e">
        <f>$C$30</f>
        <v>#N/A</v>
      </c>
      <c r="D1341" s="1385"/>
      <c r="E1341" s="316"/>
      <c r="F1341" s="317" t="s">
        <v>239</v>
      </c>
      <c r="G1341" s="1384" t="e">
        <f>$G$30</f>
        <v>#N/A</v>
      </c>
      <c r="H1341" s="1385"/>
      <c r="I1341" s="318"/>
      <c r="J1341" s="319" t="s">
        <v>239</v>
      </c>
      <c r="K1341" s="1384" t="e">
        <f>$K$30</f>
        <v>#N/A</v>
      </c>
      <c r="L1341" s="1385"/>
      <c r="M1341" s="320"/>
      <c r="N1341" s="319" t="s">
        <v>239</v>
      </c>
      <c r="O1341" s="1384" t="e">
        <f>$O$30</f>
        <v>#N/A</v>
      </c>
      <c r="P1341" s="1385"/>
      <c r="Q1341" s="310"/>
      <c r="R1341" s="309"/>
      <c r="S1341" s="1404"/>
      <c r="T1341" s="1404"/>
      <c r="U1341" s="331"/>
    </row>
    <row r="1342" spans="1:23" x14ac:dyDescent="0.25">
      <c r="A1342" s="330"/>
      <c r="B1342" s="329"/>
      <c r="C1342" s="321" t="s">
        <v>238</v>
      </c>
      <c r="D1342" s="321"/>
      <c r="E1342" s="322"/>
      <c r="F1342" s="323"/>
      <c r="G1342" s="321" t="s">
        <v>238</v>
      </c>
      <c r="H1342" s="321"/>
      <c r="I1342" s="322"/>
      <c r="J1342" s="323"/>
      <c r="K1342" s="321" t="s">
        <v>238</v>
      </c>
      <c r="L1342" s="321"/>
      <c r="M1342" s="321"/>
      <c r="N1342" s="323"/>
      <c r="O1342" s="321" t="s">
        <v>238</v>
      </c>
      <c r="P1342" s="309"/>
      <c r="Q1342" s="310"/>
      <c r="R1342" s="309"/>
      <c r="W1342" s="331"/>
    </row>
    <row r="1343" spans="1:23" x14ac:dyDescent="0.25">
      <c r="A1343" s="330"/>
      <c r="B1343" s="311">
        <f>$C$9</f>
        <v>0</v>
      </c>
      <c r="C1343" s="308">
        <f>'13 Score Fill'!E1353</f>
        <v>0</v>
      </c>
      <c r="D1343" s="309"/>
      <c r="E1343" s="310"/>
      <c r="F1343" s="311">
        <f>$C$9</f>
        <v>0</v>
      </c>
      <c r="G1343" s="312">
        <f>'13 Score Fill'!E1361</f>
        <v>0</v>
      </c>
      <c r="H1343" s="309"/>
      <c r="I1343" s="310"/>
      <c r="J1343" s="311">
        <f>$C$9</f>
        <v>0</v>
      </c>
      <c r="K1343" s="312">
        <f>'13 Score Fill'!E1369</f>
        <v>0</v>
      </c>
      <c r="L1343" s="309"/>
      <c r="M1343" s="309"/>
      <c r="N1343" s="311">
        <f>$C$9</f>
        <v>0</v>
      </c>
      <c r="O1343" s="313">
        <f>'13 Score Fill'!E1377</f>
        <v>0</v>
      </c>
      <c r="P1343" s="309"/>
      <c r="Q1343" s="310"/>
      <c r="R1343" s="309"/>
    </row>
    <row r="1344" spans="1:23" x14ac:dyDescent="0.25">
      <c r="A1344" s="330"/>
      <c r="B1344" s="311">
        <f>$C$10</f>
        <v>0</v>
      </c>
      <c r="C1344" s="313">
        <f>'13 Score Fill'!E1354</f>
        <v>0</v>
      </c>
      <c r="D1344" s="309"/>
      <c r="E1344" s="310"/>
      <c r="F1344" s="311">
        <f>$C$10</f>
        <v>0</v>
      </c>
      <c r="G1344" s="313">
        <f>'13 Score Fill'!E1362</f>
        <v>0</v>
      </c>
      <c r="H1344" s="309"/>
      <c r="I1344" s="310"/>
      <c r="J1344" s="311">
        <f>$C$10</f>
        <v>0</v>
      </c>
      <c r="K1344" s="313">
        <f>'13 Score Fill'!E1370</f>
        <v>0</v>
      </c>
      <c r="L1344" s="309"/>
      <c r="M1344" s="309"/>
      <c r="N1344" s="311">
        <f>$C$10</f>
        <v>0</v>
      </c>
      <c r="O1344" s="315">
        <f>'13 Score Fill'!E1378</f>
        <v>0</v>
      </c>
      <c r="P1344" s="309"/>
      <c r="Q1344" s="310"/>
      <c r="R1344" s="309"/>
    </row>
    <row r="1345" spans="1:23" x14ac:dyDescent="0.25">
      <c r="A1345" s="330"/>
      <c r="B1345" s="311">
        <f>$C$11</f>
        <v>0</v>
      </c>
      <c r="C1345" s="314">
        <f>'13 Score Fill'!E1355</f>
        <v>0</v>
      </c>
      <c r="D1345" s="309"/>
      <c r="E1345" s="310"/>
      <c r="F1345" s="311">
        <f>$C$11</f>
        <v>0</v>
      </c>
      <c r="G1345" s="315">
        <f>'13 Score Fill'!E1363</f>
        <v>0</v>
      </c>
      <c r="H1345" s="309"/>
      <c r="I1345" s="310"/>
      <c r="J1345" s="311">
        <f>$C$11</f>
        <v>0</v>
      </c>
      <c r="K1345" s="315">
        <f>'13 Score Fill'!E1371</f>
        <v>0</v>
      </c>
      <c r="L1345" s="309"/>
      <c r="M1345" s="309"/>
      <c r="N1345" s="311">
        <f>$C$11</f>
        <v>0</v>
      </c>
      <c r="O1345" s="315">
        <f>'13 Score Fill'!E1379</f>
        <v>0</v>
      </c>
      <c r="P1345" s="309"/>
      <c r="Q1345" s="310"/>
      <c r="R1345" s="309"/>
    </row>
    <row r="1346" spans="1:23" x14ac:dyDescent="0.25">
      <c r="A1346" s="330"/>
      <c r="B1346" s="327" t="s">
        <v>248</v>
      </c>
      <c r="C1346" s="324">
        <f>SUM(C1343:C1345)</f>
        <v>0</v>
      </c>
      <c r="D1346" s="325"/>
      <c r="E1346" s="326"/>
      <c r="F1346" s="327" t="s">
        <v>248</v>
      </c>
      <c r="G1346" s="321">
        <f>SUM(G1343:G1345)</f>
        <v>0</v>
      </c>
      <c r="H1346" s="325"/>
      <c r="I1346" s="326"/>
      <c r="J1346" s="327" t="s">
        <v>248</v>
      </c>
      <c r="K1346" s="321">
        <f>SUM(K1343:K1345)</f>
        <v>0</v>
      </c>
      <c r="L1346" s="325"/>
      <c r="M1346" s="325"/>
      <c r="N1346" s="327" t="s">
        <v>248</v>
      </c>
      <c r="O1346" s="324">
        <f>SUM(O1343:O1345)</f>
        <v>0</v>
      </c>
      <c r="P1346" s="309"/>
      <c r="Q1346" s="310"/>
      <c r="R1346" s="309"/>
    </row>
    <row r="1347" spans="1:23" x14ac:dyDescent="0.25">
      <c r="A1347" s="330"/>
      <c r="B1347" s="327" t="s">
        <v>240</v>
      </c>
      <c r="C1347" s="328">
        <f>C1346/3</f>
        <v>0</v>
      </c>
      <c r="D1347" s="325"/>
      <c r="E1347" s="326"/>
      <c r="F1347" s="327" t="s">
        <v>240</v>
      </c>
      <c r="G1347" s="328">
        <f>G1346/3</f>
        <v>0</v>
      </c>
      <c r="H1347" s="325"/>
      <c r="I1347" s="326"/>
      <c r="J1347" s="327" t="s">
        <v>240</v>
      </c>
      <c r="K1347" s="328">
        <f>K1346/3</f>
        <v>0</v>
      </c>
      <c r="L1347" s="325"/>
      <c r="M1347" s="325"/>
      <c r="N1347" s="327" t="s">
        <v>240</v>
      </c>
      <c r="O1347" s="328">
        <f>O1346/3</f>
        <v>0</v>
      </c>
      <c r="P1347" s="309"/>
      <c r="Q1347" s="310"/>
      <c r="R1347" s="309"/>
    </row>
    <row r="1348" spans="1:23" x14ac:dyDescent="0.25">
      <c r="A1348" s="330"/>
      <c r="B1348" s="329"/>
      <c r="C1348" s="309"/>
      <c r="D1348" s="309"/>
      <c r="E1348" s="310"/>
      <c r="F1348" s="329"/>
      <c r="G1348" s="309"/>
      <c r="H1348" s="309"/>
      <c r="I1348" s="310"/>
      <c r="J1348" s="329"/>
      <c r="K1348" s="309"/>
      <c r="L1348" s="309"/>
      <c r="M1348" s="309"/>
      <c r="N1348" s="329"/>
      <c r="O1348" s="309"/>
      <c r="P1348" s="309"/>
      <c r="Q1348" s="310"/>
      <c r="R1348" s="309"/>
    </row>
    <row r="1349" spans="1:23" ht="12.75" customHeight="1" x14ac:dyDescent="0.25">
      <c r="A1349" s="330"/>
      <c r="B1349" s="319" t="s">
        <v>241</v>
      </c>
      <c r="C1349" s="1384" t="e">
        <f>$C$38</f>
        <v>#N/A</v>
      </c>
      <c r="D1349" s="1385"/>
      <c r="E1349" s="318"/>
      <c r="F1349" s="319" t="s">
        <v>241</v>
      </c>
      <c r="G1349" s="1384" t="e">
        <f>$G$38</f>
        <v>#N/A</v>
      </c>
      <c r="H1349" s="1385"/>
      <c r="I1349" s="318"/>
      <c r="J1349" s="319" t="s">
        <v>241</v>
      </c>
      <c r="K1349" s="1384" t="e">
        <f>$K$38</f>
        <v>#N/A</v>
      </c>
      <c r="L1349" s="1385"/>
      <c r="M1349" s="320"/>
      <c r="N1349" s="319" t="s">
        <v>241</v>
      </c>
      <c r="O1349" s="1384" t="e">
        <f>$O$38</f>
        <v>#N/A</v>
      </c>
      <c r="P1349" s="1385"/>
      <c r="Q1349" s="310"/>
      <c r="R1349" s="309"/>
      <c r="U1349" s="331"/>
    </row>
    <row r="1350" spans="1:23" x14ac:dyDescent="0.25">
      <c r="A1350" s="330"/>
      <c r="B1350" s="329"/>
      <c r="C1350" s="321" t="s">
        <v>238</v>
      </c>
      <c r="D1350" s="321"/>
      <c r="E1350" s="322"/>
      <c r="F1350" s="323"/>
      <c r="G1350" s="321" t="s">
        <v>238</v>
      </c>
      <c r="H1350" s="321"/>
      <c r="I1350" s="322"/>
      <c r="J1350" s="323"/>
      <c r="K1350" s="321" t="s">
        <v>238</v>
      </c>
      <c r="L1350" s="321"/>
      <c r="M1350" s="321"/>
      <c r="N1350" s="323"/>
      <c r="O1350" s="321" t="s">
        <v>238</v>
      </c>
      <c r="P1350" s="321"/>
      <c r="Q1350" s="310"/>
      <c r="R1350" s="309"/>
    </row>
    <row r="1351" spans="1:23" x14ac:dyDescent="0.25">
      <c r="A1351" s="330"/>
      <c r="B1351" s="311">
        <f>$C$9</f>
        <v>0</v>
      </c>
      <c r="C1351" s="313">
        <f>'13 Score Fill'!F1353</f>
        <v>0</v>
      </c>
      <c r="D1351" s="309"/>
      <c r="E1351" s="310"/>
      <c r="F1351" s="311">
        <f>$C$9</f>
        <v>0</v>
      </c>
      <c r="G1351" s="313">
        <f>'13 Score Fill'!F1361</f>
        <v>0</v>
      </c>
      <c r="H1351" s="309"/>
      <c r="I1351" s="310"/>
      <c r="J1351" s="311">
        <f>$C$9</f>
        <v>0</v>
      </c>
      <c r="K1351" s="313">
        <f>'13 Score Fill'!F1369</f>
        <v>0</v>
      </c>
      <c r="L1351" s="309"/>
      <c r="M1351" s="309"/>
      <c r="N1351" s="311">
        <f>$C$9</f>
        <v>0</v>
      </c>
      <c r="O1351" s="313">
        <f>'13 Score Fill'!F1377</f>
        <v>0</v>
      </c>
      <c r="P1351" s="309"/>
      <c r="Q1351" s="310"/>
      <c r="R1351" s="309"/>
      <c r="V1351" s="184"/>
    </row>
    <row r="1352" spans="1:23" x14ac:dyDescent="0.25">
      <c r="A1352" s="330"/>
      <c r="B1352" s="311">
        <f>$C$10</f>
        <v>0</v>
      </c>
      <c r="C1352" s="315">
        <f>'13 Score Fill'!F1354</f>
        <v>0</v>
      </c>
      <c r="D1352" s="309"/>
      <c r="E1352" s="310"/>
      <c r="F1352" s="311">
        <f>$C$10</f>
        <v>0</v>
      </c>
      <c r="G1352" s="315">
        <f>'13 Score Fill'!F1362</f>
        <v>0</v>
      </c>
      <c r="H1352" s="309"/>
      <c r="I1352" s="310"/>
      <c r="J1352" s="311">
        <f>$C$10</f>
        <v>0</v>
      </c>
      <c r="K1352" s="314">
        <f>'13 Score Fill'!F1370</f>
        <v>0</v>
      </c>
      <c r="L1352" s="309"/>
      <c r="M1352" s="309"/>
      <c r="N1352" s="311">
        <f>$C$10</f>
        <v>0</v>
      </c>
      <c r="O1352" s="314">
        <f>'13 Score Fill'!F1378</f>
        <v>0</v>
      </c>
      <c r="P1352" s="309"/>
      <c r="Q1352" s="310"/>
      <c r="R1352" s="309"/>
      <c r="V1352" s="184"/>
    </row>
    <row r="1353" spans="1:23" x14ac:dyDescent="0.25">
      <c r="A1353" s="330"/>
      <c r="B1353" s="311">
        <f>$C$11</f>
        <v>0</v>
      </c>
      <c r="C1353" s="313">
        <f>'13 Score Fill'!F1355</f>
        <v>0</v>
      </c>
      <c r="D1353" s="309"/>
      <c r="E1353" s="310"/>
      <c r="F1353" s="311">
        <f>$C$11</f>
        <v>0</v>
      </c>
      <c r="G1353" s="315">
        <f>'13 Score Fill'!F1363</f>
        <v>0</v>
      </c>
      <c r="H1353" s="309"/>
      <c r="I1353" s="310"/>
      <c r="J1353" s="311">
        <f>$C$11</f>
        <v>0</v>
      </c>
      <c r="K1353" s="314">
        <f>'13 Score Fill'!F1371</f>
        <v>0</v>
      </c>
      <c r="L1353" s="309"/>
      <c r="M1353" s="309"/>
      <c r="N1353" s="311">
        <f>$C$11</f>
        <v>0</v>
      </c>
      <c r="O1353" s="314">
        <f>'13 Score Fill'!F1379</f>
        <v>0</v>
      </c>
      <c r="P1353" s="309"/>
      <c r="Q1353" s="310"/>
      <c r="R1353" s="309"/>
      <c r="V1353" s="184"/>
    </row>
    <row r="1354" spans="1:23" x14ac:dyDescent="0.25">
      <c r="A1354" s="330"/>
      <c r="B1354" s="327" t="s">
        <v>248</v>
      </c>
      <c r="C1354" s="324">
        <f>SUM(C1351:C1353)</f>
        <v>0</v>
      </c>
      <c r="D1354" s="325"/>
      <c r="E1354" s="326"/>
      <c r="F1354" s="327" t="s">
        <v>248</v>
      </c>
      <c r="G1354" s="324">
        <f>SUM(G1351:G1353)</f>
        <v>0</v>
      </c>
      <c r="H1354" s="325"/>
      <c r="I1354" s="326"/>
      <c r="J1354" s="327" t="s">
        <v>248</v>
      </c>
      <c r="K1354" s="324">
        <f>SUM(K1351:K1353)</f>
        <v>0</v>
      </c>
      <c r="L1354" s="325"/>
      <c r="M1354" s="325"/>
      <c r="N1354" s="327" t="s">
        <v>248</v>
      </c>
      <c r="O1354" s="324">
        <f>SUM(O1351:O1353)</f>
        <v>0</v>
      </c>
      <c r="P1354" s="309"/>
      <c r="Q1354" s="310"/>
      <c r="R1354" s="309"/>
    </row>
    <row r="1355" spans="1:23" x14ac:dyDescent="0.25">
      <c r="A1355" s="330"/>
      <c r="B1355" s="327" t="s">
        <v>240</v>
      </c>
      <c r="C1355" s="328">
        <f>C1354/3</f>
        <v>0</v>
      </c>
      <c r="D1355" s="325"/>
      <c r="E1355" s="326"/>
      <c r="F1355" s="327" t="s">
        <v>240</v>
      </c>
      <c r="G1355" s="328">
        <f>G1354/3</f>
        <v>0</v>
      </c>
      <c r="H1355" s="325"/>
      <c r="I1355" s="326"/>
      <c r="J1355" s="327" t="s">
        <v>240</v>
      </c>
      <c r="K1355" s="328">
        <f>K1354/3</f>
        <v>0</v>
      </c>
      <c r="L1355" s="325"/>
      <c r="M1355" s="325"/>
      <c r="N1355" s="327" t="s">
        <v>240</v>
      </c>
      <c r="O1355" s="328">
        <f>O1354/3</f>
        <v>0</v>
      </c>
      <c r="P1355" s="309"/>
      <c r="Q1355" s="310"/>
      <c r="R1355" s="309"/>
      <c r="V1355" s="374" t="e">
        <f>C1341</f>
        <v>#N/A</v>
      </c>
      <c r="W1355" s="375">
        <f>C1346</f>
        <v>0</v>
      </c>
    </row>
    <row r="1356" spans="1:23" x14ac:dyDescent="0.25">
      <c r="A1356" s="330"/>
      <c r="B1356" s="329"/>
      <c r="C1356" s="309"/>
      <c r="D1356" s="309"/>
      <c r="E1356" s="310"/>
      <c r="F1356" s="329"/>
      <c r="G1356" s="309"/>
      <c r="H1356" s="309"/>
      <c r="I1356" s="310"/>
      <c r="J1356" s="329"/>
      <c r="K1356" s="309"/>
      <c r="L1356" s="309"/>
      <c r="M1356" s="309"/>
      <c r="N1356" s="329"/>
      <c r="O1356" s="309"/>
      <c r="P1356" s="309"/>
      <c r="Q1356" s="310"/>
      <c r="R1356" s="309"/>
      <c r="V1356" s="374" t="e">
        <f>G1341</f>
        <v>#N/A</v>
      </c>
      <c r="W1356" s="375">
        <f>G1346</f>
        <v>0</v>
      </c>
    </row>
    <row r="1357" spans="1:23" ht="12.75" customHeight="1" x14ac:dyDescent="0.25">
      <c r="A1357" s="330"/>
      <c r="B1357" s="319" t="s">
        <v>242</v>
      </c>
      <c r="C1357" s="1384" t="e">
        <f>$C$46</f>
        <v>#N/A</v>
      </c>
      <c r="D1357" s="1385"/>
      <c r="E1357" s="318"/>
      <c r="F1357" s="319" t="s">
        <v>242</v>
      </c>
      <c r="G1357" s="1384" t="e">
        <f>$G$46</f>
        <v>#N/A</v>
      </c>
      <c r="H1357" s="1385"/>
      <c r="I1357" s="318"/>
      <c r="J1357" s="319" t="s">
        <v>242</v>
      </c>
      <c r="K1357" s="1384" t="e">
        <f>$K$46</f>
        <v>#N/A</v>
      </c>
      <c r="L1357" s="1385"/>
      <c r="M1357" s="320"/>
      <c r="N1357" s="319" t="s">
        <v>242</v>
      </c>
      <c r="O1357" s="1384" t="e">
        <f>$O$46</f>
        <v>#N/A</v>
      </c>
      <c r="P1357" s="1385"/>
      <c r="Q1357" s="310"/>
      <c r="R1357" s="309"/>
      <c r="U1357" s="331"/>
      <c r="V1357" s="374" t="e">
        <f>K1341</f>
        <v>#N/A</v>
      </c>
      <c r="W1357" s="375">
        <f>K1346</f>
        <v>0</v>
      </c>
    </row>
    <row r="1358" spans="1:23" x14ac:dyDescent="0.25">
      <c r="A1358" s="330"/>
      <c r="B1358" s="311"/>
      <c r="C1358" s="321" t="s">
        <v>238</v>
      </c>
      <c r="D1358" s="321"/>
      <c r="E1358" s="322"/>
      <c r="F1358" s="327"/>
      <c r="G1358" s="321" t="s">
        <v>238</v>
      </c>
      <c r="H1358" s="321"/>
      <c r="I1358" s="322"/>
      <c r="J1358" s="327"/>
      <c r="K1358" s="321" t="s">
        <v>238</v>
      </c>
      <c r="L1358" s="321"/>
      <c r="M1358" s="321"/>
      <c r="N1358" s="327"/>
      <c r="O1358" s="321" t="s">
        <v>238</v>
      </c>
      <c r="P1358" s="321"/>
      <c r="Q1358" s="310"/>
      <c r="R1358" s="309"/>
      <c r="V1358" s="374" t="e">
        <f>O1341</f>
        <v>#N/A</v>
      </c>
      <c r="W1358" s="375">
        <f>O1346</f>
        <v>0</v>
      </c>
    </row>
    <row r="1359" spans="1:23" x14ac:dyDescent="0.25">
      <c r="A1359" s="330"/>
      <c r="B1359" s="311">
        <f>$C$9</f>
        <v>0</v>
      </c>
      <c r="C1359" s="313">
        <f>'13 Score Fill'!G1353</f>
        <v>0</v>
      </c>
      <c r="D1359" s="309"/>
      <c r="E1359" s="310"/>
      <c r="F1359" s="311">
        <f>$C$9</f>
        <v>0</v>
      </c>
      <c r="G1359" s="313">
        <f>'13 Score Fill'!G1361</f>
        <v>0</v>
      </c>
      <c r="H1359" s="309"/>
      <c r="I1359" s="310"/>
      <c r="J1359" s="311">
        <f>$C$9</f>
        <v>0</v>
      </c>
      <c r="K1359" s="313">
        <f>'13 Score Fill'!G1369</f>
        <v>0</v>
      </c>
      <c r="L1359" s="309"/>
      <c r="M1359" s="309"/>
      <c r="N1359" s="311">
        <f>$C$9</f>
        <v>0</v>
      </c>
      <c r="O1359" s="313">
        <f>'13 Score Fill'!G1377</f>
        <v>0</v>
      </c>
      <c r="P1359" s="309"/>
      <c r="Q1359" s="310"/>
      <c r="R1359" s="309"/>
      <c r="V1359" s="374" t="e">
        <f>C1349</f>
        <v>#N/A</v>
      </c>
      <c r="W1359" s="375">
        <f>C1354</f>
        <v>0</v>
      </c>
    </row>
    <row r="1360" spans="1:23" x14ac:dyDescent="0.25">
      <c r="A1360" s="330"/>
      <c r="B1360" s="311">
        <f>$C$10</f>
        <v>0</v>
      </c>
      <c r="C1360" s="314">
        <f>'13 Score Fill'!G1354</f>
        <v>0</v>
      </c>
      <c r="D1360" s="309"/>
      <c r="E1360" s="310"/>
      <c r="F1360" s="311">
        <f>$C$10</f>
        <v>0</v>
      </c>
      <c r="G1360" s="315">
        <f>'13 Score Fill'!G1362</f>
        <v>0</v>
      </c>
      <c r="H1360" s="309"/>
      <c r="I1360" s="310"/>
      <c r="J1360" s="311">
        <f>$C$10</f>
        <v>0</v>
      </c>
      <c r="K1360" s="315">
        <f>'13 Score Fill'!G1370</f>
        <v>0</v>
      </c>
      <c r="L1360" s="309"/>
      <c r="M1360" s="309"/>
      <c r="N1360" s="311">
        <f>$C$10</f>
        <v>0</v>
      </c>
      <c r="O1360" s="314">
        <f>'13 Score Fill'!G1378</f>
        <v>0</v>
      </c>
      <c r="P1360" s="309"/>
      <c r="Q1360" s="310"/>
      <c r="R1360" s="309"/>
      <c r="V1360" s="374" t="e">
        <f>G1349</f>
        <v>#N/A</v>
      </c>
      <c r="W1360" s="375">
        <f>G1354</f>
        <v>0</v>
      </c>
    </row>
    <row r="1361" spans="1:23" x14ac:dyDescent="0.25">
      <c r="A1361" s="330"/>
      <c r="B1361" s="311">
        <f>$C$11</f>
        <v>0</v>
      </c>
      <c r="C1361" s="314">
        <f>'13 Score Fill'!G1355</f>
        <v>0</v>
      </c>
      <c r="D1361" s="309"/>
      <c r="E1361" s="310"/>
      <c r="F1361" s="311">
        <f>$C$11</f>
        <v>0</v>
      </c>
      <c r="G1361" s="315">
        <f>'13 Score Fill'!G1363</f>
        <v>0</v>
      </c>
      <c r="H1361" s="309"/>
      <c r="I1361" s="310"/>
      <c r="J1361" s="311">
        <f>$C$11</f>
        <v>0</v>
      </c>
      <c r="K1361" s="313">
        <f>'13 Score Fill'!G1371</f>
        <v>0</v>
      </c>
      <c r="L1361" s="309"/>
      <c r="M1361" s="309"/>
      <c r="N1361" s="311">
        <f>$C$11</f>
        <v>0</v>
      </c>
      <c r="O1361" s="314">
        <f>'13 Score Fill'!G1379</f>
        <v>0</v>
      </c>
      <c r="P1361" s="309"/>
      <c r="Q1361" s="310"/>
      <c r="R1361" s="309"/>
      <c r="V1361" s="375" t="e">
        <f>K1349</f>
        <v>#N/A</v>
      </c>
      <c r="W1361" s="375">
        <f>K1354</f>
        <v>0</v>
      </c>
    </row>
    <row r="1362" spans="1:23" x14ac:dyDescent="0.25">
      <c r="A1362" s="330"/>
      <c r="B1362" s="327" t="s">
        <v>248</v>
      </c>
      <c r="C1362" s="324">
        <f>SUM(C1359:C1361)</f>
        <v>0</v>
      </c>
      <c r="D1362" s="325"/>
      <c r="E1362" s="326"/>
      <c r="F1362" s="327" t="s">
        <v>248</v>
      </c>
      <c r="G1362" s="324">
        <f>SUM(G1359:G1361)</f>
        <v>0</v>
      </c>
      <c r="H1362" s="325"/>
      <c r="I1362" s="326"/>
      <c r="J1362" s="327" t="s">
        <v>248</v>
      </c>
      <c r="K1362" s="324">
        <f>SUM(K1359:K1361)</f>
        <v>0</v>
      </c>
      <c r="L1362" s="325"/>
      <c r="M1362" s="325"/>
      <c r="N1362" s="327" t="s">
        <v>248</v>
      </c>
      <c r="O1362" s="324">
        <f>SUM(O1359:O1361)</f>
        <v>0</v>
      </c>
      <c r="P1362" s="309"/>
      <c r="Q1362" s="310"/>
      <c r="R1362" s="309"/>
      <c r="V1362" s="374" t="e">
        <f>O1349</f>
        <v>#N/A</v>
      </c>
      <c r="W1362" s="375">
        <f>O1354</f>
        <v>0</v>
      </c>
    </row>
    <row r="1363" spans="1:23" x14ac:dyDescent="0.25">
      <c r="A1363" s="330"/>
      <c r="B1363" s="327" t="s">
        <v>240</v>
      </c>
      <c r="C1363" s="328">
        <f>C1362/3</f>
        <v>0</v>
      </c>
      <c r="D1363" s="325"/>
      <c r="E1363" s="326"/>
      <c r="F1363" s="327" t="s">
        <v>240</v>
      </c>
      <c r="G1363" s="328">
        <f>G1362/3</f>
        <v>0</v>
      </c>
      <c r="H1363" s="325"/>
      <c r="I1363" s="326"/>
      <c r="J1363" s="327" t="s">
        <v>240</v>
      </c>
      <c r="K1363" s="328">
        <f>K1362/3</f>
        <v>0</v>
      </c>
      <c r="L1363" s="325"/>
      <c r="M1363" s="325"/>
      <c r="N1363" s="327" t="s">
        <v>240</v>
      </c>
      <c r="O1363" s="328">
        <f>O1362/3</f>
        <v>0</v>
      </c>
      <c r="P1363" s="309"/>
      <c r="Q1363" s="310"/>
      <c r="R1363" s="309"/>
      <c r="V1363" s="374" t="e">
        <f>C1357</f>
        <v>#N/A</v>
      </c>
      <c r="W1363" s="375">
        <f>C1362</f>
        <v>0</v>
      </c>
    </row>
    <row r="1364" spans="1:23" x14ac:dyDescent="0.25">
      <c r="A1364" s="330"/>
      <c r="B1364" s="311"/>
      <c r="C1364" s="309"/>
      <c r="D1364" s="309"/>
      <c r="E1364" s="310"/>
      <c r="F1364" s="311"/>
      <c r="G1364" s="309"/>
      <c r="H1364" s="309"/>
      <c r="I1364" s="310"/>
      <c r="J1364" s="311"/>
      <c r="K1364" s="309"/>
      <c r="L1364" s="309"/>
      <c r="M1364" s="309"/>
      <c r="N1364" s="311"/>
      <c r="O1364" s="309"/>
      <c r="P1364" s="309"/>
      <c r="Q1364" s="310"/>
      <c r="R1364" s="309"/>
      <c r="V1364" s="374" t="e">
        <f>G1357</f>
        <v>#N/A</v>
      </c>
      <c r="W1364" s="375">
        <f>G1362</f>
        <v>0</v>
      </c>
    </row>
    <row r="1365" spans="1:23" ht="12.75" customHeight="1" x14ac:dyDescent="0.25">
      <c r="A1365" s="330"/>
      <c r="B1365" s="319" t="s">
        <v>243</v>
      </c>
      <c r="C1365" s="1384" t="e">
        <f>$C$54</f>
        <v>#N/A</v>
      </c>
      <c r="D1365" s="1385"/>
      <c r="E1365" s="318"/>
      <c r="F1365" s="319" t="s">
        <v>243</v>
      </c>
      <c r="G1365" s="1384" t="e">
        <f>$G$54</f>
        <v>#N/A</v>
      </c>
      <c r="H1365" s="1385"/>
      <c r="I1365" s="318"/>
      <c r="J1365" s="319" t="s">
        <v>243</v>
      </c>
      <c r="K1365" s="1384" t="e">
        <f>$K$54</f>
        <v>#N/A</v>
      </c>
      <c r="L1365" s="1385"/>
      <c r="M1365" s="320"/>
      <c r="N1365" s="319" t="s">
        <v>243</v>
      </c>
      <c r="O1365" s="1384" t="e">
        <f>$O$54</f>
        <v>#N/A</v>
      </c>
      <c r="P1365" s="1385"/>
      <c r="Q1365" s="310"/>
      <c r="R1365" s="309"/>
      <c r="U1365" s="331"/>
      <c r="V1365" s="374" t="e">
        <f>K1357</f>
        <v>#N/A</v>
      </c>
      <c r="W1365" s="375">
        <f>K1362</f>
        <v>0</v>
      </c>
    </row>
    <row r="1366" spans="1:23" x14ac:dyDescent="0.25">
      <c r="A1366" s="330"/>
      <c r="B1366" s="311"/>
      <c r="C1366" s="321" t="s">
        <v>238</v>
      </c>
      <c r="D1366" s="321"/>
      <c r="E1366" s="322"/>
      <c r="F1366" s="327"/>
      <c r="G1366" s="321" t="s">
        <v>238</v>
      </c>
      <c r="H1366" s="321"/>
      <c r="I1366" s="322"/>
      <c r="J1366" s="327"/>
      <c r="K1366" s="321" t="s">
        <v>238</v>
      </c>
      <c r="L1366" s="321"/>
      <c r="M1366" s="321"/>
      <c r="N1366" s="327"/>
      <c r="O1366" s="321" t="s">
        <v>238</v>
      </c>
      <c r="P1366" s="321"/>
      <c r="Q1366" s="310"/>
      <c r="R1366" s="309"/>
      <c r="V1366" s="374" t="e">
        <f>O1357</f>
        <v>#N/A</v>
      </c>
      <c r="W1366" s="375">
        <f>O1362</f>
        <v>0</v>
      </c>
    </row>
    <row r="1367" spans="1:23" x14ac:dyDescent="0.25">
      <c r="A1367" s="330"/>
      <c r="B1367" s="311">
        <f>$C$9</f>
        <v>0</v>
      </c>
      <c r="C1367" s="312">
        <f>'13 Score Fill'!H1353</f>
        <v>0</v>
      </c>
      <c r="D1367" s="309"/>
      <c r="E1367" s="310"/>
      <c r="F1367" s="311">
        <f>$C$9</f>
        <v>0</v>
      </c>
      <c r="G1367" s="312">
        <f>'13 Score Fill'!H1361</f>
        <v>0</v>
      </c>
      <c r="H1367" s="309"/>
      <c r="I1367" s="310"/>
      <c r="J1367" s="311">
        <f>$C$9</f>
        <v>0</v>
      </c>
      <c r="K1367" s="312">
        <f>'13 Score Fill'!H1369</f>
        <v>0</v>
      </c>
      <c r="L1367" s="309"/>
      <c r="M1367" s="309"/>
      <c r="N1367" s="311">
        <f>$C$9</f>
        <v>0</v>
      </c>
      <c r="O1367" s="313">
        <f>'13 Score Fill'!H1377</f>
        <v>0</v>
      </c>
      <c r="P1367" s="309"/>
      <c r="Q1367" s="310"/>
      <c r="R1367" s="309"/>
      <c r="V1367" s="374" t="e">
        <f>C1365</f>
        <v>#N/A</v>
      </c>
      <c r="W1367" s="375">
        <f>C1370</f>
        <v>0</v>
      </c>
    </row>
    <row r="1368" spans="1:23" x14ac:dyDescent="0.25">
      <c r="A1368" s="330"/>
      <c r="B1368" s="311">
        <f>$C$10</f>
        <v>0</v>
      </c>
      <c r="C1368" s="313">
        <f>'13 Score Fill'!H1354</f>
        <v>0</v>
      </c>
      <c r="D1368" s="309"/>
      <c r="E1368" s="310"/>
      <c r="F1368" s="311">
        <f>$C$10</f>
        <v>0</v>
      </c>
      <c r="G1368" s="313">
        <f>'13 Score Fill'!H1362</f>
        <v>0</v>
      </c>
      <c r="H1368" s="309"/>
      <c r="I1368" s="310"/>
      <c r="J1368" s="311">
        <f>$C$10</f>
        <v>0</v>
      </c>
      <c r="K1368" s="312">
        <f>'13 Score Fill'!H1370</f>
        <v>0</v>
      </c>
      <c r="L1368" s="309"/>
      <c r="M1368" s="309"/>
      <c r="N1368" s="311">
        <f>$C$10</f>
        <v>0</v>
      </c>
      <c r="O1368" s="314">
        <f>'13 Score Fill'!H1378</f>
        <v>0</v>
      </c>
      <c r="P1368" s="309"/>
      <c r="Q1368" s="310"/>
      <c r="R1368" s="309"/>
      <c r="V1368" s="374" t="e">
        <f>G1365</f>
        <v>#N/A</v>
      </c>
      <c r="W1368" s="375">
        <f>G1370</f>
        <v>0</v>
      </c>
    </row>
    <row r="1369" spans="1:23" x14ac:dyDescent="0.25">
      <c r="A1369" s="330"/>
      <c r="B1369" s="311">
        <f>$C$11</f>
        <v>0</v>
      </c>
      <c r="C1369" s="314">
        <f>'13 Score Fill'!H1355</f>
        <v>0</v>
      </c>
      <c r="D1369" s="309"/>
      <c r="E1369" s="310"/>
      <c r="F1369" s="311">
        <f>$C$11</f>
        <v>0</v>
      </c>
      <c r="G1369" s="315">
        <f>'13 Score Fill'!H1363</f>
        <v>0</v>
      </c>
      <c r="H1369" s="309"/>
      <c r="I1369" s="310"/>
      <c r="J1369" s="311">
        <f>$C$11</f>
        <v>0</v>
      </c>
      <c r="K1369" s="313">
        <f>'13 Score Fill'!H1371</f>
        <v>0</v>
      </c>
      <c r="L1369" s="309"/>
      <c r="M1369" s="309"/>
      <c r="N1369" s="311">
        <f>$C$11</f>
        <v>0</v>
      </c>
      <c r="O1369" s="314">
        <f>'13 Score Fill'!H1379</f>
        <v>0</v>
      </c>
      <c r="P1369" s="309"/>
      <c r="Q1369" s="310"/>
      <c r="R1369" s="309"/>
      <c r="V1369" s="375" t="e">
        <f>K1365</f>
        <v>#N/A</v>
      </c>
      <c r="W1369" s="375">
        <f>K1370</f>
        <v>0</v>
      </c>
    </row>
    <row r="1370" spans="1:23" x14ac:dyDescent="0.25">
      <c r="A1370" s="330"/>
      <c r="B1370" s="327" t="s">
        <v>248</v>
      </c>
      <c r="C1370" s="324">
        <f>SUM(C1367:C1369)</f>
        <v>0</v>
      </c>
      <c r="D1370" s="325"/>
      <c r="E1370" s="326"/>
      <c r="F1370" s="327" t="s">
        <v>248</v>
      </c>
      <c r="G1370" s="322">
        <f>SUM(G1367:G1369)</f>
        <v>0</v>
      </c>
      <c r="H1370" s="325"/>
      <c r="I1370" s="326"/>
      <c r="J1370" s="327" t="s">
        <v>248</v>
      </c>
      <c r="K1370" s="324">
        <f>SUM(K1367:K1369)</f>
        <v>0</v>
      </c>
      <c r="L1370" s="325"/>
      <c r="M1370" s="325"/>
      <c r="N1370" s="327" t="s">
        <v>248</v>
      </c>
      <c r="O1370" s="324">
        <f>SUM(O1367:O1369)</f>
        <v>0</v>
      </c>
      <c r="P1370" s="309"/>
      <c r="Q1370" s="310"/>
      <c r="R1370" s="309"/>
      <c r="V1370" s="374" t="e">
        <f>O1365</f>
        <v>#N/A</v>
      </c>
      <c r="W1370" s="375">
        <f>O1370</f>
        <v>0</v>
      </c>
    </row>
    <row r="1371" spans="1:23" x14ac:dyDescent="0.25">
      <c r="A1371" s="330"/>
      <c r="B1371" s="327" t="s">
        <v>240</v>
      </c>
      <c r="C1371" s="328">
        <f>C1370/3</f>
        <v>0</v>
      </c>
      <c r="D1371" s="325"/>
      <c r="E1371" s="326"/>
      <c r="F1371" s="327" t="s">
        <v>240</v>
      </c>
      <c r="G1371" s="328">
        <f>G1370/3</f>
        <v>0</v>
      </c>
      <c r="H1371" s="325"/>
      <c r="I1371" s="326"/>
      <c r="J1371" s="327" t="s">
        <v>240</v>
      </c>
      <c r="K1371" s="328">
        <f>K1370/3</f>
        <v>0</v>
      </c>
      <c r="L1371" s="325"/>
      <c r="M1371" s="325"/>
      <c r="N1371" s="327" t="s">
        <v>240</v>
      </c>
      <c r="O1371" s="328">
        <f>O1370/3</f>
        <v>0</v>
      </c>
      <c r="P1371" s="309"/>
      <c r="Q1371" s="310"/>
      <c r="R1371" s="309"/>
      <c r="V1371" s="374" t="e">
        <f>C1373</f>
        <v>#N/A</v>
      </c>
      <c r="W1371" s="375">
        <f>C1378</f>
        <v>0</v>
      </c>
    </row>
    <row r="1372" spans="1:23" x14ac:dyDescent="0.25">
      <c r="A1372" s="330"/>
      <c r="B1372" s="311"/>
      <c r="C1372" s="309"/>
      <c r="D1372" s="309"/>
      <c r="E1372" s="310"/>
      <c r="F1372" s="311"/>
      <c r="G1372" s="309"/>
      <c r="H1372" s="309"/>
      <c r="I1372" s="310"/>
      <c r="J1372" s="311"/>
      <c r="K1372" s="309"/>
      <c r="L1372" s="309"/>
      <c r="M1372" s="309"/>
      <c r="N1372" s="311"/>
      <c r="O1372" s="309"/>
      <c r="P1372" s="309"/>
      <c r="Q1372" s="310"/>
      <c r="R1372" s="309"/>
      <c r="S1372" s="429"/>
      <c r="T1372" s="428"/>
      <c r="U1372" s="430"/>
      <c r="V1372" s="374" t="e">
        <f>G1373</f>
        <v>#N/A</v>
      </c>
      <c r="W1372" s="375">
        <f>G1378</f>
        <v>0</v>
      </c>
    </row>
    <row r="1373" spans="1:23" ht="12.75" customHeight="1" x14ac:dyDescent="0.25">
      <c r="A1373" s="330"/>
      <c r="B1373" s="319" t="s">
        <v>244</v>
      </c>
      <c r="C1373" s="1384" t="e">
        <f>$C$62</f>
        <v>#N/A</v>
      </c>
      <c r="D1373" s="1385"/>
      <c r="E1373" s="318"/>
      <c r="F1373" s="319" t="s">
        <v>244</v>
      </c>
      <c r="G1373" s="1384" t="e">
        <f>$G$62</f>
        <v>#N/A</v>
      </c>
      <c r="H1373" s="1385"/>
      <c r="I1373" s="318"/>
      <c r="J1373" s="319" t="s">
        <v>244</v>
      </c>
      <c r="K1373" s="1384" t="e">
        <f>$K$62</f>
        <v>#N/A</v>
      </c>
      <c r="L1373" s="1385"/>
      <c r="M1373" s="320"/>
      <c r="N1373" s="319" t="s">
        <v>244</v>
      </c>
      <c r="O1373" s="1384" t="e">
        <f>$O$62</f>
        <v>#N/A</v>
      </c>
      <c r="P1373" s="1385"/>
      <c r="Q1373" s="310"/>
      <c r="R1373" s="309"/>
      <c r="U1373" s="331"/>
      <c r="V1373" s="374" t="e">
        <f>K1373</f>
        <v>#N/A</v>
      </c>
      <c r="W1373" s="375">
        <f>K1378</f>
        <v>0</v>
      </c>
    </row>
    <row r="1374" spans="1:23" x14ac:dyDescent="0.25">
      <c r="A1374" s="330"/>
      <c r="B1374" s="311"/>
      <c r="C1374" s="321" t="s">
        <v>238</v>
      </c>
      <c r="D1374" s="321"/>
      <c r="E1374" s="322"/>
      <c r="F1374" s="327"/>
      <c r="G1374" s="321" t="s">
        <v>238</v>
      </c>
      <c r="H1374" s="321"/>
      <c r="I1374" s="322"/>
      <c r="J1374" s="327"/>
      <c r="K1374" s="321" t="s">
        <v>238</v>
      </c>
      <c r="L1374" s="321"/>
      <c r="M1374" s="321"/>
      <c r="N1374" s="327"/>
      <c r="O1374" s="321" t="s">
        <v>238</v>
      </c>
      <c r="P1374" s="321"/>
      <c r="Q1374" s="310"/>
      <c r="R1374" s="309"/>
      <c r="V1374" s="374" t="e">
        <f>O1373</f>
        <v>#N/A</v>
      </c>
      <c r="W1374" s="375">
        <f>O1378</f>
        <v>0</v>
      </c>
    </row>
    <row r="1375" spans="1:23" x14ac:dyDescent="0.25">
      <c r="A1375" s="330"/>
      <c r="B1375" s="311">
        <f>$C$9</f>
        <v>0</v>
      </c>
      <c r="C1375" s="313">
        <f>'13 Score Fill'!I1353</f>
        <v>0</v>
      </c>
      <c r="D1375" s="309"/>
      <c r="E1375" s="310"/>
      <c r="F1375" s="311">
        <f>$C$9</f>
        <v>0</v>
      </c>
      <c r="G1375" s="313">
        <f>'13 Score Fill'!I1361</f>
        <v>0</v>
      </c>
      <c r="H1375" s="309"/>
      <c r="I1375" s="310"/>
      <c r="J1375" s="311">
        <f>$C$9</f>
        <v>0</v>
      </c>
      <c r="K1375" s="313">
        <f>'13 Score Fill'!I1369</f>
        <v>0</v>
      </c>
      <c r="L1375" s="309"/>
      <c r="M1375" s="309"/>
      <c r="N1375" s="311">
        <f>$C$9</f>
        <v>0</v>
      </c>
      <c r="O1375" s="313">
        <f>'13 Score Fill'!I1377</f>
        <v>0</v>
      </c>
      <c r="P1375" s="309"/>
      <c r="Q1375" s="310"/>
      <c r="R1375" s="309"/>
      <c r="V1375" s="374" t="e">
        <f>C1381</f>
        <v>#N/A</v>
      </c>
      <c r="W1375" s="375">
        <f>C1386</f>
        <v>0</v>
      </c>
    </row>
    <row r="1376" spans="1:23" x14ac:dyDescent="0.25">
      <c r="A1376" s="330"/>
      <c r="B1376" s="311">
        <f>$C$10</f>
        <v>0</v>
      </c>
      <c r="C1376" s="315">
        <f>'13 Score Fill'!I1354</f>
        <v>0</v>
      </c>
      <c r="D1376" s="309"/>
      <c r="E1376" s="310"/>
      <c r="F1376" s="311">
        <f>$C$10</f>
        <v>0</v>
      </c>
      <c r="G1376" s="315">
        <f>'13 Score Fill'!I1362</f>
        <v>0</v>
      </c>
      <c r="H1376" s="309"/>
      <c r="I1376" s="310"/>
      <c r="J1376" s="311">
        <f>$C$10</f>
        <v>0</v>
      </c>
      <c r="K1376" s="315">
        <f>'13 Score Fill'!I1370</f>
        <v>0</v>
      </c>
      <c r="L1376" s="309"/>
      <c r="M1376" s="309"/>
      <c r="N1376" s="311">
        <f>$C$10</f>
        <v>0</v>
      </c>
      <c r="O1376" s="314">
        <f>'13 Score Fill'!I1378</f>
        <v>0</v>
      </c>
      <c r="P1376" s="309"/>
      <c r="Q1376" s="310"/>
      <c r="R1376" s="309"/>
      <c r="V1376" s="374" t="e">
        <f>G1381</f>
        <v>#N/A</v>
      </c>
      <c r="W1376" s="375">
        <f>G1386</f>
        <v>0</v>
      </c>
    </row>
    <row r="1377" spans="1:23" x14ac:dyDescent="0.25">
      <c r="A1377" s="330"/>
      <c r="B1377" s="311">
        <f>$C$11</f>
        <v>0</v>
      </c>
      <c r="C1377" s="313">
        <f>'13 Score Fill'!I1355</f>
        <v>0</v>
      </c>
      <c r="D1377" s="309"/>
      <c r="E1377" s="310"/>
      <c r="F1377" s="311">
        <f>$C$11</f>
        <v>0</v>
      </c>
      <c r="G1377" s="313">
        <f>'13 Score Fill'!I1363</f>
        <v>0</v>
      </c>
      <c r="H1377" s="309"/>
      <c r="I1377" s="310"/>
      <c r="J1377" s="311">
        <f>$C$11</f>
        <v>0</v>
      </c>
      <c r="K1377" s="315">
        <f>'13 Score Fill'!I1371</f>
        <v>0</v>
      </c>
      <c r="L1377" s="309"/>
      <c r="M1377" s="309"/>
      <c r="N1377" s="311">
        <f>$C$11</f>
        <v>0</v>
      </c>
      <c r="O1377" s="315">
        <f>'13 Score Fill'!I1379</f>
        <v>0</v>
      </c>
      <c r="P1377" s="309"/>
      <c r="Q1377" s="310"/>
      <c r="R1377" s="309"/>
      <c r="V1377" s="375" t="e">
        <f>K1381</f>
        <v>#N/A</v>
      </c>
      <c r="W1377" s="375">
        <f>K1386</f>
        <v>0</v>
      </c>
    </row>
    <row r="1378" spans="1:23" x14ac:dyDescent="0.25">
      <c r="A1378" s="330"/>
      <c r="B1378" s="327" t="s">
        <v>248</v>
      </c>
      <c r="C1378" s="324">
        <f>SUM(C1375:C1377)</f>
        <v>0</v>
      </c>
      <c r="D1378" s="325"/>
      <c r="E1378" s="326"/>
      <c r="F1378" s="327" t="s">
        <v>248</v>
      </c>
      <c r="G1378" s="324">
        <f>SUM(G1375:G1377)</f>
        <v>0</v>
      </c>
      <c r="H1378" s="325"/>
      <c r="I1378" s="326"/>
      <c r="J1378" s="327" t="s">
        <v>248</v>
      </c>
      <c r="K1378" s="324">
        <f>SUM(K1375:K1377)</f>
        <v>0</v>
      </c>
      <c r="L1378" s="325"/>
      <c r="M1378" s="325"/>
      <c r="N1378" s="327" t="s">
        <v>248</v>
      </c>
      <c r="O1378" s="321">
        <f>SUM(O1375:O1377)</f>
        <v>0</v>
      </c>
      <c r="P1378" s="309"/>
      <c r="Q1378" s="310"/>
      <c r="R1378" s="309"/>
      <c r="V1378" s="374" t="e">
        <f>O1381</f>
        <v>#N/A</v>
      </c>
      <c r="W1378" s="375">
        <f>O1386</f>
        <v>0</v>
      </c>
    </row>
    <row r="1379" spans="1:23" x14ac:dyDescent="0.25">
      <c r="A1379" s="330"/>
      <c r="B1379" s="327" t="s">
        <v>240</v>
      </c>
      <c r="C1379" s="328">
        <f>C1378/3</f>
        <v>0</v>
      </c>
      <c r="D1379" s="325"/>
      <c r="E1379" s="326"/>
      <c r="F1379" s="327" t="s">
        <v>240</v>
      </c>
      <c r="G1379" s="328">
        <f>G1378/3</f>
        <v>0</v>
      </c>
      <c r="H1379" s="325"/>
      <c r="I1379" s="326"/>
      <c r="J1379" s="327" t="s">
        <v>240</v>
      </c>
      <c r="K1379" s="328">
        <f>K1378/3</f>
        <v>0</v>
      </c>
      <c r="L1379" s="325"/>
      <c r="M1379" s="325"/>
      <c r="N1379" s="327" t="s">
        <v>240</v>
      </c>
      <c r="O1379" s="328">
        <f>O1378/3</f>
        <v>0</v>
      </c>
      <c r="P1379" s="309"/>
      <c r="Q1379" s="310"/>
      <c r="R1379" s="309"/>
      <c r="W1379" s="184">
        <f>SUM(W1355:W1378)</f>
        <v>0</v>
      </c>
    </row>
    <row r="1380" spans="1:23" x14ac:dyDescent="0.25">
      <c r="A1380" s="330"/>
      <c r="B1380" s="311"/>
      <c r="C1380" s="309"/>
      <c r="D1380" s="309"/>
      <c r="E1380" s="310"/>
      <c r="F1380" s="311"/>
      <c r="G1380" s="309"/>
      <c r="H1380" s="309"/>
      <c r="I1380" s="310"/>
      <c r="J1380" s="311"/>
      <c r="K1380" s="309"/>
      <c r="L1380" s="309"/>
      <c r="M1380" s="309"/>
      <c r="N1380" s="311"/>
      <c r="O1380" s="309"/>
      <c r="P1380" s="309"/>
      <c r="Q1380" s="310"/>
      <c r="R1380" s="309"/>
    </row>
    <row r="1381" spans="1:23" ht="12.75" customHeight="1" x14ac:dyDescent="0.25">
      <c r="A1381" s="330"/>
      <c r="B1381" s="319" t="s">
        <v>245</v>
      </c>
      <c r="C1381" s="1384" t="e">
        <f>$C$70</f>
        <v>#N/A</v>
      </c>
      <c r="D1381" s="1385"/>
      <c r="E1381" s="318"/>
      <c r="F1381" s="319" t="s">
        <v>245</v>
      </c>
      <c r="G1381" s="1384" t="e">
        <f>$G$70</f>
        <v>#N/A</v>
      </c>
      <c r="H1381" s="1385"/>
      <c r="I1381" s="318"/>
      <c r="J1381" s="319" t="s">
        <v>245</v>
      </c>
      <c r="K1381" s="1384" t="e">
        <f>$K$70</f>
        <v>#N/A</v>
      </c>
      <c r="L1381" s="1385"/>
      <c r="M1381" s="320"/>
      <c r="N1381" s="319" t="s">
        <v>245</v>
      </c>
      <c r="O1381" s="1384" t="e">
        <f>$O$70</f>
        <v>#N/A</v>
      </c>
      <c r="P1381" s="1385"/>
      <c r="Q1381" s="310"/>
      <c r="R1381" s="309"/>
      <c r="U1381" s="331"/>
    </row>
    <row r="1382" spans="1:23" x14ac:dyDescent="0.25">
      <c r="A1382" s="330"/>
      <c r="B1382" s="311"/>
      <c r="C1382" s="321" t="s">
        <v>238</v>
      </c>
      <c r="D1382" s="321"/>
      <c r="E1382" s="322"/>
      <c r="F1382" s="327"/>
      <c r="G1382" s="321" t="s">
        <v>238</v>
      </c>
      <c r="H1382" s="321"/>
      <c r="I1382" s="322"/>
      <c r="J1382" s="327"/>
      <c r="K1382" s="321" t="s">
        <v>238</v>
      </c>
      <c r="L1382" s="321"/>
      <c r="M1382" s="321"/>
      <c r="N1382" s="327"/>
      <c r="O1382" s="321" t="s">
        <v>238</v>
      </c>
      <c r="P1382" s="309"/>
      <c r="Q1382" s="310"/>
      <c r="R1382" s="309"/>
    </row>
    <row r="1383" spans="1:23" x14ac:dyDescent="0.25">
      <c r="A1383" s="330"/>
      <c r="B1383" s="311">
        <f>$C$9</f>
        <v>0</v>
      </c>
      <c r="C1383" s="313">
        <f>'13 Score Fill'!J1353</f>
        <v>0</v>
      </c>
      <c r="D1383" s="309"/>
      <c r="E1383" s="310"/>
      <c r="F1383" s="311">
        <f>$C$9</f>
        <v>0</v>
      </c>
      <c r="G1383" s="313">
        <f>'13 Score Fill'!J1361</f>
        <v>0</v>
      </c>
      <c r="H1383" s="309"/>
      <c r="I1383" s="310"/>
      <c r="J1383" s="311">
        <f>$C$9</f>
        <v>0</v>
      </c>
      <c r="K1383" s="313">
        <f>'13 Score Fill'!J1369</f>
        <v>0</v>
      </c>
      <c r="L1383" s="309"/>
      <c r="M1383" s="309"/>
      <c r="N1383" s="311">
        <f>$C$9</f>
        <v>0</v>
      </c>
      <c r="O1383" s="313">
        <f>'13 Score Fill'!J1377</f>
        <v>0</v>
      </c>
      <c r="P1383" s="309"/>
      <c r="Q1383" s="310"/>
      <c r="R1383" s="309"/>
      <c r="V1383" s="374">
        <f>COUNTIF(V1355:V1378,D1395)</f>
        <v>0</v>
      </c>
    </row>
    <row r="1384" spans="1:23" x14ac:dyDescent="0.25">
      <c r="A1384" s="330"/>
      <c r="B1384" s="311">
        <f>$C$10</f>
        <v>0</v>
      </c>
      <c r="C1384" s="314">
        <f>'13 Score Fill'!J1354</f>
        <v>0</v>
      </c>
      <c r="D1384" s="309"/>
      <c r="E1384" s="310"/>
      <c r="F1384" s="311">
        <f>$C$10</f>
        <v>0</v>
      </c>
      <c r="G1384" s="315">
        <f>'13 Score Fill'!J1362</f>
        <v>0</v>
      </c>
      <c r="H1384" s="309"/>
      <c r="I1384" s="310"/>
      <c r="J1384" s="311">
        <f>$C$10</f>
        <v>0</v>
      </c>
      <c r="K1384" s="315">
        <f>'13 Score Fill'!J1370</f>
        <v>0</v>
      </c>
      <c r="L1384" s="309"/>
      <c r="M1384" s="309"/>
      <c r="N1384" s="311">
        <f>$C$10</f>
        <v>0</v>
      </c>
      <c r="O1384" s="314">
        <f>'13 Score Fill'!J1378</f>
        <v>0</v>
      </c>
      <c r="P1384" s="309"/>
      <c r="Q1384" s="310"/>
      <c r="R1384" s="309"/>
      <c r="V1384" s="374">
        <f>COUNTIF(V1355:V1378,D1396)</f>
        <v>0</v>
      </c>
    </row>
    <row r="1385" spans="1:23" x14ac:dyDescent="0.25">
      <c r="A1385" s="330"/>
      <c r="B1385" s="311">
        <f>$C$11</f>
        <v>0</v>
      </c>
      <c r="C1385" s="314">
        <f>'13 Score Fill'!J1355</f>
        <v>0</v>
      </c>
      <c r="D1385" s="309"/>
      <c r="E1385" s="310"/>
      <c r="F1385" s="311">
        <f>$C$11</f>
        <v>0</v>
      </c>
      <c r="G1385" s="315">
        <f>'13 Score Fill'!J1363</f>
        <v>0</v>
      </c>
      <c r="H1385" s="309"/>
      <c r="I1385" s="310"/>
      <c r="J1385" s="311">
        <f>$C$11</f>
        <v>0</v>
      </c>
      <c r="K1385" s="315">
        <f>'13 Score Fill'!J1371</f>
        <v>0</v>
      </c>
      <c r="L1385" s="309"/>
      <c r="M1385" s="309"/>
      <c r="N1385" s="311">
        <f>$C$11</f>
        <v>0</v>
      </c>
      <c r="O1385" s="314">
        <f>'13 Score Fill'!J1379</f>
        <v>0</v>
      </c>
      <c r="P1385" s="309"/>
      <c r="Q1385" s="310"/>
      <c r="R1385" s="309"/>
      <c r="V1385" s="374">
        <f>COUNTIF(V1355:V1378,D1397)</f>
        <v>0</v>
      </c>
    </row>
    <row r="1386" spans="1:23" x14ac:dyDescent="0.25">
      <c r="A1386" s="330"/>
      <c r="B1386" s="327" t="s">
        <v>248</v>
      </c>
      <c r="C1386" s="324">
        <f>SUM(C1383:C1385)</f>
        <v>0</v>
      </c>
      <c r="D1386" s="325"/>
      <c r="E1386" s="326"/>
      <c r="F1386" s="327" t="s">
        <v>248</v>
      </c>
      <c r="G1386" s="321">
        <f>SUM(G1383:G1385)</f>
        <v>0</v>
      </c>
      <c r="H1386" s="325"/>
      <c r="I1386" s="326"/>
      <c r="J1386" s="327" t="s">
        <v>248</v>
      </c>
      <c r="K1386" s="324">
        <f>SUM(K1383:K1385)</f>
        <v>0</v>
      </c>
      <c r="L1386" s="325"/>
      <c r="M1386" s="325"/>
      <c r="N1386" s="327" t="s">
        <v>248</v>
      </c>
      <c r="O1386" s="324">
        <f>SUM(O1383:O1385)</f>
        <v>0</v>
      </c>
      <c r="P1386" s="309"/>
      <c r="Q1386" s="310"/>
      <c r="R1386" s="309"/>
      <c r="V1386" s="374">
        <f>COUNTIF(V1355:V1378,D1398)</f>
        <v>0</v>
      </c>
    </row>
    <row r="1387" spans="1:23" x14ac:dyDescent="0.25">
      <c r="A1387" s="330"/>
      <c r="B1387" s="327" t="s">
        <v>240</v>
      </c>
      <c r="C1387" s="328">
        <f>C1386/3</f>
        <v>0</v>
      </c>
      <c r="D1387" s="378"/>
      <c r="E1387" s="379"/>
      <c r="F1387" s="380" t="s">
        <v>240</v>
      </c>
      <c r="G1387" s="328">
        <f>G1386/3</f>
        <v>0</v>
      </c>
      <c r="H1387" s="378"/>
      <c r="I1387" s="379"/>
      <c r="J1387" s="380" t="s">
        <v>240</v>
      </c>
      <c r="K1387" s="328">
        <f>K1386/3</f>
        <v>0</v>
      </c>
      <c r="L1387" s="378"/>
      <c r="M1387" s="378"/>
      <c r="N1387" s="380" t="s">
        <v>240</v>
      </c>
      <c r="O1387" s="328">
        <f>O1386/3</f>
        <v>0</v>
      </c>
      <c r="P1387" s="309"/>
      <c r="Q1387" s="310"/>
      <c r="R1387" s="309"/>
      <c r="V1387" s="374">
        <f>COUNTIF(V1355:V1378,C1399)</f>
        <v>0</v>
      </c>
    </row>
    <row r="1388" spans="1:23" ht="13.8" thickBot="1" x14ac:dyDescent="0.3">
      <c r="A1388" s="330"/>
      <c r="B1388" s="311"/>
      <c r="C1388" s="309"/>
      <c r="D1388" s="309"/>
      <c r="E1388" s="310"/>
      <c r="F1388" s="311"/>
      <c r="G1388" s="309"/>
      <c r="H1388" s="309"/>
      <c r="I1388" s="310"/>
      <c r="J1388" s="311"/>
      <c r="K1388" s="309"/>
      <c r="L1388" s="309"/>
      <c r="M1388" s="309"/>
      <c r="N1388" s="311"/>
      <c r="O1388" s="309"/>
      <c r="P1388" s="309"/>
      <c r="Q1388" s="310"/>
      <c r="R1388" s="309"/>
      <c r="V1388" s="374">
        <f>COUNTIF(V1355:V1378,D1400)</f>
        <v>0</v>
      </c>
    </row>
    <row r="1389" spans="1:23" ht="25.5" customHeight="1" x14ac:dyDescent="0.25">
      <c r="A1389" s="330"/>
      <c r="B1389" s="381" t="s">
        <v>249</v>
      </c>
      <c r="C1389" s="382">
        <f>C1386+C1378+C1370+C1362+C1354+C1346</f>
        <v>0</v>
      </c>
      <c r="D1389" s="1394" t="e">
        <f>$C$28</f>
        <v>#N/A</v>
      </c>
      <c r="E1389" s="1395"/>
      <c r="F1389" s="381" t="s">
        <v>272</v>
      </c>
      <c r="G1389" s="382">
        <f>G1386+G1378+G1370+G1362+G1354+G1346</f>
        <v>0</v>
      </c>
      <c r="H1389" s="1394" t="e">
        <f>$G$28</f>
        <v>#N/A</v>
      </c>
      <c r="I1389" s="1395"/>
      <c r="J1389" s="381" t="s">
        <v>301</v>
      </c>
      <c r="K1389" s="382">
        <f>K1386+K1378+K1370+K1362+K1354+K1346</f>
        <v>0</v>
      </c>
      <c r="L1389" s="1394" t="e">
        <f>$K$28</f>
        <v>#N/A</v>
      </c>
      <c r="M1389" s="1400"/>
      <c r="N1389" s="381" t="s">
        <v>303</v>
      </c>
      <c r="O1389" s="383">
        <f>O1386+O1378+O1370+O1362+O1354+O1346</f>
        <v>0</v>
      </c>
      <c r="P1389" s="1394" t="str">
        <f>$O$28</f>
        <v>Not Used</v>
      </c>
      <c r="Q1389" s="1395"/>
      <c r="R1389" s="510"/>
      <c r="V1389" s="374">
        <f>COUNTIF(V1355:V1378,D1401)</f>
        <v>0</v>
      </c>
    </row>
    <row r="1390" spans="1:23" x14ac:dyDescent="0.25">
      <c r="A1390" s="330"/>
      <c r="B1390" s="384"/>
      <c r="C1390" s="321"/>
      <c r="D1390" s="1396"/>
      <c r="E1390" s="1397"/>
      <c r="F1390" s="384"/>
      <c r="G1390" s="321"/>
      <c r="H1390" s="1396"/>
      <c r="I1390" s="1397"/>
      <c r="J1390" s="384"/>
      <c r="K1390" s="321"/>
      <c r="L1390" s="1396"/>
      <c r="M1390" s="1401"/>
      <c r="N1390" s="384"/>
      <c r="O1390" s="385"/>
      <c r="P1390" s="1396"/>
      <c r="Q1390" s="1397"/>
      <c r="R1390" s="510"/>
      <c r="V1390" s="374">
        <f>COUNTIF(V1355:V1378,C1402)</f>
        <v>0</v>
      </c>
    </row>
    <row r="1391" spans="1:23" ht="27" thickBot="1" x14ac:dyDescent="0.3">
      <c r="A1391" s="330"/>
      <c r="B1391" s="386" t="s">
        <v>250</v>
      </c>
      <c r="C1391" s="388" t="str">
        <f>K1396</f>
        <v>Exercise 1</v>
      </c>
      <c r="D1391" s="1398"/>
      <c r="E1391" s="1399"/>
      <c r="F1391" s="386" t="s">
        <v>273</v>
      </c>
      <c r="G1391" s="388" t="str">
        <f>K1397</f>
        <v>Exercise 2</v>
      </c>
      <c r="H1391" s="1398"/>
      <c r="I1391" s="1399"/>
      <c r="J1391" s="386" t="s">
        <v>302</v>
      </c>
      <c r="K1391" s="388" t="str">
        <f>K1398</f>
        <v>Exercise 3</v>
      </c>
      <c r="L1391" s="1398"/>
      <c r="M1391" s="1402"/>
      <c r="N1391" s="386" t="s">
        <v>304</v>
      </c>
      <c r="O1391" s="389" t="str">
        <f>K1398</f>
        <v>Exercise 3</v>
      </c>
      <c r="P1391" s="1398"/>
      <c r="Q1391" s="1399"/>
      <c r="R1391" s="510"/>
      <c r="V1391" s="331">
        <f>$K$9+$K$10+$K$11+$K$12</f>
        <v>0</v>
      </c>
    </row>
    <row r="1392" spans="1:23" ht="13.8" thickBot="1" x14ac:dyDescent="0.3">
      <c r="A1392" s="330"/>
      <c r="B1392" s="329"/>
      <c r="C1392" s="309"/>
      <c r="D1392" s="309"/>
      <c r="E1392" s="309"/>
      <c r="F1392" s="309"/>
      <c r="G1392" s="309"/>
      <c r="H1392" s="309"/>
      <c r="I1392" s="309"/>
      <c r="J1392" s="309"/>
      <c r="K1392" s="309"/>
      <c r="L1392" s="309"/>
      <c r="M1392" s="309"/>
      <c r="N1392" s="309"/>
      <c r="O1392" s="309"/>
      <c r="P1392" s="309"/>
      <c r="Q1392" s="310"/>
      <c r="R1392" s="309"/>
    </row>
    <row r="1393" spans="1:23" ht="41.4" thickTop="1" thickBot="1" x14ac:dyDescent="0.35">
      <c r="A1393" s="330"/>
      <c r="B1393" s="390"/>
      <c r="C1393" s="325"/>
      <c r="D1393" s="325"/>
      <c r="E1393" s="391" t="s">
        <v>248</v>
      </c>
      <c r="F1393" s="392" t="s">
        <v>348</v>
      </c>
      <c r="G1393" s="1387" t="s">
        <v>347</v>
      </c>
      <c r="H1393" s="1387"/>
      <c r="I1393" s="452" t="s">
        <v>404</v>
      </c>
      <c r="J1393" s="394"/>
      <c r="K1393" s="309"/>
      <c r="L1393" s="309"/>
      <c r="M1393" s="1382" t="s">
        <v>7</v>
      </c>
      <c r="N1393" s="1383"/>
      <c r="O1393" s="395" t="str">
        <f>J1337</f>
        <v>T</v>
      </c>
      <c r="P1393" s="396"/>
      <c r="Q1393" s="397"/>
      <c r="R1393" s="396"/>
    </row>
    <row r="1394" spans="1:23" ht="13.8" thickTop="1" x14ac:dyDescent="0.25">
      <c r="A1394" s="330"/>
      <c r="B1394" s="398"/>
      <c r="C1394" s="399"/>
      <c r="D1394" s="400" t="s">
        <v>259</v>
      </c>
      <c r="E1394" s="321">
        <f>SUMIFS(W1355:W1378,V1355:V1378,D1394)</f>
        <v>0</v>
      </c>
      <c r="F1394" s="401">
        <f>$V$72*30</f>
        <v>0</v>
      </c>
      <c r="G1394" s="1374" t="e">
        <f>E1394/$V$72/3</f>
        <v>#DIV/0!</v>
      </c>
      <c r="H1394" s="1374"/>
      <c r="I1394" s="378" t="e">
        <f>G1394*10</f>
        <v>#DIV/0!</v>
      </c>
      <c r="J1394" s="309"/>
      <c r="K1394" s="309"/>
      <c r="L1394" s="309"/>
      <c r="M1394" s="402"/>
      <c r="N1394" s="1392"/>
      <c r="O1394" s="1392"/>
      <c r="P1394" s="1392"/>
      <c r="Q1394" s="1393"/>
      <c r="R1394" s="509"/>
    </row>
    <row r="1395" spans="1:23" x14ac:dyDescent="0.25">
      <c r="A1395" s="330"/>
      <c r="B1395" s="403"/>
      <c r="C1395" s="399"/>
      <c r="D1395" s="400" t="s">
        <v>266</v>
      </c>
      <c r="E1395" s="321">
        <f>SUMIFS(W1355:W1378,V1355:V1378,D1395)</f>
        <v>0</v>
      </c>
      <c r="F1395" s="401">
        <f>$V$73*30</f>
        <v>0</v>
      </c>
      <c r="G1395" s="1374" t="e">
        <f>E1395/$V$73/3</f>
        <v>#DIV/0!</v>
      </c>
      <c r="H1395" s="1374"/>
      <c r="I1395" s="378" t="e">
        <f t="shared" ref="I1395:I1401" si="23">G1395*10</f>
        <v>#DIV/0!</v>
      </c>
      <c r="K1395" s="1390"/>
      <c r="L1395" s="1390"/>
      <c r="M1395" s="404" t="s">
        <v>248</v>
      </c>
      <c r="N1395" s="404" t="s">
        <v>240</v>
      </c>
      <c r="O1395" s="405"/>
      <c r="P1395" s="405"/>
      <c r="Q1395" s="406"/>
      <c r="R1395" s="405"/>
    </row>
    <row r="1396" spans="1:23" ht="13.8" x14ac:dyDescent="0.3">
      <c r="A1396" s="330"/>
      <c r="B1396" s="403"/>
      <c r="C1396" s="399"/>
      <c r="D1396" s="400" t="s">
        <v>260</v>
      </c>
      <c r="E1396" s="321">
        <f>SUMIFS(W1355:W1378,V1355:V1378,D1396)</f>
        <v>0</v>
      </c>
      <c r="F1396" s="401">
        <f>$V$74*30</f>
        <v>0</v>
      </c>
      <c r="G1396" s="1374" t="e">
        <f>E1396/$V$74/3</f>
        <v>#DIV/0!</v>
      </c>
      <c r="H1396" s="1374"/>
      <c r="I1396" s="378" t="e">
        <f t="shared" si="23"/>
        <v>#DIV/0!</v>
      </c>
      <c r="K1396" s="1375" t="s">
        <v>236</v>
      </c>
      <c r="L1396" s="1375"/>
      <c r="M1396" s="404">
        <f>C1389</f>
        <v>0</v>
      </c>
      <c r="N1396" s="407" t="e">
        <f>(M1396/($K$9*30))*100</f>
        <v>#DIV/0!</v>
      </c>
      <c r="O1396" s="330"/>
      <c r="P1396" s="330"/>
      <c r="Q1396" s="310"/>
      <c r="R1396" s="309"/>
    </row>
    <row r="1397" spans="1:23" ht="13.8" x14ac:dyDescent="0.3">
      <c r="A1397" s="330"/>
      <c r="B1397" s="403"/>
      <c r="C1397" s="399"/>
      <c r="D1397" s="400" t="s">
        <v>261</v>
      </c>
      <c r="E1397" s="321">
        <f>SUMIFS(W1355:W1378,V1355:V1378,D1397)</f>
        <v>0</v>
      </c>
      <c r="F1397" s="401">
        <f>$V$75*30</f>
        <v>0</v>
      </c>
      <c r="G1397" s="1374" t="e">
        <f>E1397/$V$75/3</f>
        <v>#DIV/0!</v>
      </c>
      <c r="H1397" s="1374"/>
      <c r="I1397" s="378" t="e">
        <f t="shared" si="23"/>
        <v>#DIV/0!</v>
      </c>
      <c r="K1397" s="1375" t="s">
        <v>237</v>
      </c>
      <c r="L1397" s="1375"/>
      <c r="M1397" s="404">
        <f>G1389</f>
        <v>0</v>
      </c>
      <c r="N1397" s="407" t="e">
        <f>(M1397/($K$10*30))*100</f>
        <v>#DIV/0!</v>
      </c>
      <c r="O1397" s="408"/>
      <c r="P1397" s="330"/>
      <c r="Q1397" s="310"/>
      <c r="R1397" s="309"/>
    </row>
    <row r="1398" spans="1:23" ht="13.8" x14ac:dyDescent="0.3">
      <c r="A1398" s="330"/>
      <c r="B1398" s="403"/>
      <c r="C1398" s="330"/>
      <c r="D1398" s="409" t="s">
        <v>262</v>
      </c>
      <c r="E1398" s="321">
        <f>SUMIFS(W1355:W1378,V1355:V1378,D1398)</f>
        <v>0</v>
      </c>
      <c r="F1398" s="401">
        <f>$V$76*30</f>
        <v>0</v>
      </c>
      <c r="G1398" s="1374" t="e">
        <f>E1398/$V$76/3</f>
        <v>#DIV/0!</v>
      </c>
      <c r="H1398" s="1374"/>
      <c r="I1398" s="378" t="e">
        <f t="shared" si="23"/>
        <v>#DIV/0!</v>
      </c>
      <c r="K1398" s="1375" t="s">
        <v>247</v>
      </c>
      <c r="L1398" s="1375"/>
      <c r="M1398" s="404">
        <f>K1389</f>
        <v>0</v>
      </c>
      <c r="N1398" s="407" t="e">
        <f>(M1398/($K$11*30))*100</f>
        <v>#DIV/0!</v>
      </c>
      <c r="O1398" s="309"/>
      <c r="P1398" s="309"/>
      <c r="Q1398" s="310"/>
      <c r="R1398" s="309"/>
    </row>
    <row r="1399" spans="1:23" ht="13.8" x14ac:dyDescent="0.3">
      <c r="A1399" s="330"/>
      <c r="B1399" s="403"/>
      <c r="C1399" s="399"/>
      <c r="D1399" s="400" t="s">
        <v>263</v>
      </c>
      <c r="E1399" s="321">
        <f>SUMIFS(W1355:W1378,V1355:V1378,D1399)</f>
        <v>0</v>
      </c>
      <c r="F1399" s="401">
        <f>$V$77*30</f>
        <v>0</v>
      </c>
      <c r="G1399" s="1374" t="e">
        <f>E1399/$V$77/3</f>
        <v>#DIV/0!</v>
      </c>
      <c r="H1399" s="1374"/>
      <c r="I1399" s="378" t="e">
        <f t="shared" si="23"/>
        <v>#DIV/0!</v>
      </c>
      <c r="K1399" s="1375" t="s">
        <v>246</v>
      </c>
      <c r="L1399" s="1375"/>
      <c r="M1399" s="404">
        <f>O1389</f>
        <v>0</v>
      </c>
      <c r="N1399" s="407" t="e">
        <f>(M1399/($K$12*30))*100</f>
        <v>#DIV/0!</v>
      </c>
      <c r="O1399" s="309"/>
      <c r="P1399" s="309"/>
      <c r="Q1399" s="310"/>
      <c r="R1399" s="309"/>
    </row>
    <row r="1400" spans="1:23" ht="13.8" x14ac:dyDescent="0.25">
      <c r="A1400" s="330"/>
      <c r="B1400" s="403"/>
      <c r="C1400" s="399"/>
      <c r="D1400" s="400" t="s">
        <v>265</v>
      </c>
      <c r="E1400" s="321">
        <f>SUMIFS(W1355:W1378,V1355:V1378,D1400)</f>
        <v>0</v>
      </c>
      <c r="F1400" s="401">
        <f>$V$78*30</f>
        <v>0</v>
      </c>
      <c r="G1400" s="1374" t="e">
        <f>E1400/$V$78/3</f>
        <v>#DIV/0!</v>
      </c>
      <c r="H1400" s="1374"/>
      <c r="I1400" s="378" t="e">
        <f t="shared" si="23"/>
        <v>#DIV/0!</v>
      </c>
      <c r="K1400" s="1376" t="s">
        <v>248</v>
      </c>
      <c r="L1400" s="1376"/>
      <c r="M1400" s="321">
        <f>SUM(M1396:M1399)</f>
        <v>0</v>
      </c>
      <c r="N1400" s="410" t="e">
        <f>(M1400/$O$86)*100</f>
        <v>#DIV/0!</v>
      </c>
      <c r="O1400" s="309"/>
      <c r="P1400" s="309"/>
      <c r="Q1400" s="310"/>
      <c r="R1400" s="309"/>
    </row>
    <row r="1401" spans="1:23" x14ac:dyDescent="0.25">
      <c r="A1401" s="330"/>
      <c r="B1401" s="403"/>
      <c r="C1401" s="1377" t="s">
        <v>264</v>
      </c>
      <c r="D1401" s="1377"/>
      <c r="E1401" s="321">
        <f>SUMIFS(W1355:W1378,V1355:V1378,C1401)</f>
        <v>0</v>
      </c>
      <c r="F1401" s="401">
        <f>$V$79*30</f>
        <v>0</v>
      </c>
      <c r="G1401" s="1374" t="e">
        <f>E1401/$V$79/3</f>
        <v>#DIV/0!</v>
      </c>
      <c r="H1401" s="1374"/>
      <c r="I1401" s="378" t="e">
        <f t="shared" si="23"/>
        <v>#DIV/0!</v>
      </c>
      <c r="L1401" s="412" t="s">
        <v>349</v>
      </c>
      <c r="M1401" s="413">
        <f>($K$9+$K$10+$K$11+$K$12)*30</f>
        <v>0</v>
      </c>
      <c r="N1401" s="414"/>
      <c r="O1401" s="414"/>
      <c r="P1401" s="309"/>
      <c r="Q1401" s="310"/>
      <c r="R1401" s="309"/>
    </row>
    <row r="1402" spans="1:23" x14ac:dyDescent="0.25">
      <c r="A1402" s="330"/>
      <c r="B1402" s="415"/>
      <c r="C1402" s="1386" t="s">
        <v>307</v>
      </c>
      <c r="D1402" s="1386"/>
      <c r="E1402" s="401">
        <f>SUM(E1394:E1401)</f>
        <v>0</v>
      </c>
      <c r="F1402" s="416">
        <f>SUM(F1394:F1401)</f>
        <v>0</v>
      </c>
      <c r="G1402" s="417"/>
      <c r="H1402" s="1388"/>
      <c r="I1402" s="1388"/>
      <c r="J1402" s="418"/>
      <c r="K1402" s="418"/>
      <c r="L1402" s="417"/>
      <c r="M1402" s="417"/>
      <c r="N1402" s="417"/>
      <c r="O1402" s="417"/>
      <c r="P1402" s="417"/>
      <c r="Q1402" s="419"/>
      <c r="R1402" s="309"/>
    </row>
    <row r="1403" spans="1:23" x14ac:dyDescent="0.25">
      <c r="A1403" s="330"/>
      <c r="B1403" s="420"/>
      <c r="C1403" s="421"/>
      <c r="D1403" s="421"/>
      <c r="E1403" s="422"/>
      <c r="F1403" s="423"/>
      <c r="G1403" s="424"/>
      <c r="H1403" s="422"/>
      <c r="I1403" s="422"/>
      <c r="J1403" s="425"/>
      <c r="K1403" s="424"/>
      <c r="L1403" s="424"/>
      <c r="M1403" s="424"/>
      <c r="N1403" s="424"/>
      <c r="O1403" s="424"/>
      <c r="P1403" s="424"/>
      <c r="Q1403" s="424"/>
      <c r="R1403" s="309"/>
    </row>
    <row r="1404" spans="1:23" ht="13.8" x14ac:dyDescent="0.25">
      <c r="A1404" s="330"/>
      <c r="B1404" s="349"/>
      <c r="C1404" s="350"/>
      <c r="D1404" s="350"/>
      <c r="E1404" s="350"/>
      <c r="F1404" s="350"/>
      <c r="G1404" s="351"/>
      <c r="H1404" s="350"/>
      <c r="I1404" s="350"/>
      <c r="J1404" s="350"/>
      <c r="K1404" s="350"/>
      <c r="L1404" s="352"/>
      <c r="M1404" s="350"/>
      <c r="N1404" s="350"/>
      <c r="O1404" s="353"/>
      <c r="P1404" s="353"/>
      <c r="Q1404" s="354"/>
      <c r="R1404" s="309"/>
    </row>
    <row r="1405" spans="1:23" ht="15.75" customHeight="1" thickBot="1" x14ac:dyDescent="0.3">
      <c r="A1405" s="330"/>
      <c r="B1405" s="426"/>
      <c r="C1405" s="355" t="s">
        <v>13</v>
      </c>
      <c r="D1405" s="1403">
        <f>'1 FILL FORM'!$G$6</f>
        <v>0</v>
      </c>
      <c r="E1405" s="1403"/>
      <c r="F1405" s="1403"/>
      <c r="G1405" s="1403"/>
      <c r="H1405" s="309"/>
      <c r="I1405" s="309"/>
      <c r="J1405" s="309"/>
      <c r="K1405" s="309"/>
      <c r="L1405" s="309"/>
      <c r="M1405" s="355" t="s">
        <v>4</v>
      </c>
      <c r="N1405" s="1391">
        <f>'1 FILL FORM'!$G$7</f>
        <v>0</v>
      </c>
      <c r="O1405" s="1391"/>
      <c r="P1405" s="1391"/>
      <c r="Q1405" s="310"/>
      <c r="R1405" s="309"/>
      <c r="S1405" s="365"/>
      <c r="T1405" s="365"/>
      <c r="U1405" s="365"/>
    </row>
    <row r="1406" spans="1:23" ht="16.8" thickTop="1" thickBot="1" x14ac:dyDescent="0.35">
      <c r="A1406" s="330"/>
      <c r="B1406" s="358" t="s">
        <v>5</v>
      </c>
      <c r="C1406" s="1389">
        <f>'1 FILL FORM'!$G$9</f>
        <v>0</v>
      </c>
      <c r="D1406" s="1389"/>
      <c r="E1406" s="1389"/>
      <c r="F1406" s="1389"/>
      <c r="G1406" s="359"/>
      <c r="H1406" s="360"/>
      <c r="I1406" s="361" t="s">
        <v>7</v>
      </c>
      <c r="J1406" s="307" t="s">
        <v>294</v>
      </c>
      <c r="K1406" s="362"/>
      <c r="L1406" s="362"/>
      <c r="M1406" s="362"/>
      <c r="N1406" s="362"/>
      <c r="O1406" s="362"/>
      <c r="P1406" s="362"/>
      <c r="Q1406" s="363"/>
      <c r="R1406" s="359"/>
      <c r="V1406" s="365"/>
      <c r="W1406" s="365"/>
    </row>
    <row r="1407" spans="1:23" ht="14.4" thickTop="1" thickBot="1" x14ac:dyDescent="0.3">
      <c r="A1407" s="330"/>
      <c r="B1407" s="366"/>
      <c r="C1407" s="367"/>
      <c r="D1407" s="367"/>
      <c r="E1407" s="367"/>
      <c r="F1407" s="367"/>
      <c r="G1407" s="367"/>
      <c r="H1407" s="367"/>
      <c r="I1407" s="367"/>
      <c r="J1407" s="367"/>
      <c r="K1407" s="367"/>
      <c r="L1407" s="367"/>
      <c r="M1407" s="367"/>
      <c r="N1407" s="367"/>
      <c r="O1407" s="367"/>
      <c r="P1407" s="367"/>
      <c r="Q1407" s="368"/>
      <c r="R1407" s="309"/>
    </row>
    <row r="1408" spans="1:23" ht="14.4" thickTop="1" thickBot="1" x14ac:dyDescent="0.3">
      <c r="A1408" s="330"/>
      <c r="B1408" s="370" t="s">
        <v>253</v>
      </c>
      <c r="C1408" s="1378" t="e">
        <f>$G$9</f>
        <v>#N/A</v>
      </c>
      <c r="D1408" s="1378"/>
      <c r="E1408" s="1379"/>
      <c r="F1408" s="370" t="s">
        <v>254</v>
      </c>
      <c r="G1408" s="1378" t="e">
        <f>$G$10</f>
        <v>#N/A</v>
      </c>
      <c r="H1408" s="1378"/>
      <c r="I1408" s="1379"/>
      <c r="J1408" s="371" t="s">
        <v>255</v>
      </c>
      <c r="K1408" s="1380" t="e">
        <f>$G$11</f>
        <v>#N/A</v>
      </c>
      <c r="L1408" s="1380"/>
      <c r="M1408" s="1381"/>
      <c r="N1408" s="371" t="s">
        <v>256</v>
      </c>
      <c r="O1408" s="1380" t="str">
        <f>$G$12</f>
        <v>Not Used</v>
      </c>
      <c r="P1408" s="1380"/>
      <c r="Q1408" s="1381"/>
      <c r="R1408" s="508"/>
    </row>
    <row r="1409" spans="1:23" ht="13.8" thickTop="1" x14ac:dyDescent="0.25">
      <c r="A1409" s="330"/>
      <c r="B1409" s="329"/>
      <c r="C1409" s="309"/>
      <c r="D1409" s="427"/>
      <c r="E1409" s="310"/>
      <c r="F1409" s="329"/>
      <c r="G1409" s="309"/>
      <c r="H1409" s="309"/>
      <c r="I1409" s="310"/>
      <c r="J1409" s="329"/>
      <c r="K1409" s="309"/>
      <c r="L1409" s="309"/>
      <c r="M1409" s="309"/>
      <c r="N1409" s="329"/>
      <c r="O1409" s="309"/>
      <c r="P1409" s="309"/>
      <c r="Q1409" s="310"/>
      <c r="R1409" s="309"/>
    </row>
    <row r="1410" spans="1:23" ht="12.75" customHeight="1" x14ac:dyDescent="0.25">
      <c r="A1410" s="330"/>
      <c r="B1410" s="319" t="s">
        <v>239</v>
      </c>
      <c r="C1410" s="1384" t="e">
        <f>$C$30</f>
        <v>#N/A</v>
      </c>
      <c r="D1410" s="1385"/>
      <c r="E1410" s="316"/>
      <c r="F1410" s="317" t="s">
        <v>239</v>
      </c>
      <c r="G1410" s="1384" t="e">
        <f>$G$30</f>
        <v>#N/A</v>
      </c>
      <c r="H1410" s="1385"/>
      <c r="I1410" s="318"/>
      <c r="J1410" s="319" t="s">
        <v>239</v>
      </c>
      <c r="K1410" s="1384" t="e">
        <f>$K$30</f>
        <v>#N/A</v>
      </c>
      <c r="L1410" s="1385"/>
      <c r="M1410" s="320"/>
      <c r="N1410" s="319" t="s">
        <v>239</v>
      </c>
      <c r="O1410" s="1384" t="e">
        <f>$O$30</f>
        <v>#N/A</v>
      </c>
      <c r="P1410" s="1385"/>
      <c r="Q1410" s="310"/>
      <c r="R1410" s="309"/>
      <c r="S1410" s="1404"/>
      <c r="T1410" s="1404"/>
      <c r="U1410" s="331"/>
    </row>
    <row r="1411" spans="1:23" x14ac:dyDescent="0.25">
      <c r="A1411" s="330"/>
      <c r="B1411" s="329"/>
      <c r="C1411" s="321" t="s">
        <v>238</v>
      </c>
      <c r="D1411" s="321"/>
      <c r="E1411" s="322"/>
      <c r="F1411" s="323"/>
      <c r="G1411" s="321" t="s">
        <v>238</v>
      </c>
      <c r="H1411" s="321"/>
      <c r="I1411" s="322"/>
      <c r="J1411" s="323"/>
      <c r="K1411" s="321" t="s">
        <v>238</v>
      </c>
      <c r="L1411" s="321"/>
      <c r="M1411" s="321"/>
      <c r="N1411" s="323"/>
      <c r="O1411" s="321" t="s">
        <v>238</v>
      </c>
      <c r="P1411" s="309"/>
      <c r="Q1411" s="310"/>
      <c r="R1411" s="309"/>
      <c r="W1411" s="331"/>
    </row>
    <row r="1412" spans="1:23" x14ac:dyDescent="0.25">
      <c r="A1412" s="330"/>
      <c r="B1412" s="311">
        <f>$C$9</f>
        <v>0</v>
      </c>
      <c r="C1412" s="308">
        <f>'13 Score Fill'!E1422</f>
        <v>0</v>
      </c>
      <c r="D1412" s="309"/>
      <c r="E1412" s="310"/>
      <c r="F1412" s="311">
        <f>$C$9</f>
        <v>0</v>
      </c>
      <c r="G1412" s="312">
        <f>'13 Score Fill'!E1430</f>
        <v>0</v>
      </c>
      <c r="H1412" s="309"/>
      <c r="I1412" s="310"/>
      <c r="J1412" s="311">
        <f>$C$9</f>
        <v>0</v>
      </c>
      <c r="K1412" s="312">
        <f>'13 Score Fill'!E1438</f>
        <v>0</v>
      </c>
      <c r="L1412" s="309"/>
      <c r="M1412" s="309"/>
      <c r="N1412" s="311">
        <f>$C$9</f>
        <v>0</v>
      </c>
      <c r="O1412" s="313">
        <f>'13 Score Fill'!E1446</f>
        <v>0</v>
      </c>
      <c r="P1412" s="309"/>
      <c r="Q1412" s="310"/>
      <c r="R1412" s="309"/>
    </row>
    <row r="1413" spans="1:23" x14ac:dyDescent="0.25">
      <c r="A1413" s="330"/>
      <c r="B1413" s="311">
        <f>$C$10</f>
        <v>0</v>
      </c>
      <c r="C1413" s="313">
        <f>'13 Score Fill'!E1423</f>
        <v>0</v>
      </c>
      <c r="D1413" s="309"/>
      <c r="E1413" s="310"/>
      <c r="F1413" s="311">
        <f>$C$10</f>
        <v>0</v>
      </c>
      <c r="G1413" s="313">
        <f>'13 Score Fill'!E1431</f>
        <v>0</v>
      </c>
      <c r="H1413" s="309"/>
      <c r="I1413" s="310"/>
      <c r="J1413" s="311">
        <f>$C$10</f>
        <v>0</v>
      </c>
      <c r="K1413" s="313">
        <f>'13 Score Fill'!E1439</f>
        <v>0</v>
      </c>
      <c r="L1413" s="309"/>
      <c r="M1413" s="309"/>
      <c r="N1413" s="311">
        <f>$C$10</f>
        <v>0</v>
      </c>
      <c r="O1413" s="315">
        <f>'13 Score Fill'!E1447</f>
        <v>0</v>
      </c>
      <c r="P1413" s="309"/>
      <c r="Q1413" s="310"/>
      <c r="R1413" s="309"/>
    </row>
    <row r="1414" spans="1:23" x14ac:dyDescent="0.25">
      <c r="A1414" s="330"/>
      <c r="B1414" s="311">
        <f>$C$11</f>
        <v>0</v>
      </c>
      <c r="C1414" s="314">
        <f>'13 Score Fill'!E1424</f>
        <v>0</v>
      </c>
      <c r="D1414" s="309"/>
      <c r="E1414" s="310"/>
      <c r="F1414" s="311">
        <f>$C$11</f>
        <v>0</v>
      </c>
      <c r="G1414" s="315">
        <f>'13 Score Fill'!E1432</f>
        <v>0</v>
      </c>
      <c r="H1414" s="309"/>
      <c r="I1414" s="310"/>
      <c r="J1414" s="311">
        <f>$C$11</f>
        <v>0</v>
      </c>
      <c r="K1414" s="315">
        <f>'13 Score Fill'!E1440</f>
        <v>0</v>
      </c>
      <c r="L1414" s="309"/>
      <c r="M1414" s="309"/>
      <c r="N1414" s="311">
        <f>$C$11</f>
        <v>0</v>
      </c>
      <c r="O1414" s="315">
        <f>'13 Score Fill'!E1448</f>
        <v>0</v>
      </c>
      <c r="P1414" s="309"/>
      <c r="Q1414" s="310"/>
      <c r="R1414" s="309"/>
    </row>
    <row r="1415" spans="1:23" x14ac:dyDescent="0.25">
      <c r="A1415" s="330"/>
      <c r="B1415" s="327" t="s">
        <v>248</v>
      </c>
      <c r="C1415" s="324">
        <f>SUM(C1412:C1414)</f>
        <v>0</v>
      </c>
      <c r="D1415" s="325"/>
      <c r="E1415" s="326"/>
      <c r="F1415" s="327" t="s">
        <v>248</v>
      </c>
      <c r="G1415" s="321">
        <f>SUM(G1412:G1414)</f>
        <v>0</v>
      </c>
      <c r="H1415" s="325"/>
      <c r="I1415" s="326"/>
      <c r="J1415" s="327" t="s">
        <v>248</v>
      </c>
      <c r="K1415" s="321">
        <f>SUM(K1412:K1414)</f>
        <v>0</v>
      </c>
      <c r="L1415" s="325"/>
      <c r="M1415" s="325"/>
      <c r="N1415" s="327" t="s">
        <v>248</v>
      </c>
      <c r="O1415" s="324">
        <f>SUM(O1412:O1414)</f>
        <v>0</v>
      </c>
      <c r="P1415" s="309"/>
      <c r="Q1415" s="310"/>
      <c r="R1415" s="309"/>
    </row>
    <row r="1416" spans="1:23" x14ac:dyDescent="0.25">
      <c r="A1416" s="330"/>
      <c r="B1416" s="327" t="s">
        <v>240</v>
      </c>
      <c r="C1416" s="328">
        <f>C1415/3</f>
        <v>0</v>
      </c>
      <c r="D1416" s="325"/>
      <c r="E1416" s="326"/>
      <c r="F1416" s="327" t="s">
        <v>240</v>
      </c>
      <c r="G1416" s="328">
        <f>G1415/3</f>
        <v>0</v>
      </c>
      <c r="H1416" s="325"/>
      <c r="I1416" s="326"/>
      <c r="J1416" s="327" t="s">
        <v>240</v>
      </c>
      <c r="K1416" s="328">
        <f>K1415/3</f>
        <v>0</v>
      </c>
      <c r="L1416" s="325"/>
      <c r="M1416" s="325"/>
      <c r="N1416" s="327" t="s">
        <v>240</v>
      </c>
      <c r="O1416" s="328">
        <f>O1415/3</f>
        <v>0</v>
      </c>
      <c r="P1416" s="309"/>
      <c r="Q1416" s="310"/>
      <c r="R1416" s="309"/>
    </row>
    <row r="1417" spans="1:23" x14ac:dyDescent="0.25">
      <c r="A1417" s="330"/>
      <c r="B1417" s="329"/>
      <c r="C1417" s="309"/>
      <c r="D1417" s="309"/>
      <c r="E1417" s="310"/>
      <c r="F1417" s="329"/>
      <c r="G1417" s="309"/>
      <c r="H1417" s="309"/>
      <c r="I1417" s="310"/>
      <c r="J1417" s="329"/>
      <c r="K1417" s="309"/>
      <c r="L1417" s="309"/>
      <c r="M1417" s="309"/>
      <c r="N1417" s="329"/>
      <c r="O1417" s="309"/>
      <c r="P1417" s="309"/>
      <c r="Q1417" s="310"/>
      <c r="R1417" s="309"/>
    </row>
    <row r="1418" spans="1:23" ht="12.75" customHeight="1" x14ac:dyDescent="0.25">
      <c r="A1418" s="330"/>
      <c r="B1418" s="319" t="s">
        <v>241</v>
      </c>
      <c r="C1418" s="1384" t="e">
        <f>$C$38</f>
        <v>#N/A</v>
      </c>
      <c r="D1418" s="1385"/>
      <c r="E1418" s="318"/>
      <c r="F1418" s="319" t="s">
        <v>241</v>
      </c>
      <c r="G1418" s="1384" t="e">
        <f>$G$38</f>
        <v>#N/A</v>
      </c>
      <c r="H1418" s="1385"/>
      <c r="I1418" s="318"/>
      <c r="J1418" s="319" t="s">
        <v>241</v>
      </c>
      <c r="K1418" s="1384" t="e">
        <f>$K$38</f>
        <v>#N/A</v>
      </c>
      <c r="L1418" s="1385"/>
      <c r="M1418" s="320"/>
      <c r="N1418" s="319" t="s">
        <v>241</v>
      </c>
      <c r="O1418" s="1384" t="e">
        <f>$O$38</f>
        <v>#N/A</v>
      </c>
      <c r="P1418" s="1385"/>
      <c r="Q1418" s="310"/>
      <c r="R1418" s="309"/>
      <c r="U1418" s="331"/>
    </row>
    <row r="1419" spans="1:23" x14ac:dyDescent="0.25">
      <c r="A1419" s="330"/>
      <c r="B1419" s="329"/>
      <c r="C1419" s="321" t="s">
        <v>238</v>
      </c>
      <c r="D1419" s="321"/>
      <c r="E1419" s="322"/>
      <c r="F1419" s="323"/>
      <c r="G1419" s="321" t="s">
        <v>238</v>
      </c>
      <c r="H1419" s="321"/>
      <c r="I1419" s="322"/>
      <c r="J1419" s="323"/>
      <c r="K1419" s="321" t="s">
        <v>238</v>
      </c>
      <c r="L1419" s="321"/>
      <c r="M1419" s="321"/>
      <c r="N1419" s="323"/>
      <c r="O1419" s="321" t="s">
        <v>238</v>
      </c>
      <c r="P1419" s="321"/>
      <c r="Q1419" s="310"/>
      <c r="R1419" s="309"/>
    </row>
    <row r="1420" spans="1:23" x14ac:dyDescent="0.25">
      <c r="A1420" s="330"/>
      <c r="B1420" s="311">
        <f>$C$9</f>
        <v>0</v>
      </c>
      <c r="C1420" s="313">
        <f>'13 Score Fill'!F1422</f>
        <v>0</v>
      </c>
      <c r="D1420" s="309"/>
      <c r="E1420" s="310"/>
      <c r="F1420" s="311">
        <f>$C$9</f>
        <v>0</v>
      </c>
      <c r="G1420" s="313">
        <f>'13 Score Fill'!F1430</f>
        <v>0</v>
      </c>
      <c r="H1420" s="309"/>
      <c r="I1420" s="310"/>
      <c r="J1420" s="311">
        <f>$C$9</f>
        <v>0</v>
      </c>
      <c r="K1420" s="313">
        <f>'13 Score Fill'!F1438</f>
        <v>0</v>
      </c>
      <c r="L1420" s="309"/>
      <c r="M1420" s="309"/>
      <c r="N1420" s="311">
        <f>$C$9</f>
        <v>0</v>
      </c>
      <c r="O1420" s="313">
        <f>'13 Score Fill'!F1446</f>
        <v>0</v>
      </c>
      <c r="P1420" s="309"/>
      <c r="Q1420" s="310"/>
      <c r="R1420" s="309"/>
      <c r="V1420" s="184"/>
    </row>
    <row r="1421" spans="1:23" x14ac:dyDescent="0.25">
      <c r="A1421" s="330"/>
      <c r="B1421" s="311">
        <f>$C$10</f>
        <v>0</v>
      </c>
      <c r="C1421" s="315">
        <f>'13 Score Fill'!F1423</f>
        <v>0</v>
      </c>
      <c r="D1421" s="309"/>
      <c r="E1421" s="310"/>
      <c r="F1421" s="311">
        <f>$C$10</f>
        <v>0</v>
      </c>
      <c r="G1421" s="315">
        <f>'13 Score Fill'!F1431</f>
        <v>0</v>
      </c>
      <c r="H1421" s="309"/>
      <c r="I1421" s="310"/>
      <c r="J1421" s="311">
        <f>$C$10</f>
        <v>0</v>
      </c>
      <c r="K1421" s="314">
        <f>'13 Score Fill'!F1439</f>
        <v>0</v>
      </c>
      <c r="L1421" s="309"/>
      <c r="M1421" s="309"/>
      <c r="N1421" s="311">
        <f>$C$10</f>
        <v>0</v>
      </c>
      <c r="O1421" s="314">
        <f>'13 Score Fill'!F1447</f>
        <v>0</v>
      </c>
      <c r="P1421" s="309"/>
      <c r="Q1421" s="310"/>
      <c r="R1421" s="309"/>
      <c r="V1421" s="184"/>
    </row>
    <row r="1422" spans="1:23" x14ac:dyDescent="0.25">
      <c r="A1422" s="330"/>
      <c r="B1422" s="311">
        <f>$C$11</f>
        <v>0</v>
      </c>
      <c r="C1422" s="313">
        <f>'13 Score Fill'!F1424</f>
        <v>0</v>
      </c>
      <c r="D1422" s="309"/>
      <c r="E1422" s="310"/>
      <c r="F1422" s="311">
        <f>$C$11</f>
        <v>0</v>
      </c>
      <c r="G1422" s="315">
        <f>'13 Score Fill'!F1432</f>
        <v>0</v>
      </c>
      <c r="H1422" s="309"/>
      <c r="I1422" s="310"/>
      <c r="J1422" s="311">
        <f>$C$11</f>
        <v>0</v>
      </c>
      <c r="K1422" s="314">
        <f>'13 Score Fill'!F1440</f>
        <v>0</v>
      </c>
      <c r="L1422" s="309"/>
      <c r="M1422" s="309"/>
      <c r="N1422" s="311">
        <f>$C$11</f>
        <v>0</v>
      </c>
      <c r="O1422" s="314">
        <f>'13 Score Fill'!F1448</f>
        <v>0</v>
      </c>
      <c r="P1422" s="309"/>
      <c r="Q1422" s="310"/>
      <c r="R1422" s="309"/>
      <c r="V1422" s="184"/>
    </row>
    <row r="1423" spans="1:23" x14ac:dyDescent="0.25">
      <c r="A1423" s="330"/>
      <c r="B1423" s="327" t="s">
        <v>248</v>
      </c>
      <c r="C1423" s="324">
        <f>SUM(C1420:C1422)</f>
        <v>0</v>
      </c>
      <c r="D1423" s="325"/>
      <c r="E1423" s="326"/>
      <c r="F1423" s="327" t="s">
        <v>248</v>
      </c>
      <c r="G1423" s="324">
        <f>SUM(G1420:G1422)</f>
        <v>0</v>
      </c>
      <c r="H1423" s="325"/>
      <c r="I1423" s="326"/>
      <c r="J1423" s="327" t="s">
        <v>248</v>
      </c>
      <c r="K1423" s="324">
        <f>SUM(K1420:K1422)</f>
        <v>0</v>
      </c>
      <c r="L1423" s="325"/>
      <c r="M1423" s="325"/>
      <c r="N1423" s="327" t="s">
        <v>248</v>
      </c>
      <c r="O1423" s="324">
        <f>SUM(O1420:O1422)</f>
        <v>0</v>
      </c>
      <c r="P1423" s="309"/>
      <c r="Q1423" s="310"/>
      <c r="R1423" s="309"/>
    </row>
    <row r="1424" spans="1:23" x14ac:dyDescent="0.25">
      <c r="A1424" s="330"/>
      <c r="B1424" s="327" t="s">
        <v>240</v>
      </c>
      <c r="C1424" s="328">
        <f>C1423/3</f>
        <v>0</v>
      </c>
      <c r="D1424" s="325"/>
      <c r="E1424" s="326"/>
      <c r="F1424" s="327" t="s">
        <v>240</v>
      </c>
      <c r="G1424" s="328">
        <f>G1423/3</f>
        <v>0</v>
      </c>
      <c r="H1424" s="325"/>
      <c r="I1424" s="326"/>
      <c r="J1424" s="327" t="s">
        <v>240</v>
      </c>
      <c r="K1424" s="328">
        <f>K1423/3</f>
        <v>0</v>
      </c>
      <c r="L1424" s="325"/>
      <c r="M1424" s="325"/>
      <c r="N1424" s="327" t="s">
        <v>240</v>
      </c>
      <c r="O1424" s="328">
        <f>O1423/3</f>
        <v>0</v>
      </c>
      <c r="P1424" s="309"/>
      <c r="Q1424" s="310"/>
      <c r="R1424" s="309"/>
      <c r="V1424" s="374" t="e">
        <f>C1410</f>
        <v>#N/A</v>
      </c>
      <c r="W1424" s="375">
        <f>C1415</f>
        <v>0</v>
      </c>
    </row>
    <row r="1425" spans="1:23" x14ac:dyDescent="0.25">
      <c r="A1425" s="330"/>
      <c r="B1425" s="329"/>
      <c r="C1425" s="309"/>
      <c r="D1425" s="309"/>
      <c r="E1425" s="310"/>
      <c r="F1425" s="329"/>
      <c r="G1425" s="309"/>
      <c r="H1425" s="309"/>
      <c r="I1425" s="310"/>
      <c r="J1425" s="329"/>
      <c r="K1425" s="309"/>
      <c r="L1425" s="309"/>
      <c r="M1425" s="309"/>
      <c r="N1425" s="329"/>
      <c r="O1425" s="309"/>
      <c r="P1425" s="309"/>
      <c r="Q1425" s="310"/>
      <c r="R1425" s="309"/>
      <c r="V1425" s="374" t="e">
        <f>G1410</f>
        <v>#N/A</v>
      </c>
      <c r="W1425" s="375">
        <f>G1415</f>
        <v>0</v>
      </c>
    </row>
    <row r="1426" spans="1:23" ht="12.75" customHeight="1" x14ac:dyDescent="0.25">
      <c r="A1426" s="330"/>
      <c r="B1426" s="319" t="s">
        <v>242</v>
      </c>
      <c r="C1426" s="1384" t="e">
        <f>$C$46</f>
        <v>#N/A</v>
      </c>
      <c r="D1426" s="1385"/>
      <c r="E1426" s="318"/>
      <c r="F1426" s="319" t="s">
        <v>242</v>
      </c>
      <c r="G1426" s="1384" t="e">
        <f>$G$46</f>
        <v>#N/A</v>
      </c>
      <c r="H1426" s="1385"/>
      <c r="I1426" s="318"/>
      <c r="J1426" s="319" t="s">
        <v>242</v>
      </c>
      <c r="K1426" s="1384" t="e">
        <f>$K$46</f>
        <v>#N/A</v>
      </c>
      <c r="L1426" s="1385"/>
      <c r="M1426" s="320"/>
      <c r="N1426" s="319" t="s">
        <v>242</v>
      </c>
      <c r="O1426" s="1384" t="e">
        <f>$O$46</f>
        <v>#N/A</v>
      </c>
      <c r="P1426" s="1385"/>
      <c r="Q1426" s="310"/>
      <c r="R1426" s="309"/>
      <c r="U1426" s="331"/>
      <c r="V1426" s="374" t="e">
        <f>K1410</f>
        <v>#N/A</v>
      </c>
      <c r="W1426" s="375">
        <f>K1415</f>
        <v>0</v>
      </c>
    </row>
    <row r="1427" spans="1:23" x14ac:dyDescent="0.25">
      <c r="A1427" s="330"/>
      <c r="B1427" s="311"/>
      <c r="C1427" s="321" t="s">
        <v>238</v>
      </c>
      <c r="D1427" s="321"/>
      <c r="E1427" s="322"/>
      <c r="F1427" s="327"/>
      <c r="G1427" s="321" t="s">
        <v>238</v>
      </c>
      <c r="H1427" s="321"/>
      <c r="I1427" s="322"/>
      <c r="J1427" s="327"/>
      <c r="K1427" s="321" t="s">
        <v>238</v>
      </c>
      <c r="L1427" s="321"/>
      <c r="M1427" s="321"/>
      <c r="N1427" s="327"/>
      <c r="O1427" s="321" t="s">
        <v>238</v>
      </c>
      <c r="P1427" s="321"/>
      <c r="Q1427" s="310"/>
      <c r="R1427" s="309"/>
      <c r="V1427" s="374" t="e">
        <f>O1410</f>
        <v>#N/A</v>
      </c>
      <c r="W1427" s="375">
        <f>O1415</f>
        <v>0</v>
      </c>
    </row>
    <row r="1428" spans="1:23" x14ac:dyDescent="0.25">
      <c r="A1428" s="330"/>
      <c r="B1428" s="311">
        <f>$C$9</f>
        <v>0</v>
      </c>
      <c r="C1428" s="313">
        <f>'13 Score Fill'!G1422</f>
        <v>0</v>
      </c>
      <c r="D1428" s="309"/>
      <c r="E1428" s="310"/>
      <c r="F1428" s="311">
        <f>$C$9</f>
        <v>0</v>
      </c>
      <c r="G1428" s="313">
        <f>'13 Score Fill'!G1430</f>
        <v>0</v>
      </c>
      <c r="H1428" s="309"/>
      <c r="I1428" s="310"/>
      <c r="J1428" s="311">
        <f>$C$9</f>
        <v>0</v>
      </c>
      <c r="K1428" s="313">
        <f>'13 Score Fill'!G1438</f>
        <v>0</v>
      </c>
      <c r="L1428" s="309"/>
      <c r="M1428" s="309"/>
      <c r="N1428" s="311">
        <f>$C$9</f>
        <v>0</v>
      </c>
      <c r="O1428" s="313">
        <f>'13 Score Fill'!G1446</f>
        <v>0</v>
      </c>
      <c r="P1428" s="309"/>
      <c r="Q1428" s="310"/>
      <c r="R1428" s="309"/>
      <c r="V1428" s="374" t="e">
        <f>C1418</f>
        <v>#N/A</v>
      </c>
      <c r="W1428" s="375">
        <f>C1423</f>
        <v>0</v>
      </c>
    </row>
    <row r="1429" spans="1:23" x14ac:dyDescent="0.25">
      <c r="A1429" s="330"/>
      <c r="B1429" s="311">
        <f>$C$10</f>
        <v>0</v>
      </c>
      <c r="C1429" s="314">
        <f>'13 Score Fill'!G1423</f>
        <v>0</v>
      </c>
      <c r="D1429" s="309"/>
      <c r="E1429" s="310"/>
      <c r="F1429" s="311">
        <f>$C$10</f>
        <v>0</v>
      </c>
      <c r="G1429" s="315">
        <f>'13 Score Fill'!G1431</f>
        <v>0</v>
      </c>
      <c r="H1429" s="309"/>
      <c r="I1429" s="310"/>
      <c r="J1429" s="311">
        <f>$C$10</f>
        <v>0</v>
      </c>
      <c r="K1429" s="315">
        <f>'13 Score Fill'!G1439</f>
        <v>0</v>
      </c>
      <c r="L1429" s="309"/>
      <c r="M1429" s="309"/>
      <c r="N1429" s="311">
        <f>$C$10</f>
        <v>0</v>
      </c>
      <c r="O1429" s="314">
        <f>'13 Score Fill'!G1447</f>
        <v>0</v>
      </c>
      <c r="P1429" s="309"/>
      <c r="Q1429" s="310"/>
      <c r="R1429" s="309"/>
      <c r="V1429" s="374" t="e">
        <f>G1418</f>
        <v>#N/A</v>
      </c>
      <c r="W1429" s="375">
        <f>G1423</f>
        <v>0</v>
      </c>
    </row>
    <row r="1430" spans="1:23" x14ac:dyDescent="0.25">
      <c r="A1430" s="330"/>
      <c r="B1430" s="311">
        <f>$C$11</f>
        <v>0</v>
      </c>
      <c r="C1430" s="314">
        <f>'13 Score Fill'!G1424</f>
        <v>0</v>
      </c>
      <c r="D1430" s="309"/>
      <c r="E1430" s="310"/>
      <c r="F1430" s="311">
        <f>$C$11</f>
        <v>0</v>
      </c>
      <c r="G1430" s="315">
        <f>'13 Score Fill'!G1432</f>
        <v>0</v>
      </c>
      <c r="H1430" s="309"/>
      <c r="I1430" s="310"/>
      <c r="J1430" s="311">
        <f>$C$11</f>
        <v>0</v>
      </c>
      <c r="K1430" s="313">
        <f>'13 Score Fill'!G1440</f>
        <v>0</v>
      </c>
      <c r="L1430" s="309"/>
      <c r="M1430" s="309"/>
      <c r="N1430" s="311">
        <f>$C$11</f>
        <v>0</v>
      </c>
      <c r="O1430" s="314">
        <f>'13 Score Fill'!G1448</f>
        <v>0</v>
      </c>
      <c r="P1430" s="309"/>
      <c r="Q1430" s="310"/>
      <c r="R1430" s="309"/>
      <c r="V1430" s="375" t="e">
        <f>K1418</f>
        <v>#N/A</v>
      </c>
      <c r="W1430" s="375">
        <f>K1423</f>
        <v>0</v>
      </c>
    </row>
    <row r="1431" spans="1:23" x14ac:dyDescent="0.25">
      <c r="A1431" s="330"/>
      <c r="B1431" s="327" t="s">
        <v>248</v>
      </c>
      <c r="C1431" s="324">
        <f>SUM(C1428:C1430)</f>
        <v>0</v>
      </c>
      <c r="D1431" s="325"/>
      <c r="E1431" s="326"/>
      <c r="F1431" s="327" t="s">
        <v>248</v>
      </c>
      <c r="G1431" s="324">
        <f>SUM(G1428:G1430)</f>
        <v>0</v>
      </c>
      <c r="H1431" s="325"/>
      <c r="I1431" s="326"/>
      <c r="J1431" s="327" t="s">
        <v>248</v>
      </c>
      <c r="K1431" s="324">
        <f>SUM(K1428:K1430)</f>
        <v>0</v>
      </c>
      <c r="L1431" s="325"/>
      <c r="M1431" s="325"/>
      <c r="N1431" s="327" t="s">
        <v>248</v>
      </c>
      <c r="O1431" s="324">
        <f>SUM(O1428:O1430)</f>
        <v>0</v>
      </c>
      <c r="P1431" s="309"/>
      <c r="Q1431" s="310"/>
      <c r="R1431" s="309"/>
      <c r="V1431" s="374" t="e">
        <f>O1418</f>
        <v>#N/A</v>
      </c>
      <c r="W1431" s="375">
        <f>O1423</f>
        <v>0</v>
      </c>
    </row>
    <row r="1432" spans="1:23" x14ac:dyDescent="0.25">
      <c r="A1432" s="330"/>
      <c r="B1432" s="327" t="s">
        <v>240</v>
      </c>
      <c r="C1432" s="328">
        <f>C1431/3</f>
        <v>0</v>
      </c>
      <c r="D1432" s="325"/>
      <c r="E1432" s="326"/>
      <c r="F1432" s="327" t="s">
        <v>240</v>
      </c>
      <c r="G1432" s="328">
        <f>G1431/3</f>
        <v>0</v>
      </c>
      <c r="H1432" s="325"/>
      <c r="I1432" s="326"/>
      <c r="J1432" s="327" t="s">
        <v>240</v>
      </c>
      <c r="K1432" s="328">
        <f>K1431/3</f>
        <v>0</v>
      </c>
      <c r="L1432" s="325"/>
      <c r="M1432" s="325"/>
      <c r="N1432" s="327" t="s">
        <v>240</v>
      </c>
      <c r="O1432" s="328">
        <f>O1431/3</f>
        <v>0</v>
      </c>
      <c r="P1432" s="309"/>
      <c r="Q1432" s="310"/>
      <c r="R1432" s="309"/>
      <c r="V1432" s="374" t="e">
        <f>C1426</f>
        <v>#N/A</v>
      </c>
      <c r="W1432" s="375">
        <f>C1431</f>
        <v>0</v>
      </c>
    </row>
    <row r="1433" spans="1:23" x14ac:dyDescent="0.25">
      <c r="A1433" s="330"/>
      <c r="B1433" s="311"/>
      <c r="C1433" s="309"/>
      <c r="D1433" s="309"/>
      <c r="E1433" s="310"/>
      <c r="F1433" s="311"/>
      <c r="G1433" s="309"/>
      <c r="H1433" s="309"/>
      <c r="I1433" s="310"/>
      <c r="J1433" s="311"/>
      <c r="K1433" s="309"/>
      <c r="L1433" s="309"/>
      <c r="M1433" s="309"/>
      <c r="N1433" s="311"/>
      <c r="O1433" s="309"/>
      <c r="P1433" s="309"/>
      <c r="Q1433" s="310"/>
      <c r="R1433" s="309"/>
      <c r="V1433" s="374" t="e">
        <f>G1426</f>
        <v>#N/A</v>
      </c>
      <c r="W1433" s="375">
        <f>G1431</f>
        <v>0</v>
      </c>
    </row>
    <row r="1434" spans="1:23" ht="12.75" customHeight="1" x14ac:dyDescent="0.25">
      <c r="A1434" s="330"/>
      <c r="B1434" s="319" t="s">
        <v>243</v>
      </c>
      <c r="C1434" s="1384" t="e">
        <f>$C$54</f>
        <v>#N/A</v>
      </c>
      <c r="D1434" s="1385"/>
      <c r="E1434" s="318"/>
      <c r="F1434" s="319" t="s">
        <v>243</v>
      </c>
      <c r="G1434" s="1384" t="e">
        <f>$G$54</f>
        <v>#N/A</v>
      </c>
      <c r="H1434" s="1385"/>
      <c r="I1434" s="318"/>
      <c r="J1434" s="319" t="s">
        <v>243</v>
      </c>
      <c r="K1434" s="1384" t="e">
        <f>$K$54</f>
        <v>#N/A</v>
      </c>
      <c r="L1434" s="1385"/>
      <c r="M1434" s="320"/>
      <c r="N1434" s="319" t="s">
        <v>243</v>
      </c>
      <c r="O1434" s="1384" t="e">
        <f>$O$54</f>
        <v>#N/A</v>
      </c>
      <c r="P1434" s="1385"/>
      <c r="Q1434" s="310"/>
      <c r="R1434" s="309"/>
      <c r="U1434" s="331"/>
      <c r="V1434" s="374" t="e">
        <f>K1426</f>
        <v>#N/A</v>
      </c>
      <c r="W1434" s="375">
        <f>K1431</f>
        <v>0</v>
      </c>
    </row>
    <row r="1435" spans="1:23" x14ac:dyDescent="0.25">
      <c r="A1435" s="330"/>
      <c r="B1435" s="311"/>
      <c r="C1435" s="321" t="s">
        <v>238</v>
      </c>
      <c r="D1435" s="321"/>
      <c r="E1435" s="322"/>
      <c r="F1435" s="327"/>
      <c r="G1435" s="321" t="s">
        <v>238</v>
      </c>
      <c r="H1435" s="321"/>
      <c r="I1435" s="322"/>
      <c r="J1435" s="327"/>
      <c r="K1435" s="321" t="s">
        <v>238</v>
      </c>
      <c r="L1435" s="321"/>
      <c r="M1435" s="321"/>
      <c r="N1435" s="327"/>
      <c r="O1435" s="321" t="s">
        <v>238</v>
      </c>
      <c r="P1435" s="321"/>
      <c r="Q1435" s="310"/>
      <c r="R1435" s="309"/>
      <c r="V1435" s="374" t="e">
        <f>O1426</f>
        <v>#N/A</v>
      </c>
      <c r="W1435" s="375">
        <f>O1431</f>
        <v>0</v>
      </c>
    </row>
    <row r="1436" spans="1:23" x14ac:dyDescent="0.25">
      <c r="A1436" s="330"/>
      <c r="B1436" s="311">
        <f>$C$9</f>
        <v>0</v>
      </c>
      <c r="C1436" s="312">
        <f>'13 Score Fill'!H1422</f>
        <v>0</v>
      </c>
      <c r="D1436" s="309"/>
      <c r="E1436" s="310"/>
      <c r="F1436" s="311">
        <f>$C$9</f>
        <v>0</v>
      </c>
      <c r="G1436" s="312">
        <f>'13 Score Fill'!H1430</f>
        <v>0</v>
      </c>
      <c r="H1436" s="309"/>
      <c r="I1436" s="310"/>
      <c r="J1436" s="311">
        <f>$C$9</f>
        <v>0</v>
      </c>
      <c r="K1436" s="312">
        <f>'13 Score Fill'!H1438</f>
        <v>0</v>
      </c>
      <c r="L1436" s="309"/>
      <c r="M1436" s="309"/>
      <c r="N1436" s="311">
        <f>$C$9</f>
        <v>0</v>
      </c>
      <c r="O1436" s="313">
        <f>'13 Score Fill'!H1446</f>
        <v>0</v>
      </c>
      <c r="P1436" s="309"/>
      <c r="Q1436" s="310"/>
      <c r="R1436" s="309"/>
      <c r="V1436" s="374" t="e">
        <f>C1434</f>
        <v>#N/A</v>
      </c>
      <c r="W1436" s="375">
        <f>C1439</f>
        <v>0</v>
      </c>
    </row>
    <row r="1437" spans="1:23" x14ac:dyDescent="0.25">
      <c r="A1437" s="330"/>
      <c r="B1437" s="311">
        <f>$C$10</f>
        <v>0</v>
      </c>
      <c r="C1437" s="313">
        <f>'13 Score Fill'!H1423</f>
        <v>0</v>
      </c>
      <c r="D1437" s="309"/>
      <c r="E1437" s="310"/>
      <c r="F1437" s="311">
        <f>$C$10</f>
        <v>0</v>
      </c>
      <c r="G1437" s="313">
        <f>'13 Score Fill'!H1431</f>
        <v>0</v>
      </c>
      <c r="H1437" s="309"/>
      <c r="I1437" s="310"/>
      <c r="J1437" s="311">
        <f>$C$10</f>
        <v>0</v>
      </c>
      <c r="K1437" s="312">
        <f>'13 Score Fill'!H1439</f>
        <v>0</v>
      </c>
      <c r="L1437" s="309"/>
      <c r="M1437" s="309"/>
      <c r="N1437" s="311">
        <f>$C$10</f>
        <v>0</v>
      </c>
      <c r="O1437" s="314">
        <f>'13 Score Fill'!H1447</f>
        <v>0</v>
      </c>
      <c r="P1437" s="309"/>
      <c r="Q1437" s="310"/>
      <c r="R1437" s="309"/>
      <c r="V1437" s="374" t="e">
        <f>G1434</f>
        <v>#N/A</v>
      </c>
      <c r="W1437" s="375">
        <f>G1439</f>
        <v>0</v>
      </c>
    </row>
    <row r="1438" spans="1:23" x14ac:dyDescent="0.25">
      <c r="A1438" s="330"/>
      <c r="B1438" s="311">
        <f>$C$11</f>
        <v>0</v>
      </c>
      <c r="C1438" s="314">
        <f>'13 Score Fill'!H1424</f>
        <v>0</v>
      </c>
      <c r="D1438" s="309"/>
      <c r="E1438" s="310"/>
      <c r="F1438" s="311">
        <f>$C$11</f>
        <v>0</v>
      </c>
      <c r="G1438" s="315">
        <f>'13 Score Fill'!H1432</f>
        <v>0</v>
      </c>
      <c r="H1438" s="309"/>
      <c r="I1438" s="310"/>
      <c r="J1438" s="311">
        <f>$C$11</f>
        <v>0</v>
      </c>
      <c r="K1438" s="313">
        <f>'13 Score Fill'!H1440</f>
        <v>0</v>
      </c>
      <c r="L1438" s="309"/>
      <c r="M1438" s="309"/>
      <c r="N1438" s="311">
        <f>$C$11</f>
        <v>0</v>
      </c>
      <c r="O1438" s="314">
        <f>'13 Score Fill'!H1448</f>
        <v>0</v>
      </c>
      <c r="P1438" s="309"/>
      <c r="Q1438" s="310"/>
      <c r="R1438" s="309"/>
      <c r="V1438" s="375" t="e">
        <f>K1434</f>
        <v>#N/A</v>
      </c>
      <c r="W1438" s="375">
        <f>K1439</f>
        <v>0</v>
      </c>
    </row>
    <row r="1439" spans="1:23" x14ac:dyDescent="0.25">
      <c r="A1439" s="330"/>
      <c r="B1439" s="327" t="s">
        <v>248</v>
      </c>
      <c r="C1439" s="324">
        <f>SUM(C1436:C1438)</f>
        <v>0</v>
      </c>
      <c r="D1439" s="325"/>
      <c r="E1439" s="326"/>
      <c r="F1439" s="327" t="s">
        <v>248</v>
      </c>
      <c r="G1439" s="322">
        <f>SUM(G1436:G1438)</f>
        <v>0</v>
      </c>
      <c r="H1439" s="325"/>
      <c r="I1439" s="326"/>
      <c r="J1439" s="327" t="s">
        <v>248</v>
      </c>
      <c r="K1439" s="324">
        <f>SUM(K1436:K1438)</f>
        <v>0</v>
      </c>
      <c r="L1439" s="325"/>
      <c r="M1439" s="325"/>
      <c r="N1439" s="327" t="s">
        <v>248</v>
      </c>
      <c r="O1439" s="324">
        <f>SUM(O1436:O1438)</f>
        <v>0</v>
      </c>
      <c r="P1439" s="309"/>
      <c r="Q1439" s="310"/>
      <c r="R1439" s="309"/>
      <c r="V1439" s="374" t="e">
        <f>O1434</f>
        <v>#N/A</v>
      </c>
      <c r="W1439" s="375">
        <f>O1439</f>
        <v>0</v>
      </c>
    </row>
    <row r="1440" spans="1:23" x14ac:dyDescent="0.25">
      <c r="A1440" s="330"/>
      <c r="B1440" s="327" t="s">
        <v>240</v>
      </c>
      <c r="C1440" s="328">
        <f>C1439/3</f>
        <v>0</v>
      </c>
      <c r="D1440" s="325"/>
      <c r="E1440" s="326"/>
      <c r="F1440" s="327" t="s">
        <v>240</v>
      </c>
      <c r="G1440" s="328">
        <f>G1439/3</f>
        <v>0</v>
      </c>
      <c r="H1440" s="325"/>
      <c r="I1440" s="326"/>
      <c r="J1440" s="327" t="s">
        <v>240</v>
      </c>
      <c r="K1440" s="328">
        <f>K1439/3</f>
        <v>0</v>
      </c>
      <c r="L1440" s="325"/>
      <c r="M1440" s="325"/>
      <c r="N1440" s="327" t="s">
        <v>240</v>
      </c>
      <c r="O1440" s="328">
        <f>O1439/3</f>
        <v>0</v>
      </c>
      <c r="P1440" s="309"/>
      <c r="Q1440" s="310"/>
      <c r="R1440" s="309"/>
      <c r="V1440" s="374" t="e">
        <f>C1442</f>
        <v>#N/A</v>
      </c>
      <c r="W1440" s="375">
        <f>C1447</f>
        <v>0</v>
      </c>
    </row>
    <row r="1441" spans="1:23" x14ac:dyDescent="0.25">
      <c r="A1441" s="330"/>
      <c r="B1441" s="311"/>
      <c r="C1441" s="309"/>
      <c r="D1441" s="309"/>
      <c r="E1441" s="310"/>
      <c r="F1441" s="311"/>
      <c r="G1441" s="309"/>
      <c r="H1441" s="309"/>
      <c r="I1441" s="310"/>
      <c r="J1441" s="311"/>
      <c r="K1441" s="309"/>
      <c r="L1441" s="309"/>
      <c r="M1441" s="309"/>
      <c r="N1441" s="311"/>
      <c r="O1441" s="309"/>
      <c r="P1441" s="309"/>
      <c r="Q1441" s="310"/>
      <c r="R1441" s="309"/>
      <c r="S1441" s="429"/>
      <c r="T1441" s="428"/>
      <c r="U1441" s="430"/>
      <c r="V1441" s="374" t="e">
        <f>G1442</f>
        <v>#N/A</v>
      </c>
      <c r="W1441" s="375">
        <f>G1447</f>
        <v>0</v>
      </c>
    </row>
    <row r="1442" spans="1:23" ht="12.75" customHeight="1" x14ac:dyDescent="0.25">
      <c r="A1442" s="330"/>
      <c r="B1442" s="319" t="s">
        <v>244</v>
      </c>
      <c r="C1442" s="1384" t="e">
        <f>$C$62</f>
        <v>#N/A</v>
      </c>
      <c r="D1442" s="1385"/>
      <c r="E1442" s="318"/>
      <c r="F1442" s="319" t="s">
        <v>244</v>
      </c>
      <c r="G1442" s="1384" t="e">
        <f>$G$62</f>
        <v>#N/A</v>
      </c>
      <c r="H1442" s="1385"/>
      <c r="I1442" s="318"/>
      <c r="J1442" s="319" t="s">
        <v>244</v>
      </c>
      <c r="K1442" s="1384" t="e">
        <f>$K$62</f>
        <v>#N/A</v>
      </c>
      <c r="L1442" s="1385"/>
      <c r="M1442" s="320"/>
      <c r="N1442" s="319" t="s">
        <v>244</v>
      </c>
      <c r="O1442" s="1384" t="e">
        <f>$O$62</f>
        <v>#N/A</v>
      </c>
      <c r="P1442" s="1385"/>
      <c r="Q1442" s="310"/>
      <c r="R1442" s="309"/>
      <c r="U1442" s="331"/>
      <c r="V1442" s="374" t="e">
        <f>K1442</f>
        <v>#N/A</v>
      </c>
      <c r="W1442" s="375">
        <f>K1447</f>
        <v>0</v>
      </c>
    </row>
    <row r="1443" spans="1:23" x14ac:dyDescent="0.25">
      <c r="A1443" s="330"/>
      <c r="B1443" s="311"/>
      <c r="C1443" s="321" t="s">
        <v>238</v>
      </c>
      <c r="D1443" s="321"/>
      <c r="E1443" s="322"/>
      <c r="F1443" s="327"/>
      <c r="G1443" s="321" t="s">
        <v>238</v>
      </c>
      <c r="H1443" s="321"/>
      <c r="I1443" s="322"/>
      <c r="J1443" s="327"/>
      <c r="K1443" s="321" t="s">
        <v>238</v>
      </c>
      <c r="L1443" s="321"/>
      <c r="M1443" s="321"/>
      <c r="N1443" s="327"/>
      <c r="O1443" s="321" t="s">
        <v>238</v>
      </c>
      <c r="P1443" s="321"/>
      <c r="Q1443" s="310"/>
      <c r="R1443" s="309"/>
      <c r="V1443" s="374" t="e">
        <f>O1442</f>
        <v>#N/A</v>
      </c>
      <c r="W1443" s="375">
        <f>O1447</f>
        <v>0</v>
      </c>
    </row>
    <row r="1444" spans="1:23" x14ac:dyDescent="0.25">
      <c r="A1444" s="330"/>
      <c r="B1444" s="311">
        <f>$C$9</f>
        <v>0</v>
      </c>
      <c r="C1444" s="313">
        <f>'13 Score Fill'!I1422</f>
        <v>0</v>
      </c>
      <c r="D1444" s="309"/>
      <c r="E1444" s="310"/>
      <c r="F1444" s="311">
        <f>$C$9</f>
        <v>0</v>
      </c>
      <c r="G1444" s="313">
        <f>'13 Score Fill'!I1430</f>
        <v>0</v>
      </c>
      <c r="H1444" s="309"/>
      <c r="I1444" s="310"/>
      <c r="J1444" s="311">
        <f>$C$9</f>
        <v>0</v>
      </c>
      <c r="K1444" s="313">
        <f>'13 Score Fill'!I1438</f>
        <v>0</v>
      </c>
      <c r="L1444" s="309"/>
      <c r="M1444" s="309"/>
      <c r="N1444" s="311">
        <f>$C$9</f>
        <v>0</v>
      </c>
      <c r="O1444" s="313">
        <f>'13 Score Fill'!I1446</f>
        <v>0</v>
      </c>
      <c r="P1444" s="309"/>
      <c r="Q1444" s="310"/>
      <c r="R1444" s="309"/>
      <c r="V1444" s="374" t="e">
        <f>C1450</f>
        <v>#N/A</v>
      </c>
      <c r="W1444" s="375">
        <f>C1455</f>
        <v>0</v>
      </c>
    </row>
    <row r="1445" spans="1:23" x14ac:dyDescent="0.25">
      <c r="A1445" s="330"/>
      <c r="B1445" s="311">
        <f>$C$10</f>
        <v>0</v>
      </c>
      <c r="C1445" s="315">
        <f>'13 Score Fill'!I1423</f>
        <v>0</v>
      </c>
      <c r="D1445" s="309"/>
      <c r="E1445" s="310"/>
      <c r="F1445" s="311">
        <f>$C$10</f>
        <v>0</v>
      </c>
      <c r="G1445" s="315">
        <f>'13 Score Fill'!I1431</f>
        <v>0</v>
      </c>
      <c r="H1445" s="309"/>
      <c r="I1445" s="310"/>
      <c r="J1445" s="311">
        <f>$C$10</f>
        <v>0</v>
      </c>
      <c r="K1445" s="315">
        <f>'13 Score Fill'!I1439</f>
        <v>0</v>
      </c>
      <c r="L1445" s="309"/>
      <c r="M1445" s="309"/>
      <c r="N1445" s="311">
        <f>$C$10</f>
        <v>0</v>
      </c>
      <c r="O1445" s="314">
        <f>'13 Score Fill'!I1447</f>
        <v>0</v>
      </c>
      <c r="P1445" s="309"/>
      <c r="Q1445" s="310"/>
      <c r="R1445" s="309"/>
      <c r="V1445" s="374" t="e">
        <f>G1450</f>
        <v>#N/A</v>
      </c>
      <c r="W1445" s="375">
        <f>G1455</f>
        <v>0</v>
      </c>
    </row>
    <row r="1446" spans="1:23" x14ac:dyDescent="0.25">
      <c r="A1446" s="330"/>
      <c r="B1446" s="311">
        <f>$C$11</f>
        <v>0</v>
      </c>
      <c r="C1446" s="313">
        <f>'13 Score Fill'!I1424</f>
        <v>0</v>
      </c>
      <c r="D1446" s="309"/>
      <c r="E1446" s="310"/>
      <c r="F1446" s="311">
        <f>$C$11</f>
        <v>0</v>
      </c>
      <c r="G1446" s="313">
        <f>'13 Score Fill'!I1432</f>
        <v>0</v>
      </c>
      <c r="H1446" s="309"/>
      <c r="I1446" s="310"/>
      <c r="J1446" s="311">
        <f>$C$11</f>
        <v>0</v>
      </c>
      <c r="K1446" s="315">
        <f>'13 Score Fill'!I1440</f>
        <v>0</v>
      </c>
      <c r="L1446" s="309"/>
      <c r="M1446" s="309"/>
      <c r="N1446" s="311">
        <f>$C$11</f>
        <v>0</v>
      </c>
      <c r="O1446" s="315">
        <f>'13 Score Fill'!I1448</f>
        <v>0</v>
      </c>
      <c r="P1446" s="309"/>
      <c r="Q1446" s="310"/>
      <c r="R1446" s="309"/>
      <c r="V1446" s="375" t="e">
        <f>K1450</f>
        <v>#N/A</v>
      </c>
      <c r="W1446" s="375">
        <f>K1455</f>
        <v>0</v>
      </c>
    </row>
    <row r="1447" spans="1:23" x14ac:dyDescent="0.25">
      <c r="A1447" s="330"/>
      <c r="B1447" s="327" t="s">
        <v>248</v>
      </c>
      <c r="C1447" s="324">
        <f>SUM(C1444:C1446)</f>
        <v>0</v>
      </c>
      <c r="D1447" s="325"/>
      <c r="E1447" s="326"/>
      <c r="F1447" s="327" t="s">
        <v>248</v>
      </c>
      <c r="G1447" s="324">
        <f>SUM(G1444:G1446)</f>
        <v>0</v>
      </c>
      <c r="H1447" s="325"/>
      <c r="I1447" s="326"/>
      <c r="J1447" s="327" t="s">
        <v>248</v>
      </c>
      <c r="K1447" s="324">
        <f>SUM(K1444:K1446)</f>
        <v>0</v>
      </c>
      <c r="L1447" s="325"/>
      <c r="M1447" s="325"/>
      <c r="N1447" s="327" t="s">
        <v>248</v>
      </c>
      <c r="O1447" s="321">
        <f>SUM(O1444:O1446)</f>
        <v>0</v>
      </c>
      <c r="P1447" s="309"/>
      <c r="Q1447" s="310"/>
      <c r="R1447" s="309"/>
      <c r="V1447" s="374" t="e">
        <f>O1450</f>
        <v>#N/A</v>
      </c>
      <c r="W1447" s="375">
        <f>O1455</f>
        <v>0</v>
      </c>
    </row>
    <row r="1448" spans="1:23" x14ac:dyDescent="0.25">
      <c r="A1448" s="330"/>
      <c r="B1448" s="327" t="s">
        <v>240</v>
      </c>
      <c r="C1448" s="328">
        <f>C1447/3</f>
        <v>0</v>
      </c>
      <c r="D1448" s="325"/>
      <c r="E1448" s="326"/>
      <c r="F1448" s="327" t="s">
        <v>240</v>
      </c>
      <c r="G1448" s="328">
        <f>G1447/3</f>
        <v>0</v>
      </c>
      <c r="H1448" s="325"/>
      <c r="I1448" s="326"/>
      <c r="J1448" s="327" t="s">
        <v>240</v>
      </c>
      <c r="K1448" s="328">
        <f>K1447/3</f>
        <v>0</v>
      </c>
      <c r="L1448" s="325"/>
      <c r="M1448" s="325"/>
      <c r="N1448" s="327" t="s">
        <v>240</v>
      </c>
      <c r="O1448" s="328">
        <f>O1447/3</f>
        <v>0</v>
      </c>
      <c r="P1448" s="309"/>
      <c r="Q1448" s="310"/>
      <c r="R1448" s="309"/>
      <c r="W1448" s="184">
        <f>SUM(W1424:W1447)</f>
        <v>0</v>
      </c>
    </row>
    <row r="1449" spans="1:23" x14ac:dyDescent="0.25">
      <c r="A1449" s="330"/>
      <c r="B1449" s="311"/>
      <c r="C1449" s="309"/>
      <c r="D1449" s="309"/>
      <c r="E1449" s="310"/>
      <c r="F1449" s="311"/>
      <c r="G1449" s="309"/>
      <c r="H1449" s="309"/>
      <c r="I1449" s="310"/>
      <c r="J1449" s="311"/>
      <c r="K1449" s="309"/>
      <c r="L1449" s="309"/>
      <c r="M1449" s="309"/>
      <c r="N1449" s="311"/>
      <c r="O1449" s="309"/>
      <c r="P1449" s="309"/>
      <c r="Q1449" s="310"/>
      <c r="R1449" s="309"/>
    </row>
    <row r="1450" spans="1:23" ht="12.75" customHeight="1" x14ac:dyDescent="0.25">
      <c r="A1450" s="330"/>
      <c r="B1450" s="319" t="s">
        <v>245</v>
      </c>
      <c r="C1450" s="1384" t="e">
        <f>$C$70</f>
        <v>#N/A</v>
      </c>
      <c r="D1450" s="1385"/>
      <c r="E1450" s="318"/>
      <c r="F1450" s="319" t="s">
        <v>245</v>
      </c>
      <c r="G1450" s="1384" t="e">
        <f>$G$70</f>
        <v>#N/A</v>
      </c>
      <c r="H1450" s="1385"/>
      <c r="I1450" s="318"/>
      <c r="J1450" s="319" t="s">
        <v>245</v>
      </c>
      <c r="K1450" s="1384" t="e">
        <f>$K$70</f>
        <v>#N/A</v>
      </c>
      <c r="L1450" s="1385"/>
      <c r="M1450" s="320"/>
      <c r="N1450" s="319" t="s">
        <v>245</v>
      </c>
      <c r="O1450" s="1384" t="e">
        <f>$O$70</f>
        <v>#N/A</v>
      </c>
      <c r="P1450" s="1385"/>
      <c r="Q1450" s="310"/>
      <c r="R1450" s="309"/>
      <c r="U1450" s="331"/>
    </row>
    <row r="1451" spans="1:23" x14ac:dyDescent="0.25">
      <c r="A1451" s="330"/>
      <c r="B1451" s="311"/>
      <c r="C1451" s="321" t="s">
        <v>238</v>
      </c>
      <c r="D1451" s="321"/>
      <c r="E1451" s="322"/>
      <c r="F1451" s="327"/>
      <c r="G1451" s="321" t="s">
        <v>238</v>
      </c>
      <c r="H1451" s="321"/>
      <c r="I1451" s="322"/>
      <c r="J1451" s="327"/>
      <c r="K1451" s="321" t="s">
        <v>238</v>
      </c>
      <c r="L1451" s="321"/>
      <c r="M1451" s="321"/>
      <c r="N1451" s="327"/>
      <c r="O1451" s="321" t="s">
        <v>238</v>
      </c>
      <c r="P1451" s="309"/>
      <c r="Q1451" s="310"/>
      <c r="R1451" s="309"/>
    </row>
    <row r="1452" spans="1:23" x14ac:dyDescent="0.25">
      <c r="A1452" s="330"/>
      <c r="B1452" s="311">
        <f>$C$9</f>
        <v>0</v>
      </c>
      <c r="C1452" s="313">
        <f>'13 Score Fill'!J1422</f>
        <v>0</v>
      </c>
      <c r="D1452" s="309"/>
      <c r="E1452" s="310"/>
      <c r="F1452" s="311">
        <f>$C$9</f>
        <v>0</v>
      </c>
      <c r="G1452" s="313">
        <f>'13 Score Fill'!J1430</f>
        <v>0</v>
      </c>
      <c r="H1452" s="309"/>
      <c r="I1452" s="310"/>
      <c r="J1452" s="311">
        <f>$C$9</f>
        <v>0</v>
      </c>
      <c r="K1452" s="313">
        <f>'13 Score Fill'!J1438</f>
        <v>0</v>
      </c>
      <c r="L1452" s="309"/>
      <c r="M1452" s="309"/>
      <c r="N1452" s="311">
        <f>$C$9</f>
        <v>0</v>
      </c>
      <c r="O1452" s="313">
        <f>'13 Score Fill'!J1446</f>
        <v>0</v>
      </c>
      <c r="P1452" s="309"/>
      <c r="Q1452" s="310"/>
      <c r="R1452" s="309"/>
      <c r="V1452" s="374">
        <f>COUNTIF(V1424:V1447,D1464)</f>
        <v>0</v>
      </c>
    </row>
    <row r="1453" spans="1:23" x14ac:dyDescent="0.25">
      <c r="A1453" s="330"/>
      <c r="B1453" s="311">
        <f>$C$10</f>
        <v>0</v>
      </c>
      <c r="C1453" s="314">
        <f>'13 Score Fill'!J1423</f>
        <v>0</v>
      </c>
      <c r="D1453" s="309"/>
      <c r="E1453" s="310"/>
      <c r="F1453" s="311">
        <f>$C$10</f>
        <v>0</v>
      </c>
      <c r="G1453" s="315">
        <f>'13 Score Fill'!J1431</f>
        <v>0</v>
      </c>
      <c r="H1453" s="309"/>
      <c r="I1453" s="310"/>
      <c r="J1453" s="311">
        <f>$C$10</f>
        <v>0</v>
      </c>
      <c r="K1453" s="315">
        <f>'13 Score Fill'!J1439</f>
        <v>0</v>
      </c>
      <c r="L1453" s="309"/>
      <c r="M1453" s="309"/>
      <c r="N1453" s="311">
        <f>$C$10</f>
        <v>0</v>
      </c>
      <c r="O1453" s="314">
        <f>'13 Score Fill'!J1447</f>
        <v>0</v>
      </c>
      <c r="P1453" s="309"/>
      <c r="Q1453" s="310"/>
      <c r="R1453" s="309"/>
      <c r="V1453" s="374">
        <f>COUNTIF(V1424:V1447,D1465)</f>
        <v>0</v>
      </c>
    </row>
    <row r="1454" spans="1:23" x14ac:dyDescent="0.25">
      <c r="A1454" s="330"/>
      <c r="B1454" s="311">
        <f>$C$11</f>
        <v>0</v>
      </c>
      <c r="C1454" s="314">
        <f>'13 Score Fill'!J1424</f>
        <v>0</v>
      </c>
      <c r="D1454" s="309"/>
      <c r="E1454" s="310"/>
      <c r="F1454" s="311">
        <f>$C$11</f>
        <v>0</v>
      </c>
      <c r="G1454" s="315">
        <f>'13 Score Fill'!J1432</f>
        <v>0</v>
      </c>
      <c r="H1454" s="309"/>
      <c r="I1454" s="310"/>
      <c r="J1454" s="311">
        <f>$C$11</f>
        <v>0</v>
      </c>
      <c r="K1454" s="315">
        <f>'13 Score Fill'!J1440</f>
        <v>0</v>
      </c>
      <c r="L1454" s="309"/>
      <c r="M1454" s="309"/>
      <c r="N1454" s="311">
        <f>$C$11</f>
        <v>0</v>
      </c>
      <c r="O1454" s="314">
        <f>'13 Score Fill'!J1448</f>
        <v>0</v>
      </c>
      <c r="P1454" s="309"/>
      <c r="Q1454" s="310"/>
      <c r="R1454" s="309"/>
      <c r="V1454" s="374">
        <f>COUNTIF(V1424:V1447,D1466)</f>
        <v>0</v>
      </c>
    </row>
    <row r="1455" spans="1:23" x14ac:dyDescent="0.25">
      <c r="A1455" s="330"/>
      <c r="B1455" s="327" t="s">
        <v>248</v>
      </c>
      <c r="C1455" s="324">
        <f>SUM(C1452:C1454)</f>
        <v>0</v>
      </c>
      <c r="D1455" s="325"/>
      <c r="E1455" s="326"/>
      <c r="F1455" s="327" t="s">
        <v>248</v>
      </c>
      <c r="G1455" s="321">
        <f>SUM(G1452:G1454)</f>
        <v>0</v>
      </c>
      <c r="H1455" s="325"/>
      <c r="I1455" s="326"/>
      <c r="J1455" s="327" t="s">
        <v>248</v>
      </c>
      <c r="K1455" s="324">
        <f>SUM(K1452:K1454)</f>
        <v>0</v>
      </c>
      <c r="L1455" s="325"/>
      <c r="M1455" s="325"/>
      <c r="N1455" s="327" t="s">
        <v>248</v>
      </c>
      <c r="O1455" s="324">
        <f>SUM(O1452:O1454)</f>
        <v>0</v>
      </c>
      <c r="P1455" s="309"/>
      <c r="Q1455" s="310"/>
      <c r="R1455" s="309"/>
      <c r="V1455" s="374">
        <f>COUNTIF(V1424:V1447,D1467)</f>
        <v>0</v>
      </c>
    </row>
    <row r="1456" spans="1:23" x14ac:dyDescent="0.25">
      <c r="A1456" s="330"/>
      <c r="B1456" s="327" t="s">
        <v>240</v>
      </c>
      <c r="C1456" s="328">
        <f>C1455/3</f>
        <v>0</v>
      </c>
      <c r="D1456" s="378"/>
      <c r="E1456" s="379"/>
      <c r="F1456" s="380" t="s">
        <v>240</v>
      </c>
      <c r="G1456" s="328">
        <f>G1455/3</f>
        <v>0</v>
      </c>
      <c r="H1456" s="378"/>
      <c r="I1456" s="379"/>
      <c r="J1456" s="380" t="s">
        <v>240</v>
      </c>
      <c r="K1456" s="328">
        <f>K1455/3</f>
        <v>0</v>
      </c>
      <c r="L1456" s="378"/>
      <c r="M1456" s="378"/>
      <c r="N1456" s="380" t="s">
        <v>240</v>
      </c>
      <c r="O1456" s="328">
        <f>O1455/3</f>
        <v>0</v>
      </c>
      <c r="P1456" s="309"/>
      <c r="Q1456" s="310"/>
      <c r="R1456" s="309"/>
      <c r="V1456" s="374">
        <f>COUNTIF(V1424:V1447,C1468)</f>
        <v>0</v>
      </c>
    </row>
    <row r="1457" spans="1:22" ht="13.8" thickBot="1" x14ac:dyDescent="0.3">
      <c r="A1457" s="330"/>
      <c r="B1457" s="311"/>
      <c r="C1457" s="309"/>
      <c r="D1457" s="309"/>
      <c r="E1457" s="310"/>
      <c r="F1457" s="311"/>
      <c r="G1457" s="309"/>
      <c r="H1457" s="309"/>
      <c r="I1457" s="310"/>
      <c r="J1457" s="311"/>
      <c r="K1457" s="309"/>
      <c r="L1457" s="309"/>
      <c r="M1457" s="309"/>
      <c r="N1457" s="311"/>
      <c r="O1457" s="309"/>
      <c r="P1457" s="309"/>
      <c r="Q1457" s="310"/>
      <c r="R1457" s="309"/>
      <c r="V1457" s="374">
        <f>COUNTIF(V1424:V1447,D1469)</f>
        <v>0</v>
      </c>
    </row>
    <row r="1458" spans="1:22" ht="25.5" customHeight="1" x14ac:dyDescent="0.25">
      <c r="A1458" s="330"/>
      <c r="B1458" s="381" t="s">
        <v>249</v>
      </c>
      <c r="C1458" s="382">
        <f>C1455+C1447+C1439+C1431+C1423+C1415</f>
        <v>0</v>
      </c>
      <c r="D1458" s="1394" t="e">
        <f>$C$28</f>
        <v>#N/A</v>
      </c>
      <c r="E1458" s="1395"/>
      <c r="F1458" s="381" t="s">
        <v>272</v>
      </c>
      <c r="G1458" s="382">
        <f>G1455+G1447+G1439+G1431+G1423+G1415</f>
        <v>0</v>
      </c>
      <c r="H1458" s="1394" t="e">
        <f>$G$28</f>
        <v>#N/A</v>
      </c>
      <c r="I1458" s="1395"/>
      <c r="J1458" s="381" t="s">
        <v>301</v>
      </c>
      <c r="K1458" s="382">
        <f>K1455+K1447+K1439+K1431+K1423+K1415</f>
        <v>0</v>
      </c>
      <c r="L1458" s="1394" t="e">
        <f>$K$28</f>
        <v>#N/A</v>
      </c>
      <c r="M1458" s="1400"/>
      <c r="N1458" s="381" t="s">
        <v>303</v>
      </c>
      <c r="O1458" s="383">
        <f>O1455+O1447+O1439+O1431+O1423+O1415</f>
        <v>0</v>
      </c>
      <c r="P1458" s="1394" t="str">
        <f>$O$28</f>
        <v>Not Used</v>
      </c>
      <c r="Q1458" s="1395"/>
      <c r="R1458" s="510"/>
      <c r="V1458" s="374">
        <f>COUNTIF(V1424:V1447,D1470)</f>
        <v>0</v>
      </c>
    </row>
    <row r="1459" spans="1:22" x14ac:dyDescent="0.25">
      <c r="A1459" s="330"/>
      <c r="B1459" s="384"/>
      <c r="C1459" s="321"/>
      <c r="D1459" s="1396"/>
      <c r="E1459" s="1397"/>
      <c r="F1459" s="384"/>
      <c r="G1459" s="321"/>
      <c r="H1459" s="1396"/>
      <c r="I1459" s="1397"/>
      <c r="J1459" s="384"/>
      <c r="K1459" s="321"/>
      <c r="L1459" s="1396"/>
      <c r="M1459" s="1401"/>
      <c r="N1459" s="384"/>
      <c r="O1459" s="385"/>
      <c r="P1459" s="1396"/>
      <c r="Q1459" s="1397"/>
      <c r="R1459" s="510"/>
      <c r="V1459" s="374">
        <f>COUNTIF(V1424:V1447,C1471)</f>
        <v>0</v>
      </c>
    </row>
    <row r="1460" spans="1:22" ht="27" thickBot="1" x14ac:dyDescent="0.3">
      <c r="A1460" s="330"/>
      <c r="B1460" s="386" t="s">
        <v>250</v>
      </c>
      <c r="C1460" s="388" t="str">
        <f>K1465</f>
        <v>Exercise 1</v>
      </c>
      <c r="D1460" s="1398"/>
      <c r="E1460" s="1399"/>
      <c r="F1460" s="386" t="s">
        <v>273</v>
      </c>
      <c r="G1460" s="388" t="str">
        <f>K1466</f>
        <v>Exercise 2</v>
      </c>
      <c r="H1460" s="1398"/>
      <c r="I1460" s="1399"/>
      <c r="J1460" s="386" t="s">
        <v>302</v>
      </c>
      <c r="K1460" s="388" t="str">
        <f>K1467</f>
        <v>Exercise 3</v>
      </c>
      <c r="L1460" s="1398"/>
      <c r="M1460" s="1402"/>
      <c r="N1460" s="386" t="s">
        <v>304</v>
      </c>
      <c r="O1460" s="389" t="str">
        <f>K1467</f>
        <v>Exercise 3</v>
      </c>
      <c r="P1460" s="1398"/>
      <c r="Q1460" s="1399"/>
      <c r="R1460" s="510"/>
      <c r="V1460" s="331">
        <f>$K$9+$K$10+$K$11+$K$12</f>
        <v>0</v>
      </c>
    </row>
    <row r="1461" spans="1:22" ht="13.8" thickBot="1" x14ac:dyDescent="0.3">
      <c r="A1461" s="330"/>
      <c r="B1461" s="329"/>
      <c r="C1461" s="309"/>
      <c r="D1461" s="309"/>
      <c r="E1461" s="309"/>
      <c r="F1461" s="309"/>
      <c r="G1461" s="309"/>
      <c r="H1461" s="309"/>
      <c r="I1461" s="309"/>
      <c r="J1461" s="309"/>
      <c r="K1461" s="309"/>
      <c r="L1461" s="309"/>
      <c r="M1461" s="309"/>
      <c r="N1461" s="309"/>
      <c r="O1461" s="309"/>
      <c r="P1461" s="309"/>
      <c r="Q1461" s="310"/>
      <c r="R1461" s="309"/>
    </row>
    <row r="1462" spans="1:22" ht="41.4" thickTop="1" thickBot="1" x14ac:dyDescent="0.35">
      <c r="A1462" s="330"/>
      <c r="B1462" s="390"/>
      <c r="C1462" s="325"/>
      <c r="D1462" s="325"/>
      <c r="E1462" s="391" t="s">
        <v>248</v>
      </c>
      <c r="F1462" s="392" t="s">
        <v>348</v>
      </c>
      <c r="G1462" s="1387" t="s">
        <v>347</v>
      </c>
      <c r="H1462" s="1387"/>
      <c r="I1462" s="452" t="s">
        <v>404</v>
      </c>
      <c r="J1462" s="394"/>
      <c r="K1462" s="309"/>
      <c r="L1462" s="309"/>
      <c r="M1462" s="1382" t="s">
        <v>7</v>
      </c>
      <c r="N1462" s="1383"/>
      <c r="O1462" s="395" t="str">
        <f>J1406</f>
        <v>U</v>
      </c>
      <c r="P1462" s="396"/>
      <c r="Q1462" s="397"/>
      <c r="R1462" s="396"/>
    </row>
    <row r="1463" spans="1:22" ht="13.8" thickTop="1" x14ac:dyDescent="0.25">
      <c r="A1463" s="330"/>
      <c r="B1463" s="398"/>
      <c r="C1463" s="399"/>
      <c r="D1463" s="400" t="s">
        <v>259</v>
      </c>
      <c r="E1463" s="321">
        <f>SUMIFS(W1424:W1447,V1424:V1447,D1463)</f>
        <v>0</v>
      </c>
      <c r="F1463" s="401">
        <f>$V$72*30</f>
        <v>0</v>
      </c>
      <c r="G1463" s="1374" t="e">
        <f>E1463/$V$72/3</f>
        <v>#DIV/0!</v>
      </c>
      <c r="H1463" s="1374"/>
      <c r="I1463" s="378" t="e">
        <f>G1463*10</f>
        <v>#DIV/0!</v>
      </c>
      <c r="J1463" s="309"/>
      <c r="K1463" s="309"/>
      <c r="L1463" s="309"/>
      <c r="M1463" s="402"/>
      <c r="N1463" s="1392"/>
      <c r="O1463" s="1392"/>
      <c r="P1463" s="1392"/>
      <c r="Q1463" s="1393"/>
      <c r="R1463" s="509"/>
    </row>
    <row r="1464" spans="1:22" x14ac:dyDescent="0.25">
      <c r="A1464" s="330"/>
      <c r="B1464" s="403"/>
      <c r="C1464" s="399"/>
      <c r="D1464" s="400" t="s">
        <v>266</v>
      </c>
      <c r="E1464" s="321">
        <f>SUMIFS(W1424:W1447,V1424:V1447,D1464)</f>
        <v>0</v>
      </c>
      <c r="F1464" s="401">
        <f>$V$73*30</f>
        <v>0</v>
      </c>
      <c r="G1464" s="1374" t="e">
        <f>E1464/$V$73/3</f>
        <v>#DIV/0!</v>
      </c>
      <c r="H1464" s="1374"/>
      <c r="I1464" s="378" t="e">
        <f t="shared" ref="I1464:I1470" si="24">G1464*10</f>
        <v>#DIV/0!</v>
      </c>
      <c r="K1464" s="1390"/>
      <c r="L1464" s="1390"/>
      <c r="M1464" s="404" t="s">
        <v>248</v>
      </c>
      <c r="N1464" s="404" t="s">
        <v>240</v>
      </c>
      <c r="O1464" s="405"/>
      <c r="P1464" s="405"/>
      <c r="Q1464" s="406"/>
      <c r="R1464" s="405"/>
    </row>
    <row r="1465" spans="1:22" ht="13.8" x14ac:dyDescent="0.3">
      <c r="A1465" s="330"/>
      <c r="B1465" s="403"/>
      <c r="C1465" s="399"/>
      <c r="D1465" s="400" t="s">
        <v>260</v>
      </c>
      <c r="E1465" s="321">
        <f>SUMIFS(W1424:W1447,V1424:V1447,D1465)</f>
        <v>0</v>
      </c>
      <c r="F1465" s="401">
        <f>$V$74*30</f>
        <v>0</v>
      </c>
      <c r="G1465" s="1374" t="e">
        <f>E1465/$V$74/3</f>
        <v>#DIV/0!</v>
      </c>
      <c r="H1465" s="1374"/>
      <c r="I1465" s="378" t="e">
        <f t="shared" si="24"/>
        <v>#DIV/0!</v>
      </c>
      <c r="K1465" s="1375" t="s">
        <v>236</v>
      </c>
      <c r="L1465" s="1375"/>
      <c r="M1465" s="404">
        <f>C1458</f>
        <v>0</v>
      </c>
      <c r="N1465" s="407" t="e">
        <f>(M1465/($K$9*30))*100</f>
        <v>#DIV/0!</v>
      </c>
      <c r="O1465" s="330"/>
      <c r="P1465" s="330"/>
      <c r="Q1465" s="310"/>
      <c r="R1465" s="309"/>
    </row>
    <row r="1466" spans="1:22" ht="13.8" x14ac:dyDescent="0.3">
      <c r="A1466" s="330"/>
      <c r="B1466" s="403"/>
      <c r="C1466" s="399"/>
      <c r="D1466" s="400" t="s">
        <v>261</v>
      </c>
      <c r="E1466" s="321">
        <f>SUMIFS(W1424:W1447,V1424:V1447,D1466)</f>
        <v>0</v>
      </c>
      <c r="F1466" s="401">
        <f>$V$75*30</f>
        <v>0</v>
      </c>
      <c r="G1466" s="1374" t="e">
        <f>E1466/$V$75/3</f>
        <v>#DIV/0!</v>
      </c>
      <c r="H1466" s="1374"/>
      <c r="I1466" s="378" t="e">
        <f t="shared" si="24"/>
        <v>#DIV/0!</v>
      </c>
      <c r="K1466" s="1375" t="s">
        <v>237</v>
      </c>
      <c r="L1466" s="1375"/>
      <c r="M1466" s="404">
        <f>G1458</f>
        <v>0</v>
      </c>
      <c r="N1466" s="407" t="e">
        <f>(M1466/($K$10*30))*100</f>
        <v>#DIV/0!</v>
      </c>
      <c r="O1466" s="408"/>
      <c r="P1466" s="330"/>
      <c r="Q1466" s="310"/>
      <c r="R1466" s="309"/>
    </row>
    <row r="1467" spans="1:22" ht="13.8" x14ac:dyDescent="0.3">
      <c r="A1467" s="330"/>
      <c r="B1467" s="403"/>
      <c r="C1467" s="330"/>
      <c r="D1467" s="409" t="s">
        <v>262</v>
      </c>
      <c r="E1467" s="321">
        <f>SUMIFS(W1424:W1447,V1424:V1447,D1467)</f>
        <v>0</v>
      </c>
      <c r="F1467" s="401">
        <f>$V$76*30</f>
        <v>0</v>
      </c>
      <c r="G1467" s="1374" t="e">
        <f>E1467/$V$76/3</f>
        <v>#DIV/0!</v>
      </c>
      <c r="H1467" s="1374"/>
      <c r="I1467" s="378" t="e">
        <f t="shared" si="24"/>
        <v>#DIV/0!</v>
      </c>
      <c r="K1467" s="1375" t="s">
        <v>247</v>
      </c>
      <c r="L1467" s="1375"/>
      <c r="M1467" s="404">
        <f>K1458</f>
        <v>0</v>
      </c>
      <c r="N1467" s="407" t="e">
        <f>(M1467/($K$11*30))*100</f>
        <v>#DIV/0!</v>
      </c>
      <c r="O1467" s="309"/>
      <c r="P1467" s="309"/>
      <c r="Q1467" s="310"/>
      <c r="R1467" s="309"/>
    </row>
    <row r="1468" spans="1:22" ht="13.8" x14ac:dyDescent="0.3">
      <c r="A1468" s="330"/>
      <c r="B1468" s="403"/>
      <c r="C1468" s="399"/>
      <c r="D1468" s="400" t="s">
        <v>263</v>
      </c>
      <c r="E1468" s="321">
        <f>SUMIFS(W1424:W1447,V1424:V1447,D1468)</f>
        <v>0</v>
      </c>
      <c r="F1468" s="401">
        <f>$V$77*30</f>
        <v>0</v>
      </c>
      <c r="G1468" s="1374" t="e">
        <f>E1468/$V$77/3</f>
        <v>#DIV/0!</v>
      </c>
      <c r="H1468" s="1374"/>
      <c r="I1468" s="378" t="e">
        <f t="shared" si="24"/>
        <v>#DIV/0!</v>
      </c>
      <c r="K1468" s="1375" t="s">
        <v>246</v>
      </c>
      <c r="L1468" s="1375"/>
      <c r="M1468" s="404">
        <f>O1458</f>
        <v>0</v>
      </c>
      <c r="N1468" s="407" t="e">
        <f>(M1468/($K$12*30))*100</f>
        <v>#DIV/0!</v>
      </c>
      <c r="O1468" s="309"/>
      <c r="P1468" s="309"/>
      <c r="Q1468" s="310"/>
      <c r="R1468" s="309"/>
    </row>
    <row r="1469" spans="1:22" ht="13.8" x14ac:dyDescent="0.25">
      <c r="A1469" s="330"/>
      <c r="B1469" s="403"/>
      <c r="C1469" s="399"/>
      <c r="D1469" s="400" t="s">
        <v>265</v>
      </c>
      <c r="E1469" s="321">
        <f>SUMIFS(W1424:W1447,V1424:V1447,D1469)</f>
        <v>0</v>
      </c>
      <c r="F1469" s="401">
        <f>$V$78*30</f>
        <v>0</v>
      </c>
      <c r="G1469" s="1374" t="e">
        <f>E1469/$V$78/3</f>
        <v>#DIV/0!</v>
      </c>
      <c r="H1469" s="1374"/>
      <c r="I1469" s="378" t="e">
        <f t="shared" si="24"/>
        <v>#DIV/0!</v>
      </c>
      <c r="K1469" s="1376" t="s">
        <v>248</v>
      </c>
      <c r="L1469" s="1376"/>
      <c r="M1469" s="321">
        <f>SUM(M1465:M1468)</f>
        <v>0</v>
      </c>
      <c r="N1469" s="410" t="e">
        <f>(M1469/$O$86)*100</f>
        <v>#DIV/0!</v>
      </c>
      <c r="O1469" s="309"/>
      <c r="P1469" s="309"/>
      <c r="Q1469" s="310"/>
      <c r="R1469" s="309"/>
    </row>
    <row r="1470" spans="1:22" x14ac:dyDescent="0.25">
      <c r="A1470" s="330"/>
      <c r="B1470" s="403"/>
      <c r="C1470" s="1377" t="s">
        <v>264</v>
      </c>
      <c r="D1470" s="1377"/>
      <c r="E1470" s="321">
        <f>SUMIFS(W1424:W1447,V1424:V1447,C1470)</f>
        <v>0</v>
      </c>
      <c r="F1470" s="401">
        <f>$V$79*30</f>
        <v>0</v>
      </c>
      <c r="G1470" s="1374" t="e">
        <f>E1470/$V$79/3</f>
        <v>#DIV/0!</v>
      </c>
      <c r="H1470" s="1374"/>
      <c r="I1470" s="378" t="e">
        <f t="shared" si="24"/>
        <v>#DIV/0!</v>
      </c>
      <c r="L1470" s="412" t="s">
        <v>349</v>
      </c>
      <c r="M1470" s="413">
        <f>($K$9+$K$10+$K$11+$K$12)*30</f>
        <v>0</v>
      </c>
      <c r="N1470" s="414"/>
      <c r="O1470" s="414"/>
      <c r="P1470" s="309"/>
      <c r="Q1470" s="310"/>
      <c r="R1470" s="309"/>
    </row>
    <row r="1471" spans="1:22" x14ac:dyDescent="0.25">
      <c r="A1471" s="330"/>
      <c r="B1471" s="415"/>
      <c r="C1471" s="1386" t="s">
        <v>307</v>
      </c>
      <c r="D1471" s="1386"/>
      <c r="E1471" s="401">
        <f>SUM(E1463:E1470)</f>
        <v>0</v>
      </c>
      <c r="F1471" s="416">
        <f>SUM(F1463:F1470)</f>
        <v>0</v>
      </c>
      <c r="G1471" s="417"/>
      <c r="H1471" s="1388"/>
      <c r="I1471" s="1388"/>
      <c r="J1471" s="418"/>
      <c r="K1471" s="418"/>
      <c r="L1471" s="417"/>
      <c r="M1471" s="417"/>
      <c r="N1471" s="417"/>
      <c r="O1471" s="417"/>
      <c r="P1471" s="417"/>
      <c r="Q1471" s="419"/>
      <c r="R1471" s="309"/>
    </row>
    <row r="1472" spans="1:22" x14ac:dyDescent="0.25">
      <c r="A1472" s="330"/>
      <c r="B1472" s="420"/>
      <c r="C1472" s="421"/>
      <c r="D1472" s="421"/>
      <c r="E1472" s="422"/>
      <c r="F1472" s="423"/>
      <c r="G1472" s="424"/>
      <c r="H1472" s="422"/>
      <c r="I1472" s="422"/>
      <c r="J1472" s="425"/>
      <c r="K1472" s="424"/>
      <c r="L1472" s="424"/>
      <c r="M1472" s="424"/>
      <c r="N1472" s="424"/>
      <c r="O1472" s="424"/>
      <c r="P1472" s="424"/>
      <c r="Q1472" s="424"/>
      <c r="R1472" s="309"/>
    </row>
    <row r="1473" spans="1:23" ht="13.8" x14ac:dyDescent="0.25">
      <c r="A1473" s="330"/>
      <c r="B1473" s="349"/>
      <c r="C1473" s="350"/>
      <c r="D1473" s="350"/>
      <c r="E1473" s="350"/>
      <c r="F1473" s="350"/>
      <c r="G1473" s="351"/>
      <c r="H1473" s="350"/>
      <c r="I1473" s="350"/>
      <c r="J1473" s="350"/>
      <c r="K1473" s="350"/>
      <c r="L1473" s="352"/>
      <c r="M1473" s="350"/>
      <c r="N1473" s="350"/>
      <c r="O1473" s="353"/>
      <c r="P1473" s="353"/>
      <c r="Q1473" s="354"/>
      <c r="R1473" s="309"/>
    </row>
    <row r="1474" spans="1:23" ht="15.75" customHeight="1" thickBot="1" x14ac:dyDescent="0.3">
      <c r="A1474" s="330"/>
      <c r="B1474" s="426"/>
      <c r="C1474" s="355" t="s">
        <v>13</v>
      </c>
      <c r="D1474" s="1403">
        <f>'1 FILL FORM'!$G$6</f>
        <v>0</v>
      </c>
      <c r="E1474" s="1403"/>
      <c r="F1474" s="1403"/>
      <c r="G1474" s="1403"/>
      <c r="H1474" s="309"/>
      <c r="I1474" s="309"/>
      <c r="J1474" s="309"/>
      <c r="K1474" s="309"/>
      <c r="L1474" s="309"/>
      <c r="M1474" s="355" t="s">
        <v>4</v>
      </c>
      <c r="N1474" s="1391">
        <f>'1 FILL FORM'!$G$7</f>
        <v>0</v>
      </c>
      <c r="O1474" s="1391"/>
      <c r="P1474" s="1391"/>
      <c r="Q1474" s="310"/>
      <c r="R1474" s="309"/>
      <c r="S1474" s="365"/>
      <c r="T1474" s="365"/>
      <c r="U1474" s="365"/>
    </row>
    <row r="1475" spans="1:23" ht="16.8" thickTop="1" thickBot="1" x14ac:dyDescent="0.35">
      <c r="A1475" s="330"/>
      <c r="B1475" s="358" t="s">
        <v>5</v>
      </c>
      <c r="C1475" s="1389">
        <f>'1 FILL FORM'!$G$9</f>
        <v>0</v>
      </c>
      <c r="D1475" s="1389"/>
      <c r="E1475" s="1389"/>
      <c r="F1475" s="1389"/>
      <c r="G1475" s="359"/>
      <c r="H1475" s="360"/>
      <c r="I1475" s="361" t="s">
        <v>7</v>
      </c>
      <c r="J1475" s="307" t="s">
        <v>295</v>
      </c>
      <c r="K1475" s="362"/>
      <c r="L1475" s="362"/>
      <c r="M1475" s="362"/>
      <c r="N1475" s="362"/>
      <c r="O1475" s="362"/>
      <c r="P1475" s="362"/>
      <c r="Q1475" s="363"/>
      <c r="R1475" s="359"/>
      <c r="V1475" s="365"/>
      <c r="W1475" s="365"/>
    </row>
    <row r="1476" spans="1:23" ht="14.4" thickTop="1" thickBot="1" x14ac:dyDescent="0.3">
      <c r="A1476" s="330"/>
      <c r="B1476" s="366"/>
      <c r="C1476" s="367"/>
      <c r="D1476" s="367"/>
      <c r="E1476" s="367"/>
      <c r="F1476" s="367"/>
      <c r="G1476" s="367"/>
      <c r="H1476" s="367"/>
      <c r="I1476" s="367"/>
      <c r="J1476" s="367"/>
      <c r="K1476" s="367"/>
      <c r="L1476" s="367"/>
      <c r="M1476" s="367"/>
      <c r="N1476" s="367"/>
      <c r="O1476" s="367"/>
      <c r="P1476" s="367"/>
      <c r="Q1476" s="368"/>
      <c r="R1476" s="309"/>
    </row>
    <row r="1477" spans="1:23" ht="14.4" thickTop="1" thickBot="1" x14ac:dyDescent="0.3">
      <c r="A1477" s="330"/>
      <c r="B1477" s="370" t="s">
        <v>253</v>
      </c>
      <c r="C1477" s="1378" t="e">
        <f>$G$9</f>
        <v>#N/A</v>
      </c>
      <c r="D1477" s="1378"/>
      <c r="E1477" s="1379"/>
      <c r="F1477" s="370" t="s">
        <v>254</v>
      </c>
      <c r="G1477" s="1378" t="e">
        <f>$G$10</f>
        <v>#N/A</v>
      </c>
      <c r="H1477" s="1378"/>
      <c r="I1477" s="1379"/>
      <c r="J1477" s="371" t="s">
        <v>255</v>
      </c>
      <c r="K1477" s="1380" t="e">
        <f>$G$11</f>
        <v>#N/A</v>
      </c>
      <c r="L1477" s="1380"/>
      <c r="M1477" s="1381"/>
      <c r="N1477" s="371" t="s">
        <v>256</v>
      </c>
      <c r="O1477" s="1380" t="str">
        <f>$G$12</f>
        <v>Not Used</v>
      </c>
      <c r="P1477" s="1380"/>
      <c r="Q1477" s="1381"/>
      <c r="R1477" s="508"/>
    </row>
    <row r="1478" spans="1:23" ht="13.8" thickTop="1" x14ac:dyDescent="0.25">
      <c r="A1478" s="330"/>
      <c r="B1478" s="329"/>
      <c r="C1478" s="309"/>
      <c r="D1478" s="427"/>
      <c r="E1478" s="310"/>
      <c r="F1478" s="329"/>
      <c r="G1478" s="309"/>
      <c r="H1478" s="309"/>
      <c r="I1478" s="310"/>
      <c r="J1478" s="329"/>
      <c r="K1478" s="309"/>
      <c r="L1478" s="309"/>
      <c r="M1478" s="309"/>
      <c r="N1478" s="329"/>
      <c r="O1478" s="309"/>
      <c r="P1478" s="309"/>
      <c r="Q1478" s="310"/>
      <c r="R1478" s="309"/>
    </row>
    <row r="1479" spans="1:23" ht="12.75" customHeight="1" x14ac:dyDescent="0.25">
      <c r="A1479" s="330"/>
      <c r="B1479" s="319" t="s">
        <v>239</v>
      </c>
      <c r="C1479" s="1384" t="e">
        <f>$C$30</f>
        <v>#N/A</v>
      </c>
      <c r="D1479" s="1385"/>
      <c r="E1479" s="316"/>
      <c r="F1479" s="317" t="s">
        <v>239</v>
      </c>
      <c r="G1479" s="1384" t="e">
        <f>$G$30</f>
        <v>#N/A</v>
      </c>
      <c r="H1479" s="1385"/>
      <c r="I1479" s="318"/>
      <c r="J1479" s="319" t="s">
        <v>239</v>
      </c>
      <c r="K1479" s="1384" t="e">
        <f>$K$30</f>
        <v>#N/A</v>
      </c>
      <c r="L1479" s="1385"/>
      <c r="M1479" s="320"/>
      <c r="N1479" s="319" t="s">
        <v>239</v>
      </c>
      <c r="O1479" s="1384" t="e">
        <f>$O$30</f>
        <v>#N/A</v>
      </c>
      <c r="P1479" s="1385"/>
      <c r="Q1479" s="310"/>
      <c r="R1479" s="309"/>
      <c r="S1479" s="1404"/>
      <c r="T1479" s="1404"/>
      <c r="U1479" s="331"/>
    </row>
    <row r="1480" spans="1:23" x14ac:dyDescent="0.25">
      <c r="A1480" s="330"/>
      <c r="B1480" s="329"/>
      <c r="C1480" s="321" t="s">
        <v>238</v>
      </c>
      <c r="D1480" s="321"/>
      <c r="E1480" s="322"/>
      <c r="F1480" s="323"/>
      <c r="G1480" s="321" t="s">
        <v>238</v>
      </c>
      <c r="H1480" s="321"/>
      <c r="I1480" s="322"/>
      <c r="J1480" s="323"/>
      <c r="K1480" s="321" t="s">
        <v>238</v>
      </c>
      <c r="L1480" s="321"/>
      <c r="M1480" s="321"/>
      <c r="N1480" s="323"/>
      <c r="O1480" s="321" t="s">
        <v>238</v>
      </c>
      <c r="P1480" s="309"/>
      <c r="Q1480" s="310"/>
      <c r="R1480" s="309"/>
      <c r="W1480" s="331"/>
    </row>
    <row r="1481" spans="1:23" x14ac:dyDescent="0.25">
      <c r="A1481" s="330"/>
      <c r="B1481" s="311">
        <f>$C$9</f>
        <v>0</v>
      </c>
      <c r="C1481" s="308">
        <f>'13 Score Fill'!E1491</f>
        <v>0</v>
      </c>
      <c r="D1481" s="309"/>
      <c r="E1481" s="310"/>
      <c r="F1481" s="311">
        <f>$C$9</f>
        <v>0</v>
      </c>
      <c r="G1481" s="312">
        <f>'13 Score Fill'!E1499</f>
        <v>0</v>
      </c>
      <c r="H1481" s="309"/>
      <c r="I1481" s="310"/>
      <c r="J1481" s="311">
        <f>$C$9</f>
        <v>0</v>
      </c>
      <c r="K1481" s="312">
        <f>'13 Score Fill'!E1507</f>
        <v>0</v>
      </c>
      <c r="L1481" s="309"/>
      <c r="M1481" s="309"/>
      <c r="N1481" s="311">
        <f>$C$9</f>
        <v>0</v>
      </c>
      <c r="O1481" s="313">
        <f>'13 Score Fill'!E1515</f>
        <v>0</v>
      </c>
      <c r="P1481" s="309"/>
      <c r="Q1481" s="310"/>
      <c r="R1481" s="309"/>
    </row>
    <row r="1482" spans="1:23" x14ac:dyDescent="0.25">
      <c r="A1482" s="330"/>
      <c r="B1482" s="311">
        <f>$C$10</f>
        <v>0</v>
      </c>
      <c r="C1482" s="313">
        <f>'13 Score Fill'!E1492</f>
        <v>0</v>
      </c>
      <c r="D1482" s="309"/>
      <c r="E1482" s="310"/>
      <c r="F1482" s="311">
        <f>$C$10</f>
        <v>0</v>
      </c>
      <c r="G1482" s="313">
        <f>'13 Score Fill'!E1500</f>
        <v>0</v>
      </c>
      <c r="H1482" s="309"/>
      <c r="I1482" s="310"/>
      <c r="J1482" s="311">
        <f>$C$10</f>
        <v>0</v>
      </c>
      <c r="K1482" s="313">
        <f>'13 Score Fill'!E1508</f>
        <v>0</v>
      </c>
      <c r="L1482" s="309"/>
      <c r="M1482" s="309"/>
      <c r="N1482" s="311">
        <f>$C$10</f>
        <v>0</v>
      </c>
      <c r="O1482" s="315">
        <f>'13 Score Fill'!E1516</f>
        <v>0</v>
      </c>
      <c r="P1482" s="309"/>
      <c r="Q1482" s="310"/>
      <c r="R1482" s="309"/>
    </row>
    <row r="1483" spans="1:23" x14ac:dyDescent="0.25">
      <c r="A1483" s="330"/>
      <c r="B1483" s="311">
        <f>$C$11</f>
        <v>0</v>
      </c>
      <c r="C1483" s="314">
        <f>'13 Score Fill'!E1493</f>
        <v>0</v>
      </c>
      <c r="D1483" s="309"/>
      <c r="E1483" s="310"/>
      <c r="F1483" s="311">
        <f>$C$11</f>
        <v>0</v>
      </c>
      <c r="G1483" s="315">
        <f>'13 Score Fill'!E1501</f>
        <v>0</v>
      </c>
      <c r="H1483" s="309"/>
      <c r="I1483" s="310"/>
      <c r="J1483" s="311">
        <f>$C$11</f>
        <v>0</v>
      </c>
      <c r="K1483" s="315">
        <f>'13 Score Fill'!E1509</f>
        <v>0</v>
      </c>
      <c r="L1483" s="309"/>
      <c r="M1483" s="309"/>
      <c r="N1483" s="311">
        <f>$C$11</f>
        <v>0</v>
      </c>
      <c r="O1483" s="315">
        <f>'13 Score Fill'!E1517</f>
        <v>0</v>
      </c>
      <c r="P1483" s="309"/>
      <c r="Q1483" s="310"/>
      <c r="R1483" s="309"/>
    </row>
    <row r="1484" spans="1:23" x14ac:dyDescent="0.25">
      <c r="A1484" s="330"/>
      <c r="B1484" s="327" t="s">
        <v>248</v>
      </c>
      <c r="C1484" s="324">
        <f>SUM(C1481:C1483)</f>
        <v>0</v>
      </c>
      <c r="D1484" s="325"/>
      <c r="E1484" s="326"/>
      <c r="F1484" s="327" t="s">
        <v>248</v>
      </c>
      <c r="G1484" s="321">
        <f>SUM(G1481:G1483)</f>
        <v>0</v>
      </c>
      <c r="H1484" s="325"/>
      <c r="I1484" s="326"/>
      <c r="J1484" s="327" t="s">
        <v>248</v>
      </c>
      <c r="K1484" s="321">
        <f>SUM(K1481:K1483)</f>
        <v>0</v>
      </c>
      <c r="L1484" s="325"/>
      <c r="M1484" s="325"/>
      <c r="N1484" s="327" t="s">
        <v>248</v>
      </c>
      <c r="O1484" s="324">
        <f>SUM(O1481:O1483)</f>
        <v>0</v>
      </c>
      <c r="P1484" s="309"/>
      <c r="Q1484" s="310"/>
      <c r="R1484" s="309"/>
    </row>
    <row r="1485" spans="1:23" x14ac:dyDescent="0.25">
      <c r="A1485" s="330"/>
      <c r="B1485" s="327" t="s">
        <v>240</v>
      </c>
      <c r="C1485" s="328">
        <f>C1484/3</f>
        <v>0</v>
      </c>
      <c r="D1485" s="325"/>
      <c r="E1485" s="326"/>
      <c r="F1485" s="327" t="s">
        <v>240</v>
      </c>
      <c r="G1485" s="328">
        <f>G1484/3</f>
        <v>0</v>
      </c>
      <c r="H1485" s="325"/>
      <c r="I1485" s="326"/>
      <c r="J1485" s="327" t="s">
        <v>240</v>
      </c>
      <c r="K1485" s="328">
        <f>K1484/3</f>
        <v>0</v>
      </c>
      <c r="L1485" s="325"/>
      <c r="M1485" s="325"/>
      <c r="N1485" s="327" t="s">
        <v>240</v>
      </c>
      <c r="O1485" s="328">
        <f>O1484/3</f>
        <v>0</v>
      </c>
      <c r="P1485" s="309"/>
      <c r="Q1485" s="310"/>
      <c r="R1485" s="309"/>
    </row>
    <row r="1486" spans="1:23" x14ac:dyDescent="0.25">
      <c r="A1486" s="330"/>
      <c r="B1486" s="329"/>
      <c r="C1486" s="309"/>
      <c r="D1486" s="309"/>
      <c r="E1486" s="310"/>
      <c r="F1486" s="329"/>
      <c r="G1486" s="309"/>
      <c r="H1486" s="309"/>
      <c r="I1486" s="310"/>
      <c r="J1486" s="329"/>
      <c r="K1486" s="309"/>
      <c r="L1486" s="309"/>
      <c r="M1486" s="309"/>
      <c r="N1486" s="329"/>
      <c r="O1486" s="309"/>
      <c r="P1486" s="309"/>
      <c r="Q1486" s="310"/>
      <c r="R1486" s="309"/>
    </row>
    <row r="1487" spans="1:23" ht="12.75" customHeight="1" x14ac:dyDescent="0.25">
      <c r="A1487" s="330"/>
      <c r="B1487" s="319" t="s">
        <v>241</v>
      </c>
      <c r="C1487" s="1384" t="e">
        <f>$C$38</f>
        <v>#N/A</v>
      </c>
      <c r="D1487" s="1385"/>
      <c r="E1487" s="318"/>
      <c r="F1487" s="319" t="s">
        <v>241</v>
      </c>
      <c r="G1487" s="1384" t="e">
        <f>$G$38</f>
        <v>#N/A</v>
      </c>
      <c r="H1487" s="1385"/>
      <c r="I1487" s="318"/>
      <c r="J1487" s="319" t="s">
        <v>241</v>
      </c>
      <c r="K1487" s="1384" t="e">
        <f>$K$38</f>
        <v>#N/A</v>
      </c>
      <c r="L1487" s="1385"/>
      <c r="M1487" s="320"/>
      <c r="N1487" s="319" t="s">
        <v>241</v>
      </c>
      <c r="O1487" s="1384" t="e">
        <f>$O$38</f>
        <v>#N/A</v>
      </c>
      <c r="P1487" s="1385"/>
      <c r="Q1487" s="310"/>
      <c r="R1487" s="309"/>
      <c r="U1487" s="331"/>
    </row>
    <row r="1488" spans="1:23" x14ac:dyDescent="0.25">
      <c r="A1488" s="330"/>
      <c r="B1488" s="329"/>
      <c r="C1488" s="321" t="s">
        <v>238</v>
      </c>
      <c r="D1488" s="321"/>
      <c r="E1488" s="322"/>
      <c r="F1488" s="323"/>
      <c r="G1488" s="321" t="s">
        <v>238</v>
      </c>
      <c r="H1488" s="321"/>
      <c r="I1488" s="322"/>
      <c r="J1488" s="323"/>
      <c r="K1488" s="321" t="s">
        <v>238</v>
      </c>
      <c r="L1488" s="321"/>
      <c r="M1488" s="321"/>
      <c r="N1488" s="323"/>
      <c r="O1488" s="321" t="s">
        <v>238</v>
      </c>
      <c r="P1488" s="321"/>
      <c r="Q1488" s="310"/>
      <c r="R1488" s="309"/>
    </row>
    <row r="1489" spans="1:23" x14ac:dyDescent="0.25">
      <c r="A1489" s="330"/>
      <c r="B1489" s="311">
        <f>$C$9</f>
        <v>0</v>
      </c>
      <c r="C1489" s="313">
        <f>'13 Score Fill'!F1491</f>
        <v>0</v>
      </c>
      <c r="D1489" s="309"/>
      <c r="E1489" s="310"/>
      <c r="F1489" s="311">
        <f>$C$9</f>
        <v>0</v>
      </c>
      <c r="G1489" s="313">
        <f>'13 Score Fill'!F1499</f>
        <v>0</v>
      </c>
      <c r="H1489" s="309"/>
      <c r="I1489" s="310"/>
      <c r="J1489" s="311">
        <f>$C$9</f>
        <v>0</v>
      </c>
      <c r="K1489" s="313">
        <f>'13 Score Fill'!F1507</f>
        <v>0</v>
      </c>
      <c r="L1489" s="309"/>
      <c r="M1489" s="309"/>
      <c r="N1489" s="311">
        <f>$C$9</f>
        <v>0</v>
      </c>
      <c r="O1489" s="313">
        <f>'13 Score Fill'!F1515</f>
        <v>0</v>
      </c>
      <c r="P1489" s="309"/>
      <c r="Q1489" s="310"/>
      <c r="R1489" s="309"/>
      <c r="V1489" s="184"/>
    </row>
    <row r="1490" spans="1:23" x14ac:dyDescent="0.25">
      <c r="A1490" s="330"/>
      <c r="B1490" s="311">
        <f>$C$10</f>
        <v>0</v>
      </c>
      <c r="C1490" s="315">
        <f>'13 Score Fill'!F1492</f>
        <v>0</v>
      </c>
      <c r="D1490" s="309"/>
      <c r="E1490" s="310"/>
      <c r="F1490" s="311">
        <f>$C$10</f>
        <v>0</v>
      </c>
      <c r="G1490" s="315">
        <f>'13 Score Fill'!F1500</f>
        <v>0</v>
      </c>
      <c r="H1490" s="309"/>
      <c r="I1490" s="310"/>
      <c r="J1490" s="311">
        <f>$C$10</f>
        <v>0</v>
      </c>
      <c r="K1490" s="314">
        <f>'13 Score Fill'!F1508</f>
        <v>0</v>
      </c>
      <c r="L1490" s="309"/>
      <c r="M1490" s="309"/>
      <c r="N1490" s="311">
        <f>$C$10</f>
        <v>0</v>
      </c>
      <c r="O1490" s="314">
        <f>'13 Score Fill'!F1516</f>
        <v>0</v>
      </c>
      <c r="P1490" s="309"/>
      <c r="Q1490" s="310"/>
      <c r="R1490" s="309"/>
      <c r="V1490" s="184"/>
    </row>
    <row r="1491" spans="1:23" x14ac:dyDescent="0.25">
      <c r="A1491" s="330"/>
      <c r="B1491" s="311">
        <f>$C$11</f>
        <v>0</v>
      </c>
      <c r="C1491" s="313">
        <f>'13 Score Fill'!F1493</f>
        <v>0</v>
      </c>
      <c r="D1491" s="309"/>
      <c r="E1491" s="310"/>
      <c r="F1491" s="311">
        <f>$C$11</f>
        <v>0</v>
      </c>
      <c r="G1491" s="315">
        <f>'13 Score Fill'!F1501</f>
        <v>0</v>
      </c>
      <c r="H1491" s="309"/>
      <c r="I1491" s="310"/>
      <c r="J1491" s="311">
        <f>$C$11</f>
        <v>0</v>
      </c>
      <c r="K1491" s="314">
        <f>'13 Score Fill'!F1509</f>
        <v>0</v>
      </c>
      <c r="L1491" s="309"/>
      <c r="M1491" s="309"/>
      <c r="N1491" s="311">
        <f>$C$11</f>
        <v>0</v>
      </c>
      <c r="O1491" s="314">
        <f>'13 Score Fill'!F1517</f>
        <v>0</v>
      </c>
      <c r="P1491" s="309"/>
      <c r="Q1491" s="310"/>
      <c r="R1491" s="309"/>
      <c r="V1491" s="184"/>
    </row>
    <row r="1492" spans="1:23" x14ac:dyDescent="0.25">
      <c r="A1492" s="330"/>
      <c r="B1492" s="327" t="s">
        <v>248</v>
      </c>
      <c r="C1492" s="324">
        <f>SUM(C1489:C1491)</f>
        <v>0</v>
      </c>
      <c r="D1492" s="325"/>
      <c r="E1492" s="326"/>
      <c r="F1492" s="327" t="s">
        <v>248</v>
      </c>
      <c r="G1492" s="324">
        <f>SUM(G1489:G1491)</f>
        <v>0</v>
      </c>
      <c r="H1492" s="325"/>
      <c r="I1492" s="326"/>
      <c r="J1492" s="327" t="s">
        <v>248</v>
      </c>
      <c r="K1492" s="324">
        <f>SUM(K1489:K1491)</f>
        <v>0</v>
      </c>
      <c r="L1492" s="325"/>
      <c r="M1492" s="325"/>
      <c r="N1492" s="327" t="s">
        <v>248</v>
      </c>
      <c r="O1492" s="324">
        <f>SUM(O1489:O1491)</f>
        <v>0</v>
      </c>
      <c r="P1492" s="309"/>
      <c r="Q1492" s="310"/>
      <c r="R1492" s="309"/>
    </row>
    <row r="1493" spans="1:23" x14ac:dyDescent="0.25">
      <c r="A1493" s="330"/>
      <c r="B1493" s="327" t="s">
        <v>240</v>
      </c>
      <c r="C1493" s="328">
        <f>C1492/3</f>
        <v>0</v>
      </c>
      <c r="D1493" s="325"/>
      <c r="E1493" s="326"/>
      <c r="F1493" s="327" t="s">
        <v>240</v>
      </c>
      <c r="G1493" s="328">
        <f>G1492/3</f>
        <v>0</v>
      </c>
      <c r="H1493" s="325"/>
      <c r="I1493" s="326"/>
      <c r="J1493" s="327" t="s">
        <v>240</v>
      </c>
      <c r="K1493" s="328">
        <f>K1492/3</f>
        <v>0</v>
      </c>
      <c r="L1493" s="325"/>
      <c r="M1493" s="325"/>
      <c r="N1493" s="327" t="s">
        <v>240</v>
      </c>
      <c r="O1493" s="328">
        <f>O1492/3</f>
        <v>0</v>
      </c>
      <c r="P1493" s="309"/>
      <c r="Q1493" s="310"/>
      <c r="R1493" s="309"/>
      <c r="V1493" s="374" t="e">
        <f>C1479</f>
        <v>#N/A</v>
      </c>
      <c r="W1493" s="375">
        <f>C1484</f>
        <v>0</v>
      </c>
    </row>
    <row r="1494" spans="1:23" x14ac:dyDescent="0.25">
      <c r="A1494" s="330"/>
      <c r="B1494" s="329"/>
      <c r="C1494" s="309"/>
      <c r="D1494" s="309"/>
      <c r="E1494" s="310"/>
      <c r="F1494" s="329"/>
      <c r="G1494" s="309"/>
      <c r="H1494" s="309"/>
      <c r="I1494" s="310"/>
      <c r="J1494" s="329"/>
      <c r="K1494" s="309"/>
      <c r="L1494" s="309"/>
      <c r="M1494" s="309"/>
      <c r="N1494" s="329"/>
      <c r="O1494" s="309"/>
      <c r="P1494" s="309"/>
      <c r="Q1494" s="310"/>
      <c r="R1494" s="309"/>
      <c r="V1494" s="374" t="e">
        <f>G1479</f>
        <v>#N/A</v>
      </c>
      <c r="W1494" s="375">
        <f>G1484</f>
        <v>0</v>
      </c>
    </row>
    <row r="1495" spans="1:23" ht="12.75" customHeight="1" x14ac:dyDescent="0.25">
      <c r="A1495" s="330"/>
      <c r="B1495" s="319" t="s">
        <v>242</v>
      </c>
      <c r="C1495" s="1384" t="e">
        <f>$C$46</f>
        <v>#N/A</v>
      </c>
      <c r="D1495" s="1385"/>
      <c r="E1495" s="318"/>
      <c r="F1495" s="319" t="s">
        <v>242</v>
      </c>
      <c r="G1495" s="1384" t="e">
        <f>$G$46</f>
        <v>#N/A</v>
      </c>
      <c r="H1495" s="1385"/>
      <c r="I1495" s="318"/>
      <c r="J1495" s="319" t="s">
        <v>242</v>
      </c>
      <c r="K1495" s="1384" t="e">
        <f>$K$46</f>
        <v>#N/A</v>
      </c>
      <c r="L1495" s="1385"/>
      <c r="M1495" s="320"/>
      <c r="N1495" s="319" t="s">
        <v>242</v>
      </c>
      <c r="O1495" s="1384" t="e">
        <f>$O$46</f>
        <v>#N/A</v>
      </c>
      <c r="P1495" s="1385"/>
      <c r="Q1495" s="310"/>
      <c r="R1495" s="309"/>
      <c r="U1495" s="331"/>
      <c r="V1495" s="374" t="e">
        <f>K1479</f>
        <v>#N/A</v>
      </c>
      <c r="W1495" s="375">
        <f>K1484</f>
        <v>0</v>
      </c>
    </row>
    <row r="1496" spans="1:23" x14ac:dyDescent="0.25">
      <c r="A1496" s="330"/>
      <c r="B1496" s="311"/>
      <c r="C1496" s="321" t="s">
        <v>238</v>
      </c>
      <c r="D1496" s="321"/>
      <c r="E1496" s="322"/>
      <c r="F1496" s="327"/>
      <c r="G1496" s="321" t="s">
        <v>238</v>
      </c>
      <c r="H1496" s="321"/>
      <c r="I1496" s="322"/>
      <c r="J1496" s="327"/>
      <c r="K1496" s="321" t="s">
        <v>238</v>
      </c>
      <c r="L1496" s="321"/>
      <c r="M1496" s="321"/>
      <c r="N1496" s="327"/>
      <c r="O1496" s="321" t="s">
        <v>238</v>
      </c>
      <c r="P1496" s="321"/>
      <c r="Q1496" s="310"/>
      <c r="R1496" s="309"/>
      <c r="V1496" s="374" t="e">
        <f>O1479</f>
        <v>#N/A</v>
      </c>
      <c r="W1496" s="375">
        <f>O1484</f>
        <v>0</v>
      </c>
    </row>
    <row r="1497" spans="1:23" x14ac:dyDescent="0.25">
      <c r="A1497" s="330"/>
      <c r="B1497" s="311">
        <f>$C$9</f>
        <v>0</v>
      </c>
      <c r="C1497" s="313">
        <f>'13 Score Fill'!G1491</f>
        <v>0</v>
      </c>
      <c r="D1497" s="309"/>
      <c r="E1497" s="310"/>
      <c r="F1497" s="311">
        <f>$C$9</f>
        <v>0</v>
      </c>
      <c r="G1497" s="313">
        <f>'13 Score Fill'!G1499</f>
        <v>0</v>
      </c>
      <c r="H1497" s="309"/>
      <c r="I1497" s="310"/>
      <c r="J1497" s="311">
        <f>$C$9</f>
        <v>0</v>
      </c>
      <c r="K1497" s="313">
        <f>'13 Score Fill'!G1507</f>
        <v>0</v>
      </c>
      <c r="L1497" s="309"/>
      <c r="M1497" s="309"/>
      <c r="N1497" s="311">
        <f>$C$9</f>
        <v>0</v>
      </c>
      <c r="O1497" s="313">
        <f>'13 Score Fill'!G1515</f>
        <v>0</v>
      </c>
      <c r="P1497" s="309"/>
      <c r="Q1497" s="310"/>
      <c r="R1497" s="309"/>
      <c r="V1497" s="374" t="e">
        <f>C1487</f>
        <v>#N/A</v>
      </c>
      <c r="W1497" s="375">
        <f>C1492</f>
        <v>0</v>
      </c>
    </row>
    <row r="1498" spans="1:23" x14ac:dyDescent="0.25">
      <c r="A1498" s="330"/>
      <c r="B1498" s="311">
        <f>$C$10</f>
        <v>0</v>
      </c>
      <c r="C1498" s="314">
        <f>'13 Score Fill'!G1492</f>
        <v>0</v>
      </c>
      <c r="D1498" s="309"/>
      <c r="E1498" s="310"/>
      <c r="F1498" s="311">
        <f>$C$10</f>
        <v>0</v>
      </c>
      <c r="G1498" s="315">
        <f>'13 Score Fill'!G1500</f>
        <v>0</v>
      </c>
      <c r="H1498" s="309"/>
      <c r="I1498" s="310"/>
      <c r="J1498" s="311">
        <f>$C$10</f>
        <v>0</v>
      </c>
      <c r="K1498" s="315">
        <f>'13 Score Fill'!G1508</f>
        <v>0</v>
      </c>
      <c r="L1498" s="309"/>
      <c r="M1498" s="309"/>
      <c r="N1498" s="311">
        <f>$C$10</f>
        <v>0</v>
      </c>
      <c r="O1498" s="314">
        <f>'13 Score Fill'!G1516</f>
        <v>0</v>
      </c>
      <c r="P1498" s="309"/>
      <c r="Q1498" s="310"/>
      <c r="R1498" s="309"/>
      <c r="V1498" s="374" t="e">
        <f>G1487</f>
        <v>#N/A</v>
      </c>
      <c r="W1498" s="375">
        <f>G1492</f>
        <v>0</v>
      </c>
    </row>
    <row r="1499" spans="1:23" x14ac:dyDescent="0.25">
      <c r="A1499" s="330"/>
      <c r="B1499" s="311">
        <f>$C$11</f>
        <v>0</v>
      </c>
      <c r="C1499" s="314">
        <f>'13 Score Fill'!G1493</f>
        <v>0</v>
      </c>
      <c r="D1499" s="309"/>
      <c r="E1499" s="310"/>
      <c r="F1499" s="311">
        <f>$C$11</f>
        <v>0</v>
      </c>
      <c r="G1499" s="315">
        <f>'13 Score Fill'!G1501</f>
        <v>0</v>
      </c>
      <c r="H1499" s="309"/>
      <c r="I1499" s="310"/>
      <c r="J1499" s="311">
        <f>$C$11</f>
        <v>0</v>
      </c>
      <c r="K1499" s="313">
        <f>'13 Score Fill'!G1509</f>
        <v>0</v>
      </c>
      <c r="L1499" s="309"/>
      <c r="M1499" s="309"/>
      <c r="N1499" s="311">
        <f>$C$11</f>
        <v>0</v>
      </c>
      <c r="O1499" s="314">
        <f>'13 Score Fill'!G1517</f>
        <v>0</v>
      </c>
      <c r="P1499" s="309"/>
      <c r="Q1499" s="310"/>
      <c r="R1499" s="309"/>
      <c r="V1499" s="375" t="e">
        <f>K1487</f>
        <v>#N/A</v>
      </c>
      <c r="W1499" s="375">
        <f>K1492</f>
        <v>0</v>
      </c>
    </row>
    <row r="1500" spans="1:23" x14ac:dyDescent="0.25">
      <c r="A1500" s="330"/>
      <c r="B1500" s="327" t="s">
        <v>248</v>
      </c>
      <c r="C1500" s="324">
        <f>SUM(C1497:C1499)</f>
        <v>0</v>
      </c>
      <c r="D1500" s="325"/>
      <c r="E1500" s="326"/>
      <c r="F1500" s="327" t="s">
        <v>248</v>
      </c>
      <c r="G1500" s="324">
        <f>SUM(G1497:G1499)</f>
        <v>0</v>
      </c>
      <c r="H1500" s="325"/>
      <c r="I1500" s="326"/>
      <c r="J1500" s="327" t="s">
        <v>248</v>
      </c>
      <c r="K1500" s="324">
        <f>SUM(K1497:K1499)</f>
        <v>0</v>
      </c>
      <c r="L1500" s="325"/>
      <c r="M1500" s="325"/>
      <c r="N1500" s="327" t="s">
        <v>248</v>
      </c>
      <c r="O1500" s="324">
        <f>SUM(O1497:O1499)</f>
        <v>0</v>
      </c>
      <c r="P1500" s="309"/>
      <c r="Q1500" s="310"/>
      <c r="R1500" s="309"/>
      <c r="V1500" s="374" t="e">
        <f>O1487</f>
        <v>#N/A</v>
      </c>
      <c r="W1500" s="375">
        <f>O1492</f>
        <v>0</v>
      </c>
    </row>
    <row r="1501" spans="1:23" x14ac:dyDescent="0.25">
      <c r="A1501" s="330"/>
      <c r="B1501" s="327" t="s">
        <v>240</v>
      </c>
      <c r="C1501" s="328">
        <f>C1500/3</f>
        <v>0</v>
      </c>
      <c r="D1501" s="325"/>
      <c r="E1501" s="326"/>
      <c r="F1501" s="327" t="s">
        <v>240</v>
      </c>
      <c r="G1501" s="328">
        <f>G1500/3</f>
        <v>0</v>
      </c>
      <c r="H1501" s="325"/>
      <c r="I1501" s="326"/>
      <c r="J1501" s="327" t="s">
        <v>240</v>
      </c>
      <c r="K1501" s="328">
        <f>K1500/3</f>
        <v>0</v>
      </c>
      <c r="L1501" s="325"/>
      <c r="M1501" s="325"/>
      <c r="N1501" s="327" t="s">
        <v>240</v>
      </c>
      <c r="O1501" s="328">
        <f>O1500/3</f>
        <v>0</v>
      </c>
      <c r="P1501" s="309"/>
      <c r="Q1501" s="310"/>
      <c r="R1501" s="309"/>
      <c r="V1501" s="374" t="e">
        <f>C1495</f>
        <v>#N/A</v>
      </c>
      <c r="W1501" s="375">
        <f>C1500</f>
        <v>0</v>
      </c>
    </row>
    <row r="1502" spans="1:23" x14ac:dyDescent="0.25">
      <c r="A1502" s="330"/>
      <c r="B1502" s="311"/>
      <c r="C1502" s="309"/>
      <c r="D1502" s="309"/>
      <c r="E1502" s="310"/>
      <c r="F1502" s="311"/>
      <c r="G1502" s="309"/>
      <c r="H1502" s="309"/>
      <c r="I1502" s="310"/>
      <c r="J1502" s="311"/>
      <c r="K1502" s="309"/>
      <c r="L1502" s="309"/>
      <c r="M1502" s="309"/>
      <c r="N1502" s="311"/>
      <c r="O1502" s="309"/>
      <c r="P1502" s="309"/>
      <c r="Q1502" s="310"/>
      <c r="R1502" s="309"/>
      <c r="V1502" s="374" t="e">
        <f>G1495</f>
        <v>#N/A</v>
      </c>
      <c r="W1502" s="375">
        <f>G1500</f>
        <v>0</v>
      </c>
    </row>
    <row r="1503" spans="1:23" ht="12.75" customHeight="1" x14ac:dyDescent="0.25">
      <c r="A1503" s="330"/>
      <c r="B1503" s="319" t="s">
        <v>243</v>
      </c>
      <c r="C1503" s="1384" t="e">
        <f>$C$54</f>
        <v>#N/A</v>
      </c>
      <c r="D1503" s="1385"/>
      <c r="E1503" s="318"/>
      <c r="F1503" s="319" t="s">
        <v>243</v>
      </c>
      <c r="G1503" s="1384" t="e">
        <f>$G$54</f>
        <v>#N/A</v>
      </c>
      <c r="H1503" s="1385"/>
      <c r="I1503" s="318"/>
      <c r="J1503" s="319" t="s">
        <v>243</v>
      </c>
      <c r="K1503" s="1384" t="e">
        <f>$K$54</f>
        <v>#N/A</v>
      </c>
      <c r="L1503" s="1385"/>
      <c r="M1503" s="320"/>
      <c r="N1503" s="319" t="s">
        <v>243</v>
      </c>
      <c r="O1503" s="1384" t="e">
        <f>$O$54</f>
        <v>#N/A</v>
      </c>
      <c r="P1503" s="1385"/>
      <c r="Q1503" s="310"/>
      <c r="R1503" s="309"/>
      <c r="U1503" s="331"/>
      <c r="V1503" s="374" t="e">
        <f>K1495</f>
        <v>#N/A</v>
      </c>
      <c r="W1503" s="375">
        <f>K1500</f>
        <v>0</v>
      </c>
    </row>
    <row r="1504" spans="1:23" x14ac:dyDescent="0.25">
      <c r="A1504" s="330"/>
      <c r="B1504" s="311"/>
      <c r="C1504" s="321" t="s">
        <v>238</v>
      </c>
      <c r="D1504" s="321"/>
      <c r="E1504" s="322"/>
      <c r="F1504" s="327"/>
      <c r="G1504" s="321" t="s">
        <v>238</v>
      </c>
      <c r="H1504" s="321"/>
      <c r="I1504" s="322"/>
      <c r="J1504" s="327"/>
      <c r="K1504" s="321" t="s">
        <v>238</v>
      </c>
      <c r="L1504" s="321"/>
      <c r="M1504" s="321"/>
      <c r="N1504" s="327"/>
      <c r="O1504" s="321" t="s">
        <v>238</v>
      </c>
      <c r="P1504" s="321"/>
      <c r="Q1504" s="310"/>
      <c r="R1504" s="309"/>
      <c r="V1504" s="374" t="e">
        <f>O1495</f>
        <v>#N/A</v>
      </c>
      <c r="W1504" s="375">
        <f>O1500</f>
        <v>0</v>
      </c>
    </row>
    <row r="1505" spans="1:23" x14ac:dyDescent="0.25">
      <c r="A1505" s="330"/>
      <c r="B1505" s="311">
        <f>$C$9</f>
        <v>0</v>
      </c>
      <c r="C1505" s="312">
        <f>'13 Score Fill'!H1491</f>
        <v>0</v>
      </c>
      <c r="D1505" s="309"/>
      <c r="E1505" s="310"/>
      <c r="F1505" s="311">
        <f>$C$9</f>
        <v>0</v>
      </c>
      <c r="G1505" s="312">
        <f>'13 Score Fill'!H1499</f>
        <v>0</v>
      </c>
      <c r="H1505" s="309"/>
      <c r="I1505" s="310"/>
      <c r="J1505" s="311">
        <f>$C$9</f>
        <v>0</v>
      </c>
      <c r="K1505" s="312">
        <f>'13 Score Fill'!H1507</f>
        <v>0</v>
      </c>
      <c r="L1505" s="309"/>
      <c r="M1505" s="309"/>
      <c r="N1505" s="311">
        <f>$C$9</f>
        <v>0</v>
      </c>
      <c r="O1505" s="313">
        <f>'13 Score Fill'!H1515</f>
        <v>0</v>
      </c>
      <c r="P1505" s="309"/>
      <c r="Q1505" s="310"/>
      <c r="R1505" s="309"/>
      <c r="V1505" s="374" t="e">
        <f>C1503</f>
        <v>#N/A</v>
      </c>
      <c r="W1505" s="375">
        <f>C1508</f>
        <v>0</v>
      </c>
    </row>
    <row r="1506" spans="1:23" x14ac:dyDescent="0.25">
      <c r="A1506" s="330"/>
      <c r="B1506" s="311">
        <f>$C$10</f>
        <v>0</v>
      </c>
      <c r="C1506" s="313">
        <f>'13 Score Fill'!H1492</f>
        <v>0</v>
      </c>
      <c r="D1506" s="309"/>
      <c r="E1506" s="310"/>
      <c r="F1506" s="311">
        <f>$C$10</f>
        <v>0</v>
      </c>
      <c r="G1506" s="313">
        <f>'13 Score Fill'!H1500</f>
        <v>0</v>
      </c>
      <c r="H1506" s="309"/>
      <c r="I1506" s="310"/>
      <c r="J1506" s="311">
        <f>$C$10</f>
        <v>0</v>
      </c>
      <c r="K1506" s="312">
        <f>'13 Score Fill'!H1508</f>
        <v>0</v>
      </c>
      <c r="L1506" s="309"/>
      <c r="M1506" s="309"/>
      <c r="N1506" s="311">
        <f>$C$10</f>
        <v>0</v>
      </c>
      <c r="O1506" s="314">
        <f>'13 Score Fill'!H1516</f>
        <v>0</v>
      </c>
      <c r="P1506" s="309"/>
      <c r="Q1506" s="310"/>
      <c r="R1506" s="309"/>
      <c r="V1506" s="374" t="e">
        <f>G1503</f>
        <v>#N/A</v>
      </c>
      <c r="W1506" s="375">
        <f>G1508</f>
        <v>0</v>
      </c>
    </row>
    <row r="1507" spans="1:23" x14ac:dyDescent="0.25">
      <c r="A1507" s="330"/>
      <c r="B1507" s="311">
        <f>$C$11</f>
        <v>0</v>
      </c>
      <c r="C1507" s="314">
        <f>'13 Score Fill'!H1493</f>
        <v>0</v>
      </c>
      <c r="D1507" s="309"/>
      <c r="E1507" s="310"/>
      <c r="F1507" s="311">
        <f>$C$11</f>
        <v>0</v>
      </c>
      <c r="G1507" s="315">
        <f>'13 Score Fill'!H1501</f>
        <v>0</v>
      </c>
      <c r="H1507" s="309"/>
      <c r="I1507" s="310"/>
      <c r="J1507" s="311">
        <f>$C$11</f>
        <v>0</v>
      </c>
      <c r="K1507" s="313">
        <f>'13 Score Fill'!H1509</f>
        <v>0</v>
      </c>
      <c r="L1507" s="309"/>
      <c r="M1507" s="309"/>
      <c r="N1507" s="311">
        <f>$C$11</f>
        <v>0</v>
      </c>
      <c r="O1507" s="314">
        <f>'13 Score Fill'!H1517</f>
        <v>0</v>
      </c>
      <c r="P1507" s="309"/>
      <c r="Q1507" s="310"/>
      <c r="R1507" s="309"/>
      <c r="V1507" s="375" t="e">
        <f>K1503</f>
        <v>#N/A</v>
      </c>
      <c r="W1507" s="375">
        <f>K1508</f>
        <v>0</v>
      </c>
    </row>
    <row r="1508" spans="1:23" x14ac:dyDescent="0.25">
      <c r="A1508" s="330"/>
      <c r="B1508" s="327" t="s">
        <v>248</v>
      </c>
      <c r="C1508" s="324">
        <f>SUM(C1505:C1507)</f>
        <v>0</v>
      </c>
      <c r="D1508" s="325"/>
      <c r="E1508" s="326"/>
      <c r="F1508" s="327" t="s">
        <v>248</v>
      </c>
      <c r="G1508" s="322">
        <f>SUM(G1505:G1507)</f>
        <v>0</v>
      </c>
      <c r="H1508" s="325"/>
      <c r="I1508" s="326"/>
      <c r="J1508" s="327" t="s">
        <v>248</v>
      </c>
      <c r="K1508" s="324">
        <f>SUM(K1505:K1507)</f>
        <v>0</v>
      </c>
      <c r="L1508" s="325"/>
      <c r="M1508" s="325"/>
      <c r="N1508" s="327" t="s">
        <v>248</v>
      </c>
      <c r="O1508" s="324">
        <f>SUM(O1505:O1507)</f>
        <v>0</v>
      </c>
      <c r="P1508" s="309"/>
      <c r="Q1508" s="310"/>
      <c r="R1508" s="309"/>
      <c r="V1508" s="374" t="e">
        <f>O1503</f>
        <v>#N/A</v>
      </c>
      <c r="W1508" s="375">
        <f>O1508</f>
        <v>0</v>
      </c>
    </row>
    <row r="1509" spans="1:23" x14ac:dyDescent="0.25">
      <c r="A1509" s="330"/>
      <c r="B1509" s="327" t="s">
        <v>240</v>
      </c>
      <c r="C1509" s="328">
        <f>C1508/3</f>
        <v>0</v>
      </c>
      <c r="D1509" s="325"/>
      <c r="E1509" s="326"/>
      <c r="F1509" s="327" t="s">
        <v>240</v>
      </c>
      <c r="G1509" s="328">
        <f>G1508/3</f>
        <v>0</v>
      </c>
      <c r="H1509" s="325"/>
      <c r="I1509" s="326"/>
      <c r="J1509" s="327" t="s">
        <v>240</v>
      </c>
      <c r="K1509" s="328">
        <f>K1508/3</f>
        <v>0</v>
      </c>
      <c r="L1509" s="325"/>
      <c r="M1509" s="325"/>
      <c r="N1509" s="327" t="s">
        <v>240</v>
      </c>
      <c r="O1509" s="328">
        <f>O1508/3</f>
        <v>0</v>
      </c>
      <c r="P1509" s="309"/>
      <c r="Q1509" s="310"/>
      <c r="R1509" s="309"/>
      <c r="V1509" s="374" t="e">
        <f>C1511</f>
        <v>#N/A</v>
      </c>
      <c r="W1509" s="375">
        <f>C1516</f>
        <v>0</v>
      </c>
    </row>
    <row r="1510" spans="1:23" x14ac:dyDescent="0.25">
      <c r="A1510" s="330"/>
      <c r="B1510" s="311"/>
      <c r="C1510" s="309"/>
      <c r="D1510" s="309"/>
      <c r="E1510" s="310"/>
      <c r="F1510" s="311"/>
      <c r="G1510" s="309"/>
      <c r="H1510" s="309"/>
      <c r="I1510" s="310"/>
      <c r="J1510" s="311"/>
      <c r="K1510" s="309"/>
      <c r="L1510" s="309"/>
      <c r="M1510" s="309"/>
      <c r="N1510" s="311"/>
      <c r="O1510" s="309"/>
      <c r="P1510" s="309"/>
      <c r="Q1510" s="310"/>
      <c r="R1510" s="309"/>
      <c r="S1510" s="429"/>
      <c r="T1510" s="428"/>
      <c r="U1510" s="430"/>
      <c r="V1510" s="374" t="e">
        <f>G1511</f>
        <v>#N/A</v>
      </c>
      <c r="W1510" s="375">
        <f>G1516</f>
        <v>0</v>
      </c>
    </row>
    <row r="1511" spans="1:23" ht="12.75" customHeight="1" x14ac:dyDescent="0.25">
      <c r="A1511" s="330"/>
      <c r="B1511" s="319" t="s">
        <v>244</v>
      </c>
      <c r="C1511" s="1384" t="e">
        <f>$C$62</f>
        <v>#N/A</v>
      </c>
      <c r="D1511" s="1385"/>
      <c r="E1511" s="318"/>
      <c r="F1511" s="319" t="s">
        <v>244</v>
      </c>
      <c r="G1511" s="1384" t="e">
        <f>$G$62</f>
        <v>#N/A</v>
      </c>
      <c r="H1511" s="1385"/>
      <c r="I1511" s="318"/>
      <c r="J1511" s="319" t="s">
        <v>244</v>
      </c>
      <c r="K1511" s="1384" t="e">
        <f>$K$62</f>
        <v>#N/A</v>
      </c>
      <c r="L1511" s="1385"/>
      <c r="M1511" s="320"/>
      <c r="N1511" s="319" t="s">
        <v>244</v>
      </c>
      <c r="O1511" s="1384" t="e">
        <f>$O$62</f>
        <v>#N/A</v>
      </c>
      <c r="P1511" s="1385"/>
      <c r="Q1511" s="310"/>
      <c r="R1511" s="309"/>
      <c r="U1511" s="331"/>
      <c r="V1511" s="374" t="e">
        <f>K1511</f>
        <v>#N/A</v>
      </c>
      <c r="W1511" s="375">
        <f>K1516</f>
        <v>0</v>
      </c>
    </row>
    <row r="1512" spans="1:23" x14ac:dyDescent="0.25">
      <c r="A1512" s="330"/>
      <c r="B1512" s="311"/>
      <c r="C1512" s="321" t="s">
        <v>238</v>
      </c>
      <c r="D1512" s="321"/>
      <c r="E1512" s="322"/>
      <c r="F1512" s="327"/>
      <c r="G1512" s="321" t="s">
        <v>238</v>
      </c>
      <c r="H1512" s="321"/>
      <c r="I1512" s="322"/>
      <c r="J1512" s="327"/>
      <c r="K1512" s="321" t="s">
        <v>238</v>
      </c>
      <c r="L1512" s="321"/>
      <c r="M1512" s="321"/>
      <c r="N1512" s="327"/>
      <c r="O1512" s="321" t="s">
        <v>238</v>
      </c>
      <c r="P1512" s="321"/>
      <c r="Q1512" s="310"/>
      <c r="R1512" s="309"/>
      <c r="V1512" s="374" t="e">
        <f>O1511</f>
        <v>#N/A</v>
      </c>
      <c r="W1512" s="375">
        <f>O1516</f>
        <v>0</v>
      </c>
    </row>
    <row r="1513" spans="1:23" x14ac:dyDescent="0.25">
      <c r="A1513" s="330"/>
      <c r="B1513" s="311">
        <f>$C$9</f>
        <v>0</v>
      </c>
      <c r="C1513" s="313">
        <f>'13 Score Fill'!I1491</f>
        <v>0</v>
      </c>
      <c r="D1513" s="309"/>
      <c r="E1513" s="310"/>
      <c r="F1513" s="311">
        <f>$C$9</f>
        <v>0</v>
      </c>
      <c r="G1513" s="313">
        <f>'13 Score Fill'!I1499</f>
        <v>0</v>
      </c>
      <c r="H1513" s="309"/>
      <c r="I1513" s="310"/>
      <c r="J1513" s="311">
        <f>$C$9</f>
        <v>0</v>
      </c>
      <c r="K1513" s="313">
        <f>'13 Score Fill'!I1507</f>
        <v>0</v>
      </c>
      <c r="L1513" s="309"/>
      <c r="M1513" s="309"/>
      <c r="N1513" s="311">
        <f>$C$9</f>
        <v>0</v>
      </c>
      <c r="O1513" s="313">
        <f>'13 Score Fill'!I1515</f>
        <v>0</v>
      </c>
      <c r="P1513" s="309"/>
      <c r="Q1513" s="310"/>
      <c r="R1513" s="309"/>
      <c r="V1513" s="374" t="e">
        <f>C1519</f>
        <v>#N/A</v>
      </c>
      <c r="W1513" s="375">
        <f>C1524</f>
        <v>0</v>
      </c>
    </row>
    <row r="1514" spans="1:23" x14ac:dyDescent="0.25">
      <c r="A1514" s="330"/>
      <c r="B1514" s="311">
        <f>$C$10</f>
        <v>0</v>
      </c>
      <c r="C1514" s="315">
        <f>'13 Score Fill'!I1492</f>
        <v>0</v>
      </c>
      <c r="D1514" s="309"/>
      <c r="E1514" s="310"/>
      <c r="F1514" s="311">
        <f>$C$10</f>
        <v>0</v>
      </c>
      <c r="G1514" s="315">
        <f>'13 Score Fill'!I1500</f>
        <v>0</v>
      </c>
      <c r="H1514" s="309"/>
      <c r="I1514" s="310"/>
      <c r="J1514" s="311">
        <f>$C$10</f>
        <v>0</v>
      </c>
      <c r="K1514" s="315">
        <f>'13 Score Fill'!I1508</f>
        <v>0</v>
      </c>
      <c r="L1514" s="309"/>
      <c r="M1514" s="309"/>
      <c r="N1514" s="311">
        <f>$C$10</f>
        <v>0</v>
      </c>
      <c r="O1514" s="314">
        <f>'13 Score Fill'!I1516</f>
        <v>0</v>
      </c>
      <c r="P1514" s="309"/>
      <c r="Q1514" s="310"/>
      <c r="R1514" s="309"/>
      <c r="V1514" s="374" t="e">
        <f>G1519</f>
        <v>#N/A</v>
      </c>
      <c r="W1514" s="375">
        <f>G1524</f>
        <v>0</v>
      </c>
    </row>
    <row r="1515" spans="1:23" x14ac:dyDescent="0.25">
      <c r="A1515" s="330"/>
      <c r="B1515" s="311">
        <f>$C$11</f>
        <v>0</v>
      </c>
      <c r="C1515" s="313">
        <f>'13 Score Fill'!I1493</f>
        <v>0</v>
      </c>
      <c r="D1515" s="309"/>
      <c r="E1515" s="310"/>
      <c r="F1515" s="311">
        <f>$C$11</f>
        <v>0</v>
      </c>
      <c r="G1515" s="313">
        <f>'13 Score Fill'!I1501</f>
        <v>0</v>
      </c>
      <c r="H1515" s="309"/>
      <c r="I1515" s="310"/>
      <c r="J1515" s="311">
        <f>$C$11</f>
        <v>0</v>
      </c>
      <c r="K1515" s="315">
        <f>'13 Score Fill'!I1509</f>
        <v>0</v>
      </c>
      <c r="L1515" s="309"/>
      <c r="M1515" s="309"/>
      <c r="N1515" s="311">
        <f>$C$11</f>
        <v>0</v>
      </c>
      <c r="O1515" s="315">
        <f>'13 Score Fill'!I1517</f>
        <v>0</v>
      </c>
      <c r="P1515" s="309"/>
      <c r="Q1515" s="310"/>
      <c r="R1515" s="309"/>
      <c r="V1515" s="375" t="e">
        <f>K1519</f>
        <v>#N/A</v>
      </c>
      <c r="W1515" s="375">
        <f>K1524</f>
        <v>0</v>
      </c>
    </row>
    <row r="1516" spans="1:23" x14ac:dyDescent="0.25">
      <c r="A1516" s="330"/>
      <c r="B1516" s="327" t="s">
        <v>248</v>
      </c>
      <c r="C1516" s="324">
        <f>SUM(C1513:C1515)</f>
        <v>0</v>
      </c>
      <c r="D1516" s="325"/>
      <c r="E1516" s="326"/>
      <c r="F1516" s="327" t="s">
        <v>248</v>
      </c>
      <c r="G1516" s="324">
        <f>SUM(G1513:G1515)</f>
        <v>0</v>
      </c>
      <c r="H1516" s="325"/>
      <c r="I1516" s="326"/>
      <c r="J1516" s="327" t="s">
        <v>248</v>
      </c>
      <c r="K1516" s="324">
        <f>SUM(K1513:K1515)</f>
        <v>0</v>
      </c>
      <c r="L1516" s="325"/>
      <c r="M1516" s="325"/>
      <c r="N1516" s="327" t="s">
        <v>248</v>
      </c>
      <c r="O1516" s="321">
        <f>SUM(O1513:O1515)</f>
        <v>0</v>
      </c>
      <c r="P1516" s="309"/>
      <c r="Q1516" s="310"/>
      <c r="R1516" s="309"/>
      <c r="V1516" s="374" t="e">
        <f>O1519</f>
        <v>#N/A</v>
      </c>
      <c r="W1516" s="375">
        <f>O1524</f>
        <v>0</v>
      </c>
    </row>
    <row r="1517" spans="1:23" x14ac:dyDescent="0.25">
      <c r="A1517" s="330"/>
      <c r="B1517" s="327" t="s">
        <v>240</v>
      </c>
      <c r="C1517" s="328">
        <f>C1516/3</f>
        <v>0</v>
      </c>
      <c r="D1517" s="325"/>
      <c r="E1517" s="326"/>
      <c r="F1517" s="327" t="s">
        <v>240</v>
      </c>
      <c r="G1517" s="328">
        <f>G1516/3</f>
        <v>0</v>
      </c>
      <c r="H1517" s="325"/>
      <c r="I1517" s="326"/>
      <c r="J1517" s="327" t="s">
        <v>240</v>
      </c>
      <c r="K1517" s="328">
        <f>K1516/3</f>
        <v>0</v>
      </c>
      <c r="L1517" s="325"/>
      <c r="M1517" s="325"/>
      <c r="N1517" s="327" t="s">
        <v>240</v>
      </c>
      <c r="O1517" s="328">
        <f>O1516/3</f>
        <v>0</v>
      </c>
      <c r="P1517" s="309"/>
      <c r="Q1517" s="310"/>
      <c r="R1517" s="309"/>
      <c r="W1517" s="184">
        <f>SUM(W1493:W1516)</f>
        <v>0</v>
      </c>
    </row>
    <row r="1518" spans="1:23" x14ac:dyDescent="0.25">
      <c r="A1518" s="330"/>
      <c r="B1518" s="311"/>
      <c r="C1518" s="309"/>
      <c r="D1518" s="309"/>
      <c r="E1518" s="310"/>
      <c r="F1518" s="311"/>
      <c r="G1518" s="309"/>
      <c r="H1518" s="309"/>
      <c r="I1518" s="310"/>
      <c r="J1518" s="311"/>
      <c r="K1518" s="309"/>
      <c r="L1518" s="309"/>
      <c r="M1518" s="309"/>
      <c r="N1518" s="311"/>
      <c r="O1518" s="309"/>
      <c r="P1518" s="309"/>
      <c r="Q1518" s="310"/>
      <c r="R1518" s="309"/>
    </row>
    <row r="1519" spans="1:23" ht="12.75" customHeight="1" x14ac:dyDescent="0.25">
      <c r="A1519" s="330"/>
      <c r="B1519" s="319" t="s">
        <v>245</v>
      </c>
      <c r="C1519" s="1384" t="e">
        <f>$C$70</f>
        <v>#N/A</v>
      </c>
      <c r="D1519" s="1385"/>
      <c r="E1519" s="318"/>
      <c r="F1519" s="319" t="s">
        <v>245</v>
      </c>
      <c r="G1519" s="1384" t="e">
        <f>$G$70</f>
        <v>#N/A</v>
      </c>
      <c r="H1519" s="1385"/>
      <c r="I1519" s="318"/>
      <c r="J1519" s="319" t="s">
        <v>245</v>
      </c>
      <c r="K1519" s="1384" t="e">
        <f>$K$70</f>
        <v>#N/A</v>
      </c>
      <c r="L1519" s="1385"/>
      <c r="M1519" s="320"/>
      <c r="N1519" s="319" t="s">
        <v>245</v>
      </c>
      <c r="O1519" s="1384" t="e">
        <f>$O$70</f>
        <v>#N/A</v>
      </c>
      <c r="P1519" s="1385"/>
      <c r="Q1519" s="310"/>
      <c r="R1519" s="309"/>
      <c r="U1519" s="331"/>
    </row>
    <row r="1520" spans="1:23" x14ac:dyDescent="0.25">
      <c r="A1520" s="330"/>
      <c r="B1520" s="311"/>
      <c r="C1520" s="321" t="s">
        <v>238</v>
      </c>
      <c r="D1520" s="321"/>
      <c r="E1520" s="322"/>
      <c r="F1520" s="327"/>
      <c r="G1520" s="321" t="s">
        <v>238</v>
      </c>
      <c r="H1520" s="321"/>
      <c r="I1520" s="322"/>
      <c r="J1520" s="327"/>
      <c r="K1520" s="321" t="s">
        <v>238</v>
      </c>
      <c r="L1520" s="321"/>
      <c r="M1520" s="321"/>
      <c r="N1520" s="327"/>
      <c r="O1520" s="321" t="s">
        <v>238</v>
      </c>
      <c r="P1520" s="309"/>
      <c r="Q1520" s="310"/>
      <c r="R1520" s="309"/>
    </row>
    <row r="1521" spans="1:22" x14ac:dyDescent="0.25">
      <c r="A1521" s="330"/>
      <c r="B1521" s="311">
        <f>$C$9</f>
        <v>0</v>
      </c>
      <c r="C1521" s="313">
        <f>'13 Score Fill'!J1491</f>
        <v>0</v>
      </c>
      <c r="D1521" s="309"/>
      <c r="E1521" s="310"/>
      <c r="F1521" s="311">
        <f>$C$9</f>
        <v>0</v>
      </c>
      <c r="G1521" s="313">
        <f>'13 Score Fill'!J1499</f>
        <v>0</v>
      </c>
      <c r="H1521" s="309"/>
      <c r="I1521" s="310"/>
      <c r="J1521" s="311">
        <f>$C$9</f>
        <v>0</v>
      </c>
      <c r="K1521" s="313">
        <f>'13 Score Fill'!J1507</f>
        <v>0</v>
      </c>
      <c r="L1521" s="309"/>
      <c r="M1521" s="309"/>
      <c r="N1521" s="311">
        <f>$C$9</f>
        <v>0</v>
      </c>
      <c r="O1521" s="313">
        <f>'13 Score Fill'!J1515</f>
        <v>0</v>
      </c>
      <c r="P1521" s="309"/>
      <c r="Q1521" s="310"/>
      <c r="R1521" s="309"/>
      <c r="V1521" s="374">
        <f>COUNTIF(V1493:V1516,D1533)</f>
        <v>0</v>
      </c>
    </row>
    <row r="1522" spans="1:22" x14ac:dyDescent="0.25">
      <c r="A1522" s="330"/>
      <c r="B1522" s="311">
        <f>$C$10</f>
        <v>0</v>
      </c>
      <c r="C1522" s="314">
        <f>'13 Score Fill'!J1492</f>
        <v>0</v>
      </c>
      <c r="D1522" s="309"/>
      <c r="E1522" s="310"/>
      <c r="F1522" s="311">
        <f>$C$10</f>
        <v>0</v>
      </c>
      <c r="G1522" s="315">
        <f>'13 Score Fill'!J1500</f>
        <v>0</v>
      </c>
      <c r="H1522" s="309"/>
      <c r="I1522" s="310"/>
      <c r="J1522" s="311">
        <f>$C$10</f>
        <v>0</v>
      </c>
      <c r="K1522" s="315">
        <f>'13 Score Fill'!J1508</f>
        <v>0</v>
      </c>
      <c r="L1522" s="309"/>
      <c r="M1522" s="309"/>
      <c r="N1522" s="311">
        <f>$C$10</f>
        <v>0</v>
      </c>
      <c r="O1522" s="314">
        <f>'13 Score Fill'!J1516</f>
        <v>0</v>
      </c>
      <c r="P1522" s="309"/>
      <c r="Q1522" s="310"/>
      <c r="R1522" s="309"/>
      <c r="V1522" s="374">
        <f>COUNTIF(V1493:V1516,D1534)</f>
        <v>0</v>
      </c>
    </row>
    <row r="1523" spans="1:22" x14ac:dyDescent="0.25">
      <c r="A1523" s="330"/>
      <c r="B1523" s="311">
        <f>$C$11</f>
        <v>0</v>
      </c>
      <c r="C1523" s="314">
        <f>'13 Score Fill'!J1493</f>
        <v>0</v>
      </c>
      <c r="D1523" s="309"/>
      <c r="E1523" s="310"/>
      <c r="F1523" s="311">
        <f>$C$11</f>
        <v>0</v>
      </c>
      <c r="G1523" s="315">
        <f>'13 Score Fill'!J1501</f>
        <v>0</v>
      </c>
      <c r="H1523" s="309"/>
      <c r="I1523" s="310"/>
      <c r="J1523" s="311">
        <f>$C$11</f>
        <v>0</v>
      </c>
      <c r="K1523" s="315">
        <f>'13 Score Fill'!J1509</f>
        <v>0</v>
      </c>
      <c r="L1523" s="309"/>
      <c r="M1523" s="309"/>
      <c r="N1523" s="311">
        <f>$C$11</f>
        <v>0</v>
      </c>
      <c r="O1523" s="314">
        <f>'13 Score Fill'!J1517</f>
        <v>0</v>
      </c>
      <c r="P1523" s="309"/>
      <c r="Q1523" s="310"/>
      <c r="R1523" s="309"/>
      <c r="V1523" s="374">
        <f>COUNTIF(V1493:V1516,D1535)</f>
        <v>0</v>
      </c>
    </row>
    <row r="1524" spans="1:22" x14ac:dyDescent="0.25">
      <c r="A1524" s="330"/>
      <c r="B1524" s="327" t="s">
        <v>248</v>
      </c>
      <c r="C1524" s="324">
        <f>SUM(C1521:C1523)</f>
        <v>0</v>
      </c>
      <c r="D1524" s="325"/>
      <c r="E1524" s="326"/>
      <c r="F1524" s="327" t="s">
        <v>248</v>
      </c>
      <c r="G1524" s="321">
        <f>SUM(G1521:G1523)</f>
        <v>0</v>
      </c>
      <c r="H1524" s="325"/>
      <c r="I1524" s="326"/>
      <c r="J1524" s="327" t="s">
        <v>248</v>
      </c>
      <c r="K1524" s="324">
        <f>SUM(K1521:K1523)</f>
        <v>0</v>
      </c>
      <c r="L1524" s="325"/>
      <c r="M1524" s="325"/>
      <c r="N1524" s="327" t="s">
        <v>248</v>
      </c>
      <c r="O1524" s="324">
        <f>SUM(O1521:O1523)</f>
        <v>0</v>
      </c>
      <c r="P1524" s="309"/>
      <c r="Q1524" s="310"/>
      <c r="R1524" s="309"/>
      <c r="V1524" s="374">
        <f>COUNTIF(V1493:V1516,D1536)</f>
        <v>0</v>
      </c>
    </row>
    <row r="1525" spans="1:22" x14ac:dyDescent="0.25">
      <c r="A1525" s="330"/>
      <c r="B1525" s="327" t="s">
        <v>240</v>
      </c>
      <c r="C1525" s="328">
        <f>C1524/3</f>
        <v>0</v>
      </c>
      <c r="D1525" s="378"/>
      <c r="E1525" s="379"/>
      <c r="F1525" s="380" t="s">
        <v>240</v>
      </c>
      <c r="G1525" s="328">
        <f>G1524/3</f>
        <v>0</v>
      </c>
      <c r="H1525" s="378"/>
      <c r="I1525" s="379"/>
      <c r="J1525" s="380" t="s">
        <v>240</v>
      </c>
      <c r="K1525" s="328">
        <f>K1524/3</f>
        <v>0</v>
      </c>
      <c r="L1525" s="378"/>
      <c r="M1525" s="378"/>
      <c r="N1525" s="380" t="s">
        <v>240</v>
      </c>
      <c r="O1525" s="328">
        <f>O1524/3</f>
        <v>0</v>
      </c>
      <c r="P1525" s="309"/>
      <c r="Q1525" s="310"/>
      <c r="R1525" s="309"/>
      <c r="V1525" s="374">
        <f>COUNTIF(V1493:V1516,C1537)</f>
        <v>0</v>
      </c>
    </row>
    <row r="1526" spans="1:22" ht="13.8" thickBot="1" x14ac:dyDescent="0.3">
      <c r="A1526" s="330"/>
      <c r="B1526" s="311"/>
      <c r="C1526" s="309"/>
      <c r="D1526" s="309"/>
      <c r="E1526" s="310"/>
      <c r="F1526" s="311"/>
      <c r="G1526" s="309"/>
      <c r="H1526" s="309"/>
      <c r="I1526" s="310"/>
      <c r="J1526" s="311"/>
      <c r="K1526" s="309"/>
      <c r="L1526" s="309"/>
      <c r="M1526" s="309"/>
      <c r="N1526" s="311"/>
      <c r="O1526" s="309"/>
      <c r="P1526" s="309"/>
      <c r="Q1526" s="310"/>
      <c r="R1526" s="309"/>
      <c r="V1526" s="374">
        <f>COUNTIF(V1493:V1516,D1538)</f>
        <v>0</v>
      </c>
    </row>
    <row r="1527" spans="1:22" ht="25.5" customHeight="1" x14ac:dyDescent="0.25">
      <c r="A1527" s="330"/>
      <c r="B1527" s="381" t="s">
        <v>249</v>
      </c>
      <c r="C1527" s="382">
        <f>C1524+C1516+C1508+C1500+C1492+C1484</f>
        <v>0</v>
      </c>
      <c r="D1527" s="1394" t="e">
        <f>$C$28</f>
        <v>#N/A</v>
      </c>
      <c r="E1527" s="1395"/>
      <c r="F1527" s="381" t="s">
        <v>272</v>
      </c>
      <c r="G1527" s="382">
        <f>G1524+G1516+G1508+G1500+G1492+G1484</f>
        <v>0</v>
      </c>
      <c r="H1527" s="1394" t="e">
        <f>$G$28</f>
        <v>#N/A</v>
      </c>
      <c r="I1527" s="1395"/>
      <c r="J1527" s="381" t="s">
        <v>301</v>
      </c>
      <c r="K1527" s="382">
        <f>K1524+K1516+K1508+K1500+K1492+K1484</f>
        <v>0</v>
      </c>
      <c r="L1527" s="1394" t="e">
        <f>$K$28</f>
        <v>#N/A</v>
      </c>
      <c r="M1527" s="1400"/>
      <c r="N1527" s="381" t="s">
        <v>303</v>
      </c>
      <c r="O1527" s="383">
        <f>O1524+O1516+O1508+O1500+O1492+O1484</f>
        <v>0</v>
      </c>
      <c r="P1527" s="1394" t="str">
        <f>$O$28</f>
        <v>Not Used</v>
      </c>
      <c r="Q1527" s="1395"/>
      <c r="R1527" s="510"/>
      <c r="V1527" s="374">
        <f>COUNTIF(V1493:V1516,D1539)</f>
        <v>0</v>
      </c>
    </row>
    <row r="1528" spans="1:22" x14ac:dyDescent="0.25">
      <c r="A1528" s="330"/>
      <c r="B1528" s="384"/>
      <c r="C1528" s="321"/>
      <c r="D1528" s="1396"/>
      <c r="E1528" s="1397"/>
      <c r="F1528" s="384"/>
      <c r="G1528" s="321"/>
      <c r="H1528" s="1396"/>
      <c r="I1528" s="1397"/>
      <c r="J1528" s="384"/>
      <c r="K1528" s="321"/>
      <c r="L1528" s="1396"/>
      <c r="M1528" s="1401"/>
      <c r="N1528" s="384"/>
      <c r="O1528" s="385"/>
      <c r="P1528" s="1396"/>
      <c r="Q1528" s="1397"/>
      <c r="R1528" s="510"/>
      <c r="V1528" s="374">
        <f>COUNTIF(V1493:V1516,C1540)</f>
        <v>0</v>
      </c>
    </row>
    <row r="1529" spans="1:22" ht="27" thickBot="1" x14ac:dyDescent="0.3">
      <c r="A1529" s="330"/>
      <c r="B1529" s="386" t="s">
        <v>250</v>
      </c>
      <c r="C1529" s="388" t="str">
        <f>K1534</f>
        <v>Exercise 1</v>
      </c>
      <c r="D1529" s="1398"/>
      <c r="E1529" s="1399"/>
      <c r="F1529" s="386" t="s">
        <v>273</v>
      </c>
      <c r="G1529" s="388" t="str">
        <f>K1535</f>
        <v>Exercise 2</v>
      </c>
      <c r="H1529" s="1398"/>
      <c r="I1529" s="1399"/>
      <c r="J1529" s="386" t="s">
        <v>302</v>
      </c>
      <c r="K1529" s="388" t="str">
        <f>K1536</f>
        <v>Exercise 3</v>
      </c>
      <c r="L1529" s="1398"/>
      <c r="M1529" s="1402"/>
      <c r="N1529" s="386" t="s">
        <v>304</v>
      </c>
      <c r="O1529" s="389" t="str">
        <f>K1536</f>
        <v>Exercise 3</v>
      </c>
      <c r="P1529" s="1398"/>
      <c r="Q1529" s="1399"/>
      <c r="R1529" s="510"/>
      <c r="V1529" s="331">
        <f>$K$9+$K$10+$K$11+$K$12</f>
        <v>0</v>
      </c>
    </row>
    <row r="1530" spans="1:22" ht="13.8" thickBot="1" x14ac:dyDescent="0.3">
      <c r="A1530" s="330"/>
      <c r="B1530" s="329"/>
      <c r="C1530" s="309"/>
      <c r="D1530" s="309"/>
      <c r="E1530" s="309"/>
      <c r="F1530" s="309"/>
      <c r="G1530" s="309"/>
      <c r="H1530" s="309"/>
      <c r="I1530" s="309"/>
      <c r="J1530" s="309"/>
      <c r="K1530" s="309"/>
      <c r="L1530" s="309"/>
      <c r="M1530" s="309"/>
      <c r="N1530" s="309"/>
      <c r="O1530" s="309"/>
      <c r="P1530" s="309"/>
      <c r="Q1530" s="310"/>
      <c r="R1530" s="309"/>
    </row>
    <row r="1531" spans="1:22" ht="41.4" thickTop="1" thickBot="1" x14ac:dyDescent="0.35">
      <c r="A1531" s="330"/>
      <c r="B1531" s="390"/>
      <c r="C1531" s="325"/>
      <c r="D1531" s="325"/>
      <c r="E1531" s="391" t="s">
        <v>248</v>
      </c>
      <c r="F1531" s="392" t="s">
        <v>348</v>
      </c>
      <c r="G1531" s="1387" t="s">
        <v>347</v>
      </c>
      <c r="H1531" s="1387"/>
      <c r="I1531" s="452" t="s">
        <v>404</v>
      </c>
      <c r="J1531" s="394"/>
      <c r="K1531" s="309"/>
      <c r="L1531" s="309"/>
      <c r="M1531" s="1382" t="s">
        <v>7</v>
      </c>
      <c r="N1531" s="1383"/>
      <c r="O1531" s="395" t="str">
        <f>J1475</f>
        <v>V</v>
      </c>
      <c r="P1531" s="396"/>
      <c r="Q1531" s="397"/>
      <c r="R1531" s="396"/>
    </row>
    <row r="1532" spans="1:22" ht="13.8" thickTop="1" x14ac:dyDescent="0.25">
      <c r="A1532" s="330"/>
      <c r="B1532" s="398"/>
      <c r="C1532" s="399"/>
      <c r="D1532" s="400" t="s">
        <v>259</v>
      </c>
      <c r="E1532" s="321">
        <f>SUMIFS(W1493:W1516,V1493:V1516,D1532)</f>
        <v>0</v>
      </c>
      <c r="F1532" s="401">
        <f>$V$72*30</f>
        <v>0</v>
      </c>
      <c r="G1532" s="1374" t="e">
        <f>E1532/$V$72/3</f>
        <v>#DIV/0!</v>
      </c>
      <c r="H1532" s="1374"/>
      <c r="I1532" s="378" t="e">
        <f>G1532*10</f>
        <v>#DIV/0!</v>
      </c>
      <c r="J1532" s="309"/>
      <c r="K1532" s="309"/>
      <c r="L1532" s="309"/>
      <c r="M1532" s="402"/>
      <c r="N1532" s="1392"/>
      <c r="O1532" s="1392"/>
      <c r="P1532" s="1392"/>
      <c r="Q1532" s="1393"/>
      <c r="R1532" s="509"/>
    </row>
    <row r="1533" spans="1:22" x14ac:dyDescent="0.25">
      <c r="A1533" s="330"/>
      <c r="B1533" s="403"/>
      <c r="C1533" s="399"/>
      <c r="D1533" s="400" t="s">
        <v>266</v>
      </c>
      <c r="E1533" s="321">
        <f>SUMIFS(W1493:W1516,V1493:V1516,D1533)</f>
        <v>0</v>
      </c>
      <c r="F1533" s="401">
        <f>$V$73*30</f>
        <v>0</v>
      </c>
      <c r="G1533" s="1374" t="e">
        <f>E1533/$V$73/3</f>
        <v>#DIV/0!</v>
      </c>
      <c r="H1533" s="1374"/>
      <c r="I1533" s="378" t="e">
        <f t="shared" ref="I1533:I1539" si="25">G1533*10</f>
        <v>#DIV/0!</v>
      </c>
      <c r="K1533" s="1390"/>
      <c r="L1533" s="1390"/>
      <c r="M1533" s="404" t="s">
        <v>248</v>
      </c>
      <c r="N1533" s="404" t="s">
        <v>240</v>
      </c>
      <c r="O1533" s="405"/>
      <c r="P1533" s="405"/>
      <c r="Q1533" s="406"/>
      <c r="R1533" s="405"/>
    </row>
    <row r="1534" spans="1:22" ht="13.8" x14ac:dyDescent="0.3">
      <c r="A1534" s="330"/>
      <c r="B1534" s="403"/>
      <c r="C1534" s="399"/>
      <c r="D1534" s="400" t="s">
        <v>260</v>
      </c>
      <c r="E1534" s="321">
        <f>SUMIFS(W1493:W1516,V1493:V1516,D1534)</f>
        <v>0</v>
      </c>
      <c r="F1534" s="401">
        <f>$V$74*30</f>
        <v>0</v>
      </c>
      <c r="G1534" s="1374" t="e">
        <f>E1534/$V$74/3</f>
        <v>#DIV/0!</v>
      </c>
      <c r="H1534" s="1374"/>
      <c r="I1534" s="378" t="e">
        <f t="shared" si="25"/>
        <v>#DIV/0!</v>
      </c>
      <c r="K1534" s="1375" t="s">
        <v>236</v>
      </c>
      <c r="L1534" s="1375"/>
      <c r="M1534" s="404">
        <f>C1527</f>
        <v>0</v>
      </c>
      <c r="N1534" s="407" t="e">
        <f>(M1534/($K$9*30))*100</f>
        <v>#DIV/0!</v>
      </c>
      <c r="O1534" s="330"/>
      <c r="P1534" s="330"/>
      <c r="Q1534" s="310"/>
      <c r="R1534" s="309"/>
    </row>
    <row r="1535" spans="1:22" ht="13.8" x14ac:dyDescent="0.3">
      <c r="A1535" s="330"/>
      <c r="B1535" s="403"/>
      <c r="C1535" s="399"/>
      <c r="D1535" s="400" t="s">
        <v>261</v>
      </c>
      <c r="E1535" s="321">
        <f>SUMIFS(W1493:W1516,V1493:V1516,D1535)</f>
        <v>0</v>
      </c>
      <c r="F1535" s="401">
        <f>$V$75*30</f>
        <v>0</v>
      </c>
      <c r="G1535" s="1374" t="e">
        <f>E1535/$V$75/3</f>
        <v>#DIV/0!</v>
      </c>
      <c r="H1535" s="1374"/>
      <c r="I1535" s="378" t="e">
        <f t="shared" si="25"/>
        <v>#DIV/0!</v>
      </c>
      <c r="K1535" s="1375" t="s">
        <v>237</v>
      </c>
      <c r="L1535" s="1375"/>
      <c r="M1535" s="404">
        <f>G1527</f>
        <v>0</v>
      </c>
      <c r="N1535" s="407" t="e">
        <f>(M1535/($K$10*30))*100</f>
        <v>#DIV/0!</v>
      </c>
      <c r="O1535" s="408"/>
      <c r="P1535" s="330"/>
      <c r="Q1535" s="310"/>
      <c r="R1535" s="309"/>
    </row>
    <row r="1536" spans="1:22" ht="13.8" x14ac:dyDescent="0.3">
      <c r="A1536" s="330"/>
      <c r="B1536" s="403"/>
      <c r="C1536" s="330"/>
      <c r="D1536" s="409" t="s">
        <v>262</v>
      </c>
      <c r="E1536" s="321">
        <f>SUMIFS(W1493:W1516,V1493:V1516,D1536)</f>
        <v>0</v>
      </c>
      <c r="F1536" s="401">
        <f>$V$76*30</f>
        <v>0</v>
      </c>
      <c r="G1536" s="1374" t="e">
        <f>E1536/$V$76/3</f>
        <v>#DIV/0!</v>
      </c>
      <c r="H1536" s="1374"/>
      <c r="I1536" s="378" t="e">
        <f t="shared" si="25"/>
        <v>#DIV/0!</v>
      </c>
      <c r="K1536" s="1375" t="s">
        <v>247</v>
      </c>
      <c r="L1536" s="1375"/>
      <c r="M1536" s="404">
        <f>K1527</f>
        <v>0</v>
      </c>
      <c r="N1536" s="407" t="e">
        <f>(M1536/($K$11*30))*100</f>
        <v>#DIV/0!</v>
      </c>
      <c r="O1536" s="309"/>
      <c r="P1536" s="309"/>
      <c r="Q1536" s="310"/>
      <c r="R1536" s="309"/>
    </row>
    <row r="1537" spans="1:23" ht="13.8" x14ac:dyDescent="0.3">
      <c r="A1537" s="330"/>
      <c r="B1537" s="403"/>
      <c r="C1537" s="399"/>
      <c r="D1537" s="400" t="s">
        <v>263</v>
      </c>
      <c r="E1537" s="321">
        <f>SUMIFS(W1493:W1516,V1493:V1516,D1537)</f>
        <v>0</v>
      </c>
      <c r="F1537" s="401">
        <f>$V$77*30</f>
        <v>0</v>
      </c>
      <c r="G1537" s="1374" t="e">
        <f>E1537/$V$77/3</f>
        <v>#DIV/0!</v>
      </c>
      <c r="H1537" s="1374"/>
      <c r="I1537" s="378" t="e">
        <f t="shared" si="25"/>
        <v>#DIV/0!</v>
      </c>
      <c r="K1537" s="1375" t="s">
        <v>246</v>
      </c>
      <c r="L1537" s="1375"/>
      <c r="M1537" s="404">
        <f>O1527</f>
        <v>0</v>
      </c>
      <c r="N1537" s="407" t="e">
        <f>(M1537/($K$12*30))*100</f>
        <v>#DIV/0!</v>
      </c>
      <c r="O1537" s="309"/>
      <c r="P1537" s="309"/>
      <c r="Q1537" s="310"/>
      <c r="R1537" s="309"/>
    </row>
    <row r="1538" spans="1:23" ht="13.8" x14ac:dyDescent="0.25">
      <c r="A1538" s="330"/>
      <c r="B1538" s="403"/>
      <c r="C1538" s="399"/>
      <c r="D1538" s="400" t="s">
        <v>265</v>
      </c>
      <c r="E1538" s="321">
        <f>SUMIFS(W1493:W1516,V1493:V1516,D1538)</f>
        <v>0</v>
      </c>
      <c r="F1538" s="401">
        <f>$V$78*30</f>
        <v>0</v>
      </c>
      <c r="G1538" s="1374" t="e">
        <f>E1538/$V$78/3</f>
        <v>#DIV/0!</v>
      </c>
      <c r="H1538" s="1374"/>
      <c r="I1538" s="378" t="e">
        <f t="shared" si="25"/>
        <v>#DIV/0!</v>
      </c>
      <c r="K1538" s="1376" t="s">
        <v>248</v>
      </c>
      <c r="L1538" s="1376"/>
      <c r="M1538" s="321">
        <f>SUM(M1534:M1537)</f>
        <v>0</v>
      </c>
      <c r="N1538" s="410" t="e">
        <f>(M1538/$O$86)*100</f>
        <v>#DIV/0!</v>
      </c>
      <c r="O1538" s="309"/>
      <c r="P1538" s="309"/>
      <c r="Q1538" s="310"/>
      <c r="R1538" s="309"/>
    </row>
    <row r="1539" spans="1:23" x14ac:dyDescent="0.25">
      <c r="A1539" s="330"/>
      <c r="B1539" s="403"/>
      <c r="C1539" s="1377" t="s">
        <v>264</v>
      </c>
      <c r="D1539" s="1377"/>
      <c r="E1539" s="321">
        <f>SUMIFS(W1493:W1516,V1493:V1516,C1539)</f>
        <v>0</v>
      </c>
      <c r="F1539" s="401">
        <f>$V$79*30</f>
        <v>0</v>
      </c>
      <c r="G1539" s="1374" t="e">
        <f>E1539/$V$79/3</f>
        <v>#DIV/0!</v>
      </c>
      <c r="H1539" s="1374"/>
      <c r="I1539" s="378" t="e">
        <f t="shared" si="25"/>
        <v>#DIV/0!</v>
      </c>
      <c r="L1539" s="412" t="s">
        <v>349</v>
      </c>
      <c r="M1539" s="413">
        <f>($K$9+$K$10+$K$11+$K$12)*30</f>
        <v>0</v>
      </c>
      <c r="N1539" s="414"/>
      <c r="O1539" s="414"/>
      <c r="P1539" s="309"/>
      <c r="Q1539" s="310"/>
      <c r="R1539" s="309"/>
    </row>
    <row r="1540" spans="1:23" x14ac:dyDescent="0.25">
      <c r="A1540" s="330"/>
      <c r="B1540" s="415"/>
      <c r="C1540" s="1386" t="s">
        <v>307</v>
      </c>
      <c r="D1540" s="1386"/>
      <c r="E1540" s="401">
        <f>SUM(E1532:E1539)</f>
        <v>0</v>
      </c>
      <c r="F1540" s="416">
        <f>SUM(F1532:F1539)</f>
        <v>0</v>
      </c>
      <c r="G1540" s="417"/>
      <c r="H1540" s="1388"/>
      <c r="I1540" s="1388"/>
      <c r="J1540" s="418"/>
      <c r="K1540" s="418"/>
      <c r="L1540" s="417"/>
      <c r="M1540" s="417"/>
      <c r="N1540" s="417"/>
      <c r="O1540" s="417"/>
      <c r="P1540" s="417"/>
      <c r="Q1540" s="419"/>
      <c r="R1540" s="309"/>
    </row>
    <row r="1541" spans="1:23" x14ac:dyDescent="0.25">
      <c r="A1541" s="330"/>
      <c r="B1541" s="420"/>
      <c r="C1541" s="421"/>
      <c r="D1541" s="421"/>
      <c r="E1541" s="422"/>
      <c r="F1541" s="423"/>
      <c r="G1541" s="424"/>
      <c r="H1541" s="422"/>
      <c r="I1541" s="422"/>
      <c r="J1541" s="425"/>
      <c r="K1541" s="424"/>
      <c r="L1541" s="424"/>
      <c r="M1541" s="424"/>
      <c r="N1541" s="424"/>
      <c r="O1541" s="424"/>
      <c r="P1541" s="424"/>
      <c r="Q1541" s="424"/>
      <c r="R1541" s="309"/>
    </row>
    <row r="1542" spans="1:23" ht="13.8" x14ac:dyDescent="0.25">
      <c r="A1542" s="330"/>
      <c r="B1542" s="349"/>
      <c r="C1542" s="350"/>
      <c r="D1542" s="350"/>
      <c r="E1542" s="350"/>
      <c r="F1542" s="350"/>
      <c r="G1542" s="351"/>
      <c r="H1542" s="350"/>
      <c r="I1542" s="350"/>
      <c r="J1542" s="350"/>
      <c r="K1542" s="350"/>
      <c r="L1542" s="352"/>
      <c r="M1542" s="350"/>
      <c r="N1542" s="350"/>
      <c r="O1542" s="353"/>
      <c r="P1542" s="353"/>
      <c r="Q1542" s="354"/>
      <c r="R1542" s="309"/>
    </row>
    <row r="1543" spans="1:23" ht="15.75" customHeight="1" thickBot="1" x14ac:dyDescent="0.3">
      <c r="A1543" s="330"/>
      <c r="B1543" s="426"/>
      <c r="C1543" s="355" t="s">
        <v>13</v>
      </c>
      <c r="D1543" s="1403">
        <f>'1 FILL FORM'!$G$6</f>
        <v>0</v>
      </c>
      <c r="E1543" s="1403"/>
      <c r="F1543" s="1403"/>
      <c r="G1543" s="1403"/>
      <c r="H1543" s="309"/>
      <c r="I1543" s="309"/>
      <c r="J1543" s="309"/>
      <c r="K1543" s="309"/>
      <c r="L1543" s="309"/>
      <c r="M1543" s="355" t="s">
        <v>4</v>
      </c>
      <c r="N1543" s="1391">
        <f>'1 FILL FORM'!$G$7</f>
        <v>0</v>
      </c>
      <c r="O1543" s="1391"/>
      <c r="P1543" s="1391"/>
      <c r="Q1543" s="310"/>
      <c r="R1543" s="309"/>
      <c r="S1543" s="365"/>
      <c r="T1543" s="365"/>
      <c r="U1543" s="365"/>
    </row>
    <row r="1544" spans="1:23" ht="16.8" thickTop="1" thickBot="1" x14ac:dyDescent="0.35">
      <c r="A1544" s="330"/>
      <c r="B1544" s="358" t="s">
        <v>5</v>
      </c>
      <c r="C1544" s="1389">
        <f>'1 FILL FORM'!$G$9</f>
        <v>0</v>
      </c>
      <c r="D1544" s="1389"/>
      <c r="E1544" s="1389"/>
      <c r="F1544" s="1389"/>
      <c r="G1544" s="359"/>
      <c r="H1544" s="360"/>
      <c r="I1544" s="361" t="s">
        <v>7</v>
      </c>
      <c r="J1544" s="307" t="s">
        <v>296</v>
      </c>
      <c r="K1544" s="362"/>
      <c r="L1544" s="362"/>
      <c r="M1544" s="362"/>
      <c r="N1544" s="362"/>
      <c r="O1544" s="362"/>
      <c r="P1544" s="362"/>
      <c r="Q1544" s="363"/>
      <c r="R1544" s="359"/>
      <c r="V1544" s="365"/>
      <c r="W1544" s="365"/>
    </row>
    <row r="1545" spans="1:23" ht="14.4" thickTop="1" thickBot="1" x14ac:dyDescent="0.3">
      <c r="A1545" s="330"/>
      <c r="B1545" s="366"/>
      <c r="C1545" s="367"/>
      <c r="D1545" s="367"/>
      <c r="E1545" s="367"/>
      <c r="F1545" s="367"/>
      <c r="G1545" s="367"/>
      <c r="H1545" s="367"/>
      <c r="I1545" s="367"/>
      <c r="J1545" s="367"/>
      <c r="K1545" s="367"/>
      <c r="L1545" s="367"/>
      <c r="M1545" s="367"/>
      <c r="N1545" s="367"/>
      <c r="O1545" s="367"/>
      <c r="P1545" s="367"/>
      <c r="Q1545" s="368"/>
      <c r="R1545" s="309"/>
    </row>
    <row r="1546" spans="1:23" ht="14.4" thickTop="1" thickBot="1" x14ac:dyDescent="0.3">
      <c r="A1546" s="330"/>
      <c r="B1546" s="370" t="s">
        <v>253</v>
      </c>
      <c r="C1546" s="1378" t="e">
        <f>$G$9</f>
        <v>#N/A</v>
      </c>
      <c r="D1546" s="1378"/>
      <c r="E1546" s="1379"/>
      <c r="F1546" s="370" t="s">
        <v>254</v>
      </c>
      <c r="G1546" s="1378" t="e">
        <f>$G$10</f>
        <v>#N/A</v>
      </c>
      <c r="H1546" s="1378"/>
      <c r="I1546" s="1379"/>
      <c r="J1546" s="371" t="s">
        <v>255</v>
      </c>
      <c r="K1546" s="1380" t="e">
        <f>$G$11</f>
        <v>#N/A</v>
      </c>
      <c r="L1546" s="1380"/>
      <c r="M1546" s="1381"/>
      <c r="N1546" s="371" t="s">
        <v>256</v>
      </c>
      <c r="O1546" s="1380" t="str">
        <f>$G$12</f>
        <v>Not Used</v>
      </c>
      <c r="P1546" s="1380"/>
      <c r="Q1546" s="1381"/>
      <c r="R1546" s="508"/>
    </row>
    <row r="1547" spans="1:23" ht="13.8" thickTop="1" x14ac:dyDescent="0.25">
      <c r="A1547" s="330"/>
      <c r="B1547" s="329"/>
      <c r="C1547" s="309"/>
      <c r="D1547" s="427"/>
      <c r="E1547" s="310"/>
      <c r="F1547" s="329"/>
      <c r="G1547" s="309"/>
      <c r="H1547" s="309"/>
      <c r="I1547" s="310"/>
      <c r="J1547" s="329"/>
      <c r="K1547" s="309"/>
      <c r="L1547" s="309"/>
      <c r="M1547" s="309"/>
      <c r="N1547" s="329"/>
      <c r="O1547" s="309"/>
      <c r="P1547" s="309"/>
      <c r="Q1547" s="310"/>
      <c r="R1547" s="309"/>
    </row>
    <row r="1548" spans="1:23" ht="12.75" customHeight="1" x14ac:dyDescent="0.25">
      <c r="A1548" s="330"/>
      <c r="B1548" s="319" t="s">
        <v>239</v>
      </c>
      <c r="C1548" s="1384" t="e">
        <f>$C$30</f>
        <v>#N/A</v>
      </c>
      <c r="D1548" s="1385"/>
      <c r="E1548" s="316"/>
      <c r="F1548" s="317" t="s">
        <v>239</v>
      </c>
      <c r="G1548" s="1384" t="e">
        <f>$G$30</f>
        <v>#N/A</v>
      </c>
      <c r="H1548" s="1385"/>
      <c r="I1548" s="318"/>
      <c r="J1548" s="319" t="s">
        <v>239</v>
      </c>
      <c r="K1548" s="1384" t="e">
        <f>$K$30</f>
        <v>#N/A</v>
      </c>
      <c r="L1548" s="1385"/>
      <c r="M1548" s="320"/>
      <c r="N1548" s="319" t="s">
        <v>239</v>
      </c>
      <c r="O1548" s="1384" t="e">
        <f>$O$30</f>
        <v>#N/A</v>
      </c>
      <c r="P1548" s="1385"/>
      <c r="Q1548" s="310"/>
      <c r="R1548" s="309"/>
      <c r="S1548" s="1404"/>
      <c r="T1548" s="1404"/>
      <c r="U1548" s="331"/>
    </row>
    <row r="1549" spans="1:23" x14ac:dyDescent="0.25">
      <c r="A1549" s="330"/>
      <c r="B1549" s="329"/>
      <c r="C1549" s="321" t="s">
        <v>238</v>
      </c>
      <c r="D1549" s="321"/>
      <c r="E1549" s="322"/>
      <c r="F1549" s="323"/>
      <c r="G1549" s="321" t="s">
        <v>238</v>
      </c>
      <c r="H1549" s="321"/>
      <c r="I1549" s="322"/>
      <c r="J1549" s="323"/>
      <c r="K1549" s="321" t="s">
        <v>238</v>
      </c>
      <c r="L1549" s="321"/>
      <c r="M1549" s="321"/>
      <c r="N1549" s="323"/>
      <c r="O1549" s="321" t="s">
        <v>238</v>
      </c>
      <c r="P1549" s="309"/>
      <c r="Q1549" s="310"/>
      <c r="R1549" s="309"/>
      <c r="W1549" s="331"/>
    </row>
    <row r="1550" spans="1:23" x14ac:dyDescent="0.25">
      <c r="A1550" s="330"/>
      <c r="B1550" s="311">
        <f>$C$9</f>
        <v>0</v>
      </c>
      <c r="C1550" s="308">
        <f>'13 Score Fill'!E1560</f>
        <v>0</v>
      </c>
      <c r="D1550" s="309"/>
      <c r="E1550" s="310"/>
      <c r="F1550" s="311">
        <f>$C$9</f>
        <v>0</v>
      </c>
      <c r="G1550" s="312">
        <f>'13 Score Fill'!E1568</f>
        <v>0</v>
      </c>
      <c r="H1550" s="309"/>
      <c r="I1550" s="310"/>
      <c r="J1550" s="311">
        <f>$C$9</f>
        <v>0</v>
      </c>
      <c r="K1550" s="312">
        <f>'13 Score Fill'!E1576</f>
        <v>0</v>
      </c>
      <c r="L1550" s="309"/>
      <c r="M1550" s="309"/>
      <c r="N1550" s="311">
        <f>$C$9</f>
        <v>0</v>
      </c>
      <c r="O1550" s="313">
        <f>'13 Score Fill'!E1584</f>
        <v>0</v>
      </c>
      <c r="P1550" s="309"/>
      <c r="Q1550" s="310"/>
      <c r="R1550" s="309"/>
    </row>
    <row r="1551" spans="1:23" x14ac:dyDescent="0.25">
      <c r="A1551" s="330"/>
      <c r="B1551" s="311">
        <f>$C$10</f>
        <v>0</v>
      </c>
      <c r="C1551" s="313">
        <f>'13 Score Fill'!E1561</f>
        <v>0</v>
      </c>
      <c r="D1551" s="309"/>
      <c r="E1551" s="310"/>
      <c r="F1551" s="311">
        <f>$C$10</f>
        <v>0</v>
      </c>
      <c r="G1551" s="313">
        <f>'13 Score Fill'!E1569</f>
        <v>0</v>
      </c>
      <c r="H1551" s="309"/>
      <c r="I1551" s="310"/>
      <c r="J1551" s="311">
        <f>$C$10</f>
        <v>0</v>
      </c>
      <c r="K1551" s="313">
        <f>'13 Score Fill'!E1577</f>
        <v>0</v>
      </c>
      <c r="L1551" s="309"/>
      <c r="M1551" s="309"/>
      <c r="N1551" s="311">
        <f>$C$10</f>
        <v>0</v>
      </c>
      <c r="O1551" s="315">
        <f>'13 Score Fill'!E1585</f>
        <v>0</v>
      </c>
      <c r="P1551" s="309"/>
      <c r="Q1551" s="310"/>
      <c r="R1551" s="309"/>
    </row>
    <row r="1552" spans="1:23" x14ac:dyDescent="0.25">
      <c r="A1552" s="330"/>
      <c r="B1552" s="311">
        <f>$C$11</f>
        <v>0</v>
      </c>
      <c r="C1552" s="314">
        <f>'13 Score Fill'!E1562</f>
        <v>0</v>
      </c>
      <c r="D1552" s="309"/>
      <c r="E1552" s="310"/>
      <c r="F1552" s="311">
        <f>$C$11</f>
        <v>0</v>
      </c>
      <c r="G1552" s="315">
        <f>'13 Score Fill'!E1570</f>
        <v>0</v>
      </c>
      <c r="H1552" s="309"/>
      <c r="I1552" s="310"/>
      <c r="J1552" s="311">
        <f>$C$11</f>
        <v>0</v>
      </c>
      <c r="K1552" s="315">
        <f>'13 Score Fill'!E1578</f>
        <v>0</v>
      </c>
      <c r="L1552" s="309"/>
      <c r="M1552" s="309"/>
      <c r="N1552" s="311">
        <f>$C$11</f>
        <v>0</v>
      </c>
      <c r="O1552" s="315">
        <f>'13 Score Fill'!E1586</f>
        <v>0</v>
      </c>
      <c r="P1552" s="309"/>
      <c r="Q1552" s="310"/>
      <c r="R1552" s="309"/>
    </row>
    <row r="1553" spans="1:23" x14ac:dyDescent="0.25">
      <c r="A1553" s="330"/>
      <c r="B1553" s="327" t="s">
        <v>248</v>
      </c>
      <c r="C1553" s="324">
        <f>SUM(C1550:C1552)</f>
        <v>0</v>
      </c>
      <c r="D1553" s="325"/>
      <c r="E1553" s="326"/>
      <c r="F1553" s="327" t="s">
        <v>248</v>
      </c>
      <c r="G1553" s="321">
        <f>SUM(G1550:G1552)</f>
        <v>0</v>
      </c>
      <c r="H1553" s="325"/>
      <c r="I1553" s="326"/>
      <c r="J1553" s="327" t="s">
        <v>248</v>
      </c>
      <c r="K1553" s="321">
        <f>SUM(K1550:K1552)</f>
        <v>0</v>
      </c>
      <c r="L1553" s="325"/>
      <c r="M1553" s="325"/>
      <c r="N1553" s="327" t="s">
        <v>248</v>
      </c>
      <c r="O1553" s="324">
        <f>SUM(O1550:O1552)</f>
        <v>0</v>
      </c>
      <c r="P1553" s="309"/>
      <c r="Q1553" s="310"/>
      <c r="R1553" s="309"/>
    </row>
    <row r="1554" spans="1:23" x14ac:dyDescent="0.25">
      <c r="A1554" s="330"/>
      <c r="B1554" s="327" t="s">
        <v>240</v>
      </c>
      <c r="C1554" s="328">
        <f>C1553/3</f>
        <v>0</v>
      </c>
      <c r="D1554" s="325"/>
      <c r="E1554" s="326"/>
      <c r="F1554" s="327" t="s">
        <v>240</v>
      </c>
      <c r="G1554" s="328">
        <f>G1553/3</f>
        <v>0</v>
      </c>
      <c r="H1554" s="325"/>
      <c r="I1554" s="326"/>
      <c r="J1554" s="327" t="s">
        <v>240</v>
      </c>
      <c r="K1554" s="328">
        <f>K1553/3</f>
        <v>0</v>
      </c>
      <c r="L1554" s="325"/>
      <c r="M1554" s="325"/>
      <c r="N1554" s="327" t="s">
        <v>240</v>
      </c>
      <c r="O1554" s="328">
        <f>O1553/3</f>
        <v>0</v>
      </c>
      <c r="P1554" s="309"/>
      <c r="Q1554" s="310"/>
      <c r="R1554" s="309"/>
    </row>
    <row r="1555" spans="1:23" x14ac:dyDescent="0.25">
      <c r="A1555" s="330"/>
      <c r="B1555" s="329"/>
      <c r="C1555" s="309"/>
      <c r="D1555" s="309"/>
      <c r="E1555" s="310"/>
      <c r="F1555" s="329"/>
      <c r="G1555" s="309"/>
      <c r="H1555" s="309"/>
      <c r="I1555" s="310"/>
      <c r="J1555" s="329"/>
      <c r="K1555" s="309"/>
      <c r="L1555" s="309"/>
      <c r="M1555" s="309"/>
      <c r="N1555" s="329"/>
      <c r="O1555" s="309"/>
      <c r="P1555" s="309"/>
      <c r="Q1555" s="310"/>
      <c r="R1555" s="309"/>
    </row>
    <row r="1556" spans="1:23" ht="12.75" customHeight="1" x14ac:dyDescent="0.25">
      <c r="A1556" s="330"/>
      <c r="B1556" s="319" t="s">
        <v>241</v>
      </c>
      <c r="C1556" s="1384" t="e">
        <f>$C$38</f>
        <v>#N/A</v>
      </c>
      <c r="D1556" s="1385"/>
      <c r="E1556" s="318"/>
      <c r="F1556" s="319" t="s">
        <v>241</v>
      </c>
      <c r="G1556" s="1384" t="e">
        <f>$G$38</f>
        <v>#N/A</v>
      </c>
      <c r="H1556" s="1385"/>
      <c r="I1556" s="318"/>
      <c r="J1556" s="319" t="s">
        <v>241</v>
      </c>
      <c r="K1556" s="1384" t="e">
        <f>$K$38</f>
        <v>#N/A</v>
      </c>
      <c r="L1556" s="1385"/>
      <c r="M1556" s="320"/>
      <c r="N1556" s="319" t="s">
        <v>241</v>
      </c>
      <c r="O1556" s="1384" t="e">
        <f>$O$38</f>
        <v>#N/A</v>
      </c>
      <c r="P1556" s="1385"/>
      <c r="Q1556" s="310"/>
      <c r="R1556" s="309"/>
      <c r="U1556" s="331"/>
    </row>
    <row r="1557" spans="1:23" x14ac:dyDescent="0.25">
      <c r="A1557" s="330"/>
      <c r="B1557" s="329"/>
      <c r="C1557" s="321" t="s">
        <v>238</v>
      </c>
      <c r="D1557" s="321"/>
      <c r="E1557" s="322"/>
      <c r="F1557" s="323"/>
      <c r="G1557" s="321" t="s">
        <v>238</v>
      </c>
      <c r="H1557" s="321"/>
      <c r="I1557" s="322"/>
      <c r="J1557" s="323"/>
      <c r="K1557" s="321" t="s">
        <v>238</v>
      </c>
      <c r="L1557" s="321"/>
      <c r="M1557" s="321"/>
      <c r="N1557" s="323"/>
      <c r="O1557" s="321" t="s">
        <v>238</v>
      </c>
      <c r="P1557" s="321"/>
      <c r="Q1557" s="310"/>
      <c r="R1557" s="309"/>
    </row>
    <row r="1558" spans="1:23" x14ac:dyDescent="0.25">
      <c r="A1558" s="330"/>
      <c r="B1558" s="311">
        <f>$C$9</f>
        <v>0</v>
      </c>
      <c r="C1558" s="313">
        <f>'13 Score Fill'!F1560</f>
        <v>0</v>
      </c>
      <c r="D1558" s="309"/>
      <c r="E1558" s="310"/>
      <c r="F1558" s="311">
        <f>$C$9</f>
        <v>0</v>
      </c>
      <c r="G1558" s="313">
        <f>'13 Score Fill'!F1568</f>
        <v>0</v>
      </c>
      <c r="H1558" s="309"/>
      <c r="I1558" s="310"/>
      <c r="J1558" s="311">
        <f>$C$9</f>
        <v>0</v>
      </c>
      <c r="K1558" s="313">
        <f>'13 Score Fill'!F1576</f>
        <v>0</v>
      </c>
      <c r="L1558" s="309"/>
      <c r="M1558" s="309"/>
      <c r="N1558" s="311">
        <f>$C$9</f>
        <v>0</v>
      </c>
      <c r="O1558" s="313">
        <f>'13 Score Fill'!F1584</f>
        <v>0</v>
      </c>
      <c r="P1558" s="309"/>
      <c r="Q1558" s="310"/>
      <c r="R1558" s="309"/>
      <c r="V1558" s="184"/>
    </row>
    <row r="1559" spans="1:23" x14ac:dyDescent="0.25">
      <c r="A1559" s="330"/>
      <c r="B1559" s="311">
        <f>$C$10</f>
        <v>0</v>
      </c>
      <c r="C1559" s="315">
        <f>'13 Score Fill'!F1561</f>
        <v>0</v>
      </c>
      <c r="D1559" s="309"/>
      <c r="E1559" s="310"/>
      <c r="F1559" s="311">
        <f>$C$10</f>
        <v>0</v>
      </c>
      <c r="G1559" s="315">
        <f>'13 Score Fill'!F1569</f>
        <v>0</v>
      </c>
      <c r="H1559" s="309"/>
      <c r="I1559" s="310"/>
      <c r="J1559" s="311">
        <f>$C$10</f>
        <v>0</v>
      </c>
      <c r="K1559" s="314">
        <f>'13 Score Fill'!F1577</f>
        <v>0</v>
      </c>
      <c r="L1559" s="309"/>
      <c r="M1559" s="309"/>
      <c r="N1559" s="311">
        <f>$C$10</f>
        <v>0</v>
      </c>
      <c r="O1559" s="314">
        <f>'13 Score Fill'!F1585</f>
        <v>0</v>
      </c>
      <c r="P1559" s="309"/>
      <c r="Q1559" s="310"/>
      <c r="R1559" s="309"/>
      <c r="V1559" s="184"/>
    </row>
    <row r="1560" spans="1:23" x14ac:dyDescent="0.25">
      <c r="A1560" s="330"/>
      <c r="B1560" s="311">
        <f>$C$11</f>
        <v>0</v>
      </c>
      <c r="C1560" s="313">
        <f>'13 Score Fill'!F1562</f>
        <v>0</v>
      </c>
      <c r="D1560" s="309"/>
      <c r="E1560" s="310"/>
      <c r="F1560" s="311">
        <f>$C$11</f>
        <v>0</v>
      </c>
      <c r="G1560" s="315">
        <f>'13 Score Fill'!F1570</f>
        <v>0</v>
      </c>
      <c r="H1560" s="309"/>
      <c r="I1560" s="310"/>
      <c r="J1560" s="311">
        <f>$C$11</f>
        <v>0</v>
      </c>
      <c r="K1560" s="314">
        <f>'13 Score Fill'!F1578</f>
        <v>0</v>
      </c>
      <c r="L1560" s="309"/>
      <c r="M1560" s="309"/>
      <c r="N1560" s="311">
        <f>$C$11</f>
        <v>0</v>
      </c>
      <c r="O1560" s="314">
        <f>'13 Score Fill'!F1586</f>
        <v>0</v>
      </c>
      <c r="P1560" s="309"/>
      <c r="Q1560" s="310"/>
      <c r="R1560" s="309"/>
      <c r="V1560" s="184"/>
    </row>
    <row r="1561" spans="1:23" x14ac:dyDescent="0.25">
      <c r="A1561" s="330"/>
      <c r="B1561" s="327" t="s">
        <v>248</v>
      </c>
      <c r="C1561" s="324">
        <f>SUM(C1558:C1560)</f>
        <v>0</v>
      </c>
      <c r="D1561" s="325"/>
      <c r="E1561" s="326"/>
      <c r="F1561" s="327" t="s">
        <v>248</v>
      </c>
      <c r="G1561" s="324">
        <f>SUM(G1558:G1560)</f>
        <v>0</v>
      </c>
      <c r="H1561" s="325"/>
      <c r="I1561" s="326"/>
      <c r="J1561" s="327" t="s">
        <v>248</v>
      </c>
      <c r="K1561" s="324">
        <f>SUM(K1558:K1560)</f>
        <v>0</v>
      </c>
      <c r="L1561" s="325"/>
      <c r="M1561" s="325"/>
      <c r="N1561" s="327" t="s">
        <v>248</v>
      </c>
      <c r="O1561" s="324">
        <f>SUM(O1558:O1560)</f>
        <v>0</v>
      </c>
      <c r="P1561" s="309"/>
      <c r="Q1561" s="310"/>
      <c r="R1561" s="309"/>
    </row>
    <row r="1562" spans="1:23" x14ac:dyDescent="0.25">
      <c r="A1562" s="330"/>
      <c r="B1562" s="327" t="s">
        <v>240</v>
      </c>
      <c r="C1562" s="328">
        <f>C1561/3</f>
        <v>0</v>
      </c>
      <c r="D1562" s="325"/>
      <c r="E1562" s="326"/>
      <c r="F1562" s="327" t="s">
        <v>240</v>
      </c>
      <c r="G1562" s="328">
        <f>G1561/3</f>
        <v>0</v>
      </c>
      <c r="H1562" s="325"/>
      <c r="I1562" s="326"/>
      <c r="J1562" s="327" t="s">
        <v>240</v>
      </c>
      <c r="K1562" s="328">
        <f>K1561/3</f>
        <v>0</v>
      </c>
      <c r="L1562" s="325"/>
      <c r="M1562" s="325"/>
      <c r="N1562" s="327" t="s">
        <v>240</v>
      </c>
      <c r="O1562" s="328">
        <f>O1561/3</f>
        <v>0</v>
      </c>
      <c r="P1562" s="309"/>
      <c r="Q1562" s="310"/>
      <c r="R1562" s="309"/>
      <c r="V1562" s="374" t="e">
        <f>C1548</f>
        <v>#N/A</v>
      </c>
      <c r="W1562" s="375">
        <f>C1553</f>
        <v>0</v>
      </c>
    </row>
    <row r="1563" spans="1:23" x14ac:dyDescent="0.25">
      <c r="A1563" s="330"/>
      <c r="B1563" s="329"/>
      <c r="C1563" s="309"/>
      <c r="D1563" s="309"/>
      <c r="E1563" s="310"/>
      <c r="F1563" s="329"/>
      <c r="G1563" s="309"/>
      <c r="H1563" s="309"/>
      <c r="I1563" s="310"/>
      <c r="J1563" s="329"/>
      <c r="K1563" s="309"/>
      <c r="L1563" s="309"/>
      <c r="M1563" s="309"/>
      <c r="N1563" s="329"/>
      <c r="O1563" s="309"/>
      <c r="P1563" s="309"/>
      <c r="Q1563" s="310"/>
      <c r="R1563" s="309"/>
      <c r="V1563" s="374" t="e">
        <f>G1548</f>
        <v>#N/A</v>
      </c>
      <c r="W1563" s="375">
        <f>G1553</f>
        <v>0</v>
      </c>
    </row>
    <row r="1564" spans="1:23" ht="12.75" customHeight="1" x14ac:dyDescent="0.25">
      <c r="A1564" s="330"/>
      <c r="B1564" s="319" t="s">
        <v>242</v>
      </c>
      <c r="C1564" s="1384" t="e">
        <f>$C$46</f>
        <v>#N/A</v>
      </c>
      <c r="D1564" s="1385"/>
      <c r="E1564" s="318"/>
      <c r="F1564" s="319" t="s">
        <v>242</v>
      </c>
      <c r="G1564" s="1384" t="e">
        <f>$G$46</f>
        <v>#N/A</v>
      </c>
      <c r="H1564" s="1385"/>
      <c r="I1564" s="318"/>
      <c r="J1564" s="319" t="s">
        <v>242</v>
      </c>
      <c r="K1564" s="1384" t="e">
        <f>$K$46</f>
        <v>#N/A</v>
      </c>
      <c r="L1564" s="1385"/>
      <c r="M1564" s="320"/>
      <c r="N1564" s="319" t="s">
        <v>242</v>
      </c>
      <c r="O1564" s="1384" t="e">
        <f>$O$46</f>
        <v>#N/A</v>
      </c>
      <c r="P1564" s="1385"/>
      <c r="Q1564" s="310"/>
      <c r="R1564" s="309"/>
      <c r="U1564" s="331"/>
      <c r="V1564" s="374" t="e">
        <f>K1548</f>
        <v>#N/A</v>
      </c>
      <c r="W1564" s="375">
        <f>K1553</f>
        <v>0</v>
      </c>
    </row>
    <row r="1565" spans="1:23" x14ac:dyDescent="0.25">
      <c r="A1565" s="330"/>
      <c r="B1565" s="311"/>
      <c r="C1565" s="321" t="s">
        <v>238</v>
      </c>
      <c r="D1565" s="321"/>
      <c r="E1565" s="322"/>
      <c r="F1565" s="327"/>
      <c r="G1565" s="321" t="s">
        <v>238</v>
      </c>
      <c r="H1565" s="321"/>
      <c r="I1565" s="322"/>
      <c r="J1565" s="327"/>
      <c r="K1565" s="321" t="s">
        <v>238</v>
      </c>
      <c r="L1565" s="321"/>
      <c r="M1565" s="321"/>
      <c r="N1565" s="327"/>
      <c r="O1565" s="321" t="s">
        <v>238</v>
      </c>
      <c r="P1565" s="321"/>
      <c r="Q1565" s="310"/>
      <c r="R1565" s="309"/>
      <c r="V1565" s="374" t="e">
        <f>O1548</f>
        <v>#N/A</v>
      </c>
      <c r="W1565" s="375">
        <f>O1553</f>
        <v>0</v>
      </c>
    </row>
    <row r="1566" spans="1:23" x14ac:dyDescent="0.25">
      <c r="A1566" s="330"/>
      <c r="B1566" s="311">
        <f>$C$9</f>
        <v>0</v>
      </c>
      <c r="C1566" s="313">
        <f>'13 Score Fill'!G1560</f>
        <v>0</v>
      </c>
      <c r="D1566" s="309"/>
      <c r="E1566" s="310"/>
      <c r="F1566" s="311">
        <f>$C$9</f>
        <v>0</v>
      </c>
      <c r="G1566" s="313">
        <f>'13 Score Fill'!G1568</f>
        <v>0</v>
      </c>
      <c r="H1566" s="309"/>
      <c r="I1566" s="310"/>
      <c r="J1566" s="311">
        <f>$C$9</f>
        <v>0</v>
      </c>
      <c r="K1566" s="313">
        <f>'13 Score Fill'!G1576</f>
        <v>0</v>
      </c>
      <c r="L1566" s="309"/>
      <c r="M1566" s="309"/>
      <c r="N1566" s="311">
        <f>$C$9</f>
        <v>0</v>
      </c>
      <c r="O1566" s="313">
        <f>'13 Score Fill'!G1584</f>
        <v>0</v>
      </c>
      <c r="P1566" s="309"/>
      <c r="Q1566" s="310"/>
      <c r="R1566" s="309"/>
      <c r="V1566" s="374" t="e">
        <f>C1556</f>
        <v>#N/A</v>
      </c>
      <c r="W1566" s="375">
        <f>C1561</f>
        <v>0</v>
      </c>
    </row>
    <row r="1567" spans="1:23" x14ac:dyDescent="0.25">
      <c r="A1567" s="330"/>
      <c r="B1567" s="311">
        <f>$C$10</f>
        <v>0</v>
      </c>
      <c r="C1567" s="314">
        <f>'13 Score Fill'!G1561</f>
        <v>0</v>
      </c>
      <c r="D1567" s="309"/>
      <c r="E1567" s="310"/>
      <c r="F1567" s="311">
        <f>$C$10</f>
        <v>0</v>
      </c>
      <c r="G1567" s="315">
        <f>'13 Score Fill'!G1569</f>
        <v>0</v>
      </c>
      <c r="H1567" s="309"/>
      <c r="I1567" s="310"/>
      <c r="J1567" s="311">
        <f>$C$10</f>
        <v>0</v>
      </c>
      <c r="K1567" s="315">
        <f>'13 Score Fill'!G1577</f>
        <v>0</v>
      </c>
      <c r="L1567" s="309"/>
      <c r="M1567" s="309"/>
      <c r="N1567" s="311">
        <f>$C$10</f>
        <v>0</v>
      </c>
      <c r="O1567" s="314">
        <f>'13 Score Fill'!G1585</f>
        <v>0</v>
      </c>
      <c r="P1567" s="309"/>
      <c r="Q1567" s="310"/>
      <c r="R1567" s="309"/>
      <c r="V1567" s="374" t="e">
        <f>G1556</f>
        <v>#N/A</v>
      </c>
      <c r="W1567" s="375">
        <f>G1561</f>
        <v>0</v>
      </c>
    </row>
    <row r="1568" spans="1:23" x14ac:dyDescent="0.25">
      <c r="A1568" s="330"/>
      <c r="B1568" s="311">
        <f>$C$11</f>
        <v>0</v>
      </c>
      <c r="C1568" s="314">
        <f>'13 Score Fill'!G1562</f>
        <v>0</v>
      </c>
      <c r="D1568" s="309"/>
      <c r="E1568" s="310"/>
      <c r="F1568" s="311">
        <f>$C$11</f>
        <v>0</v>
      </c>
      <c r="G1568" s="315">
        <f>'13 Score Fill'!G1570</f>
        <v>0</v>
      </c>
      <c r="H1568" s="309"/>
      <c r="I1568" s="310"/>
      <c r="J1568" s="311">
        <f>$C$11</f>
        <v>0</v>
      </c>
      <c r="K1568" s="313">
        <f>'13 Score Fill'!G1578</f>
        <v>0</v>
      </c>
      <c r="L1568" s="309"/>
      <c r="M1568" s="309"/>
      <c r="N1568" s="311">
        <f>$C$11</f>
        <v>0</v>
      </c>
      <c r="O1568" s="314">
        <f>'13 Score Fill'!G1586</f>
        <v>0</v>
      </c>
      <c r="P1568" s="309"/>
      <c r="Q1568" s="310"/>
      <c r="R1568" s="309"/>
      <c r="V1568" s="375" t="e">
        <f>K1556</f>
        <v>#N/A</v>
      </c>
      <c r="W1568" s="375">
        <f>K1561</f>
        <v>0</v>
      </c>
    </row>
    <row r="1569" spans="1:23" x14ac:dyDescent="0.25">
      <c r="A1569" s="330"/>
      <c r="B1569" s="327" t="s">
        <v>248</v>
      </c>
      <c r="C1569" s="324">
        <f>SUM(C1566:C1568)</f>
        <v>0</v>
      </c>
      <c r="D1569" s="325"/>
      <c r="E1569" s="326"/>
      <c r="F1569" s="327" t="s">
        <v>248</v>
      </c>
      <c r="G1569" s="324">
        <f>SUM(G1566:G1568)</f>
        <v>0</v>
      </c>
      <c r="H1569" s="325"/>
      <c r="I1569" s="326"/>
      <c r="J1569" s="327" t="s">
        <v>248</v>
      </c>
      <c r="K1569" s="324">
        <f>SUM(K1566:K1568)</f>
        <v>0</v>
      </c>
      <c r="L1569" s="325"/>
      <c r="M1569" s="325"/>
      <c r="N1569" s="327" t="s">
        <v>248</v>
      </c>
      <c r="O1569" s="324">
        <f>SUM(O1566:O1568)</f>
        <v>0</v>
      </c>
      <c r="P1569" s="309"/>
      <c r="Q1569" s="310"/>
      <c r="R1569" s="309"/>
      <c r="V1569" s="374" t="e">
        <f>O1556</f>
        <v>#N/A</v>
      </c>
      <c r="W1569" s="375">
        <f>O1561</f>
        <v>0</v>
      </c>
    </row>
    <row r="1570" spans="1:23" x14ac:dyDescent="0.25">
      <c r="A1570" s="330"/>
      <c r="B1570" s="327" t="s">
        <v>240</v>
      </c>
      <c r="C1570" s="328">
        <f>C1569/3</f>
        <v>0</v>
      </c>
      <c r="D1570" s="325"/>
      <c r="E1570" s="326"/>
      <c r="F1570" s="327" t="s">
        <v>240</v>
      </c>
      <c r="G1570" s="328">
        <f>G1569/3</f>
        <v>0</v>
      </c>
      <c r="H1570" s="325"/>
      <c r="I1570" s="326"/>
      <c r="J1570" s="327" t="s">
        <v>240</v>
      </c>
      <c r="K1570" s="328">
        <f>K1569/3</f>
        <v>0</v>
      </c>
      <c r="L1570" s="325"/>
      <c r="M1570" s="325"/>
      <c r="N1570" s="327" t="s">
        <v>240</v>
      </c>
      <c r="O1570" s="328">
        <f>O1569/3</f>
        <v>0</v>
      </c>
      <c r="P1570" s="309"/>
      <c r="Q1570" s="310"/>
      <c r="R1570" s="309"/>
      <c r="V1570" s="374" t="e">
        <f>C1564</f>
        <v>#N/A</v>
      </c>
      <c r="W1570" s="375">
        <f>C1569</f>
        <v>0</v>
      </c>
    </row>
    <row r="1571" spans="1:23" x14ac:dyDescent="0.25">
      <c r="A1571" s="330"/>
      <c r="B1571" s="311"/>
      <c r="C1571" s="309"/>
      <c r="D1571" s="309"/>
      <c r="E1571" s="310"/>
      <c r="F1571" s="311"/>
      <c r="G1571" s="309"/>
      <c r="H1571" s="309"/>
      <c r="I1571" s="310"/>
      <c r="J1571" s="311"/>
      <c r="K1571" s="309"/>
      <c r="L1571" s="309"/>
      <c r="M1571" s="309"/>
      <c r="N1571" s="311"/>
      <c r="O1571" s="309"/>
      <c r="P1571" s="309"/>
      <c r="Q1571" s="310"/>
      <c r="R1571" s="309"/>
      <c r="V1571" s="374" t="e">
        <f>G1564</f>
        <v>#N/A</v>
      </c>
      <c r="W1571" s="375">
        <f>G1569</f>
        <v>0</v>
      </c>
    </row>
    <row r="1572" spans="1:23" ht="12.75" customHeight="1" x14ac:dyDescent="0.25">
      <c r="A1572" s="330"/>
      <c r="B1572" s="319" t="s">
        <v>243</v>
      </c>
      <c r="C1572" s="1384" t="e">
        <f>$C$54</f>
        <v>#N/A</v>
      </c>
      <c r="D1572" s="1385"/>
      <c r="E1572" s="318"/>
      <c r="F1572" s="319" t="s">
        <v>243</v>
      </c>
      <c r="G1572" s="1384" t="e">
        <f>$G$54</f>
        <v>#N/A</v>
      </c>
      <c r="H1572" s="1385"/>
      <c r="I1572" s="318"/>
      <c r="J1572" s="319" t="s">
        <v>243</v>
      </c>
      <c r="K1572" s="1384" t="e">
        <f>$K$54</f>
        <v>#N/A</v>
      </c>
      <c r="L1572" s="1385"/>
      <c r="M1572" s="320"/>
      <c r="N1572" s="319" t="s">
        <v>243</v>
      </c>
      <c r="O1572" s="1384" t="e">
        <f>$O$54</f>
        <v>#N/A</v>
      </c>
      <c r="P1572" s="1385"/>
      <c r="Q1572" s="310"/>
      <c r="R1572" s="309"/>
      <c r="U1572" s="331"/>
      <c r="V1572" s="374" t="e">
        <f>K1564</f>
        <v>#N/A</v>
      </c>
      <c r="W1572" s="375">
        <f>K1569</f>
        <v>0</v>
      </c>
    </row>
    <row r="1573" spans="1:23" x14ac:dyDescent="0.25">
      <c r="A1573" s="330"/>
      <c r="B1573" s="311"/>
      <c r="C1573" s="321" t="s">
        <v>238</v>
      </c>
      <c r="D1573" s="321"/>
      <c r="E1573" s="322"/>
      <c r="F1573" s="327"/>
      <c r="G1573" s="321" t="s">
        <v>238</v>
      </c>
      <c r="H1573" s="321"/>
      <c r="I1573" s="322"/>
      <c r="J1573" s="327"/>
      <c r="K1573" s="321" t="s">
        <v>238</v>
      </c>
      <c r="L1573" s="321"/>
      <c r="M1573" s="321"/>
      <c r="N1573" s="327"/>
      <c r="O1573" s="321" t="s">
        <v>238</v>
      </c>
      <c r="P1573" s="321"/>
      <c r="Q1573" s="310"/>
      <c r="R1573" s="309"/>
      <c r="V1573" s="374" t="e">
        <f>O1564</f>
        <v>#N/A</v>
      </c>
      <c r="W1573" s="375">
        <f>O1569</f>
        <v>0</v>
      </c>
    </row>
    <row r="1574" spans="1:23" x14ac:dyDescent="0.25">
      <c r="A1574" s="330"/>
      <c r="B1574" s="311">
        <f>$C$9</f>
        <v>0</v>
      </c>
      <c r="C1574" s="312">
        <f>'13 Score Fill'!H1560</f>
        <v>0</v>
      </c>
      <c r="D1574" s="309"/>
      <c r="E1574" s="310"/>
      <c r="F1574" s="311">
        <f>$C$9</f>
        <v>0</v>
      </c>
      <c r="G1574" s="312">
        <f>'13 Score Fill'!H1568</f>
        <v>0</v>
      </c>
      <c r="H1574" s="309"/>
      <c r="I1574" s="310"/>
      <c r="J1574" s="311">
        <f>$C$9</f>
        <v>0</v>
      </c>
      <c r="K1574" s="312">
        <f>'13 Score Fill'!H1576</f>
        <v>0</v>
      </c>
      <c r="L1574" s="309"/>
      <c r="M1574" s="309"/>
      <c r="N1574" s="311">
        <f>$C$9</f>
        <v>0</v>
      </c>
      <c r="O1574" s="313">
        <f>'13 Score Fill'!H1584</f>
        <v>0</v>
      </c>
      <c r="P1574" s="309"/>
      <c r="Q1574" s="310"/>
      <c r="R1574" s="309"/>
      <c r="V1574" s="374" t="e">
        <f>C1572</f>
        <v>#N/A</v>
      </c>
      <c r="W1574" s="375">
        <f>C1577</f>
        <v>0</v>
      </c>
    </row>
    <row r="1575" spans="1:23" x14ac:dyDescent="0.25">
      <c r="A1575" s="330"/>
      <c r="B1575" s="311">
        <f>$C$10</f>
        <v>0</v>
      </c>
      <c r="C1575" s="313">
        <f>'13 Score Fill'!H1561</f>
        <v>0</v>
      </c>
      <c r="D1575" s="309"/>
      <c r="E1575" s="310"/>
      <c r="F1575" s="311">
        <f>$C$10</f>
        <v>0</v>
      </c>
      <c r="G1575" s="313">
        <f>'13 Score Fill'!H1569</f>
        <v>0</v>
      </c>
      <c r="H1575" s="309"/>
      <c r="I1575" s="310"/>
      <c r="J1575" s="311">
        <f>$C$10</f>
        <v>0</v>
      </c>
      <c r="K1575" s="312">
        <f>'13 Score Fill'!H1577</f>
        <v>0</v>
      </c>
      <c r="L1575" s="309"/>
      <c r="M1575" s="309"/>
      <c r="N1575" s="311">
        <f>$C$10</f>
        <v>0</v>
      </c>
      <c r="O1575" s="314">
        <f>'13 Score Fill'!H1585</f>
        <v>0</v>
      </c>
      <c r="P1575" s="309"/>
      <c r="Q1575" s="310"/>
      <c r="R1575" s="309"/>
      <c r="V1575" s="374" t="e">
        <f>G1572</f>
        <v>#N/A</v>
      </c>
      <c r="W1575" s="375">
        <f>G1577</f>
        <v>0</v>
      </c>
    </row>
    <row r="1576" spans="1:23" x14ac:dyDescent="0.25">
      <c r="A1576" s="330"/>
      <c r="B1576" s="311">
        <f>$C$11</f>
        <v>0</v>
      </c>
      <c r="C1576" s="314">
        <f>'13 Score Fill'!H1562</f>
        <v>0</v>
      </c>
      <c r="D1576" s="309"/>
      <c r="E1576" s="310"/>
      <c r="F1576" s="311">
        <f>$C$11</f>
        <v>0</v>
      </c>
      <c r="G1576" s="315">
        <f>'13 Score Fill'!H1570</f>
        <v>0</v>
      </c>
      <c r="H1576" s="309"/>
      <c r="I1576" s="310"/>
      <c r="J1576" s="311">
        <f>$C$11</f>
        <v>0</v>
      </c>
      <c r="K1576" s="313">
        <f>'13 Score Fill'!H1578</f>
        <v>0</v>
      </c>
      <c r="L1576" s="309"/>
      <c r="M1576" s="309"/>
      <c r="N1576" s="311">
        <f>$C$11</f>
        <v>0</v>
      </c>
      <c r="O1576" s="314">
        <f>'13 Score Fill'!H1586</f>
        <v>0</v>
      </c>
      <c r="P1576" s="309"/>
      <c r="Q1576" s="310"/>
      <c r="R1576" s="309"/>
      <c r="V1576" s="375" t="e">
        <f>K1572</f>
        <v>#N/A</v>
      </c>
      <c r="W1576" s="375">
        <f>K1577</f>
        <v>0</v>
      </c>
    </row>
    <row r="1577" spans="1:23" x14ac:dyDescent="0.25">
      <c r="A1577" s="330"/>
      <c r="B1577" s="327" t="s">
        <v>248</v>
      </c>
      <c r="C1577" s="324">
        <f>SUM(C1574:C1576)</f>
        <v>0</v>
      </c>
      <c r="D1577" s="325"/>
      <c r="E1577" s="326"/>
      <c r="F1577" s="327" t="s">
        <v>248</v>
      </c>
      <c r="G1577" s="322">
        <f>SUM(G1574:G1576)</f>
        <v>0</v>
      </c>
      <c r="H1577" s="325"/>
      <c r="I1577" s="326"/>
      <c r="J1577" s="327" t="s">
        <v>248</v>
      </c>
      <c r="K1577" s="324">
        <f>SUM(K1574:K1576)</f>
        <v>0</v>
      </c>
      <c r="L1577" s="325"/>
      <c r="M1577" s="325"/>
      <c r="N1577" s="327" t="s">
        <v>248</v>
      </c>
      <c r="O1577" s="324">
        <f>SUM(O1574:O1576)</f>
        <v>0</v>
      </c>
      <c r="P1577" s="309"/>
      <c r="Q1577" s="310"/>
      <c r="R1577" s="309"/>
      <c r="V1577" s="374" t="e">
        <f>O1572</f>
        <v>#N/A</v>
      </c>
      <c r="W1577" s="375">
        <f>O1577</f>
        <v>0</v>
      </c>
    </row>
    <row r="1578" spans="1:23" x14ac:dyDescent="0.25">
      <c r="A1578" s="330"/>
      <c r="B1578" s="327" t="s">
        <v>240</v>
      </c>
      <c r="C1578" s="328">
        <f>C1577/3</f>
        <v>0</v>
      </c>
      <c r="D1578" s="325"/>
      <c r="E1578" s="326"/>
      <c r="F1578" s="327" t="s">
        <v>240</v>
      </c>
      <c r="G1578" s="328">
        <f>G1577/3</f>
        <v>0</v>
      </c>
      <c r="H1578" s="325"/>
      <c r="I1578" s="326"/>
      <c r="J1578" s="327" t="s">
        <v>240</v>
      </c>
      <c r="K1578" s="328">
        <f>K1577/3</f>
        <v>0</v>
      </c>
      <c r="L1578" s="325"/>
      <c r="M1578" s="325"/>
      <c r="N1578" s="327" t="s">
        <v>240</v>
      </c>
      <c r="O1578" s="328">
        <f>O1577/3</f>
        <v>0</v>
      </c>
      <c r="P1578" s="309"/>
      <c r="Q1578" s="310"/>
      <c r="R1578" s="309"/>
      <c r="V1578" s="374" t="e">
        <f>C1580</f>
        <v>#N/A</v>
      </c>
      <c r="W1578" s="375">
        <f>C1585</f>
        <v>0</v>
      </c>
    </row>
    <row r="1579" spans="1:23" x14ac:dyDescent="0.25">
      <c r="A1579" s="330"/>
      <c r="B1579" s="311"/>
      <c r="C1579" s="309"/>
      <c r="D1579" s="309"/>
      <c r="E1579" s="310"/>
      <c r="F1579" s="311"/>
      <c r="G1579" s="309"/>
      <c r="H1579" s="309"/>
      <c r="I1579" s="310"/>
      <c r="J1579" s="311"/>
      <c r="K1579" s="309"/>
      <c r="L1579" s="309"/>
      <c r="M1579" s="309"/>
      <c r="N1579" s="311"/>
      <c r="O1579" s="309"/>
      <c r="P1579" s="309"/>
      <c r="Q1579" s="310"/>
      <c r="R1579" s="309"/>
      <c r="S1579" s="429"/>
      <c r="T1579" s="428"/>
      <c r="U1579" s="430"/>
      <c r="V1579" s="374" t="e">
        <f>G1580</f>
        <v>#N/A</v>
      </c>
      <c r="W1579" s="375">
        <f>G1585</f>
        <v>0</v>
      </c>
    </row>
    <row r="1580" spans="1:23" ht="12.75" customHeight="1" x14ac:dyDescent="0.25">
      <c r="A1580" s="330"/>
      <c r="B1580" s="319" t="s">
        <v>244</v>
      </c>
      <c r="C1580" s="1384" t="e">
        <f>$C$62</f>
        <v>#N/A</v>
      </c>
      <c r="D1580" s="1385"/>
      <c r="E1580" s="318"/>
      <c r="F1580" s="319" t="s">
        <v>244</v>
      </c>
      <c r="G1580" s="1384" t="e">
        <f>$G$62</f>
        <v>#N/A</v>
      </c>
      <c r="H1580" s="1385"/>
      <c r="I1580" s="318"/>
      <c r="J1580" s="319" t="s">
        <v>244</v>
      </c>
      <c r="K1580" s="1384" t="e">
        <f>$K$62</f>
        <v>#N/A</v>
      </c>
      <c r="L1580" s="1385"/>
      <c r="M1580" s="320"/>
      <c r="N1580" s="319" t="s">
        <v>244</v>
      </c>
      <c r="O1580" s="1384" t="e">
        <f>$O$62</f>
        <v>#N/A</v>
      </c>
      <c r="P1580" s="1385"/>
      <c r="Q1580" s="310"/>
      <c r="R1580" s="309"/>
      <c r="U1580" s="331"/>
      <c r="V1580" s="374" t="e">
        <f>K1580</f>
        <v>#N/A</v>
      </c>
      <c r="W1580" s="375">
        <f>K1585</f>
        <v>0</v>
      </c>
    </row>
    <row r="1581" spans="1:23" x14ac:dyDescent="0.25">
      <c r="A1581" s="330"/>
      <c r="B1581" s="311"/>
      <c r="C1581" s="321" t="s">
        <v>238</v>
      </c>
      <c r="D1581" s="321"/>
      <c r="E1581" s="322"/>
      <c r="F1581" s="327"/>
      <c r="G1581" s="321" t="s">
        <v>238</v>
      </c>
      <c r="H1581" s="321"/>
      <c r="I1581" s="322"/>
      <c r="J1581" s="327"/>
      <c r="K1581" s="321" t="s">
        <v>238</v>
      </c>
      <c r="L1581" s="321"/>
      <c r="M1581" s="321"/>
      <c r="N1581" s="327"/>
      <c r="O1581" s="321" t="s">
        <v>238</v>
      </c>
      <c r="P1581" s="321"/>
      <c r="Q1581" s="310"/>
      <c r="R1581" s="309"/>
      <c r="V1581" s="374" t="e">
        <f>O1580</f>
        <v>#N/A</v>
      </c>
      <c r="W1581" s="375">
        <f>O1585</f>
        <v>0</v>
      </c>
    </row>
    <row r="1582" spans="1:23" x14ac:dyDescent="0.25">
      <c r="A1582" s="330"/>
      <c r="B1582" s="311">
        <f>$C$9</f>
        <v>0</v>
      </c>
      <c r="C1582" s="313">
        <f>'13 Score Fill'!I1560</f>
        <v>0</v>
      </c>
      <c r="D1582" s="309"/>
      <c r="E1582" s="310"/>
      <c r="F1582" s="311">
        <f>$C$9</f>
        <v>0</v>
      </c>
      <c r="G1582" s="313">
        <f>'13 Score Fill'!I1568</f>
        <v>0</v>
      </c>
      <c r="H1582" s="309"/>
      <c r="I1582" s="310"/>
      <c r="J1582" s="311">
        <f>$C$9</f>
        <v>0</v>
      </c>
      <c r="K1582" s="313">
        <f>'13 Score Fill'!I1576</f>
        <v>0</v>
      </c>
      <c r="L1582" s="309"/>
      <c r="M1582" s="309"/>
      <c r="N1582" s="311">
        <f>$C$9</f>
        <v>0</v>
      </c>
      <c r="O1582" s="313">
        <f>'13 Score Fill'!I1584</f>
        <v>0</v>
      </c>
      <c r="P1582" s="309"/>
      <c r="Q1582" s="310"/>
      <c r="R1582" s="309"/>
      <c r="V1582" s="374" t="e">
        <f>C1588</f>
        <v>#N/A</v>
      </c>
      <c r="W1582" s="375">
        <f>C1593</f>
        <v>0</v>
      </c>
    </row>
    <row r="1583" spans="1:23" x14ac:dyDescent="0.25">
      <c r="A1583" s="330"/>
      <c r="B1583" s="311">
        <f>$C$10</f>
        <v>0</v>
      </c>
      <c r="C1583" s="315">
        <f>'13 Score Fill'!I1561</f>
        <v>0</v>
      </c>
      <c r="D1583" s="309"/>
      <c r="E1583" s="310"/>
      <c r="F1583" s="311">
        <f>$C$10</f>
        <v>0</v>
      </c>
      <c r="G1583" s="315">
        <f>'13 Score Fill'!I1569</f>
        <v>0</v>
      </c>
      <c r="H1583" s="309"/>
      <c r="I1583" s="310"/>
      <c r="J1583" s="311">
        <f>$C$10</f>
        <v>0</v>
      </c>
      <c r="K1583" s="315">
        <f>'13 Score Fill'!I1577</f>
        <v>0</v>
      </c>
      <c r="L1583" s="309"/>
      <c r="M1583" s="309"/>
      <c r="N1583" s="311">
        <f>$C$10</f>
        <v>0</v>
      </c>
      <c r="O1583" s="314">
        <f>'13 Score Fill'!I1585</f>
        <v>0</v>
      </c>
      <c r="P1583" s="309"/>
      <c r="Q1583" s="310"/>
      <c r="R1583" s="309"/>
      <c r="V1583" s="374" t="e">
        <f>G1588</f>
        <v>#N/A</v>
      </c>
      <c r="W1583" s="375">
        <f>G1593</f>
        <v>0</v>
      </c>
    </row>
    <row r="1584" spans="1:23" x14ac:dyDescent="0.25">
      <c r="A1584" s="330"/>
      <c r="B1584" s="311">
        <f>$C$11</f>
        <v>0</v>
      </c>
      <c r="C1584" s="313">
        <f>'13 Score Fill'!I1562</f>
        <v>0</v>
      </c>
      <c r="D1584" s="309"/>
      <c r="E1584" s="310"/>
      <c r="F1584" s="311">
        <f>$C$11</f>
        <v>0</v>
      </c>
      <c r="G1584" s="313">
        <f>'13 Score Fill'!I1570</f>
        <v>0</v>
      </c>
      <c r="H1584" s="309"/>
      <c r="I1584" s="310"/>
      <c r="J1584" s="311">
        <f>$C$11</f>
        <v>0</v>
      </c>
      <c r="K1584" s="315">
        <f>'13 Score Fill'!I1578</f>
        <v>0</v>
      </c>
      <c r="L1584" s="309"/>
      <c r="M1584" s="309"/>
      <c r="N1584" s="311">
        <f>$C$11</f>
        <v>0</v>
      </c>
      <c r="O1584" s="315">
        <f>'13 Score Fill'!I1586</f>
        <v>0</v>
      </c>
      <c r="P1584" s="309"/>
      <c r="Q1584" s="310"/>
      <c r="R1584" s="309"/>
      <c r="V1584" s="375" t="e">
        <f>K1588</f>
        <v>#N/A</v>
      </c>
      <c r="W1584" s="375">
        <f>K1593</f>
        <v>0</v>
      </c>
    </row>
    <row r="1585" spans="1:23" x14ac:dyDescent="0.25">
      <c r="A1585" s="330"/>
      <c r="B1585" s="327" t="s">
        <v>248</v>
      </c>
      <c r="C1585" s="324">
        <f>SUM(C1582:C1584)</f>
        <v>0</v>
      </c>
      <c r="D1585" s="325"/>
      <c r="E1585" s="326"/>
      <c r="F1585" s="327" t="s">
        <v>248</v>
      </c>
      <c r="G1585" s="324">
        <f>SUM(G1582:G1584)</f>
        <v>0</v>
      </c>
      <c r="H1585" s="325"/>
      <c r="I1585" s="326"/>
      <c r="J1585" s="327" t="s">
        <v>248</v>
      </c>
      <c r="K1585" s="324">
        <f>SUM(K1582:K1584)</f>
        <v>0</v>
      </c>
      <c r="L1585" s="325"/>
      <c r="M1585" s="325"/>
      <c r="N1585" s="327" t="s">
        <v>248</v>
      </c>
      <c r="O1585" s="321">
        <f>SUM(O1582:O1584)</f>
        <v>0</v>
      </c>
      <c r="P1585" s="309"/>
      <c r="Q1585" s="310"/>
      <c r="R1585" s="309"/>
      <c r="V1585" s="374" t="e">
        <f>O1588</f>
        <v>#N/A</v>
      </c>
      <c r="W1585" s="375">
        <f>O1593</f>
        <v>0</v>
      </c>
    </row>
    <row r="1586" spans="1:23" x14ac:dyDescent="0.25">
      <c r="A1586" s="330"/>
      <c r="B1586" s="327" t="s">
        <v>240</v>
      </c>
      <c r="C1586" s="328">
        <f>C1585/3</f>
        <v>0</v>
      </c>
      <c r="D1586" s="325"/>
      <c r="E1586" s="326"/>
      <c r="F1586" s="327" t="s">
        <v>240</v>
      </c>
      <c r="G1586" s="328">
        <f>G1585/3</f>
        <v>0</v>
      </c>
      <c r="H1586" s="325"/>
      <c r="I1586" s="326"/>
      <c r="J1586" s="327" t="s">
        <v>240</v>
      </c>
      <c r="K1586" s="328">
        <f>K1585/3</f>
        <v>0</v>
      </c>
      <c r="L1586" s="325"/>
      <c r="M1586" s="325"/>
      <c r="N1586" s="327" t="s">
        <v>240</v>
      </c>
      <c r="O1586" s="328">
        <f>O1585/3</f>
        <v>0</v>
      </c>
      <c r="P1586" s="309"/>
      <c r="Q1586" s="310"/>
      <c r="R1586" s="309"/>
      <c r="W1586" s="184">
        <f>SUM(W1562:W1585)</f>
        <v>0</v>
      </c>
    </row>
    <row r="1587" spans="1:23" x14ac:dyDescent="0.25">
      <c r="A1587" s="330"/>
      <c r="B1587" s="311"/>
      <c r="C1587" s="309"/>
      <c r="D1587" s="309"/>
      <c r="E1587" s="310"/>
      <c r="F1587" s="311"/>
      <c r="G1587" s="309"/>
      <c r="H1587" s="309"/>
      <c r="I1587" s="310"/>
      <c r="J1587" s="311"/>
      <c r="K1587" s="309"/>
      <c r="L1587" s="309"/>
      <c r="M1587" s="309"/>
      <c r="N1587" s="311"/>
      <c r="O1587" s="309"/>
      <c r="P1587" s="309"/>
      <c r="Q1587" s="310"/>
      <c r="R1587" s="309"/>
    </row>
    <row r="1588" spans="1:23" ht="12.75" customHeight="1" x14ac:dyDescent="0.25">
      <c r="A1588" s="330"/>
      <c r="B1588" s="319" t="s">
        <v>245</v>
      </c>
      <c r="C1588" s="1384" t="e">
        <f>$C$70</f>
        <v>#N/A</v>
      </c>
      <c r="D1588" s="1385"/>
      <c r="E1588" s="318"/>
      <c r="F1588" s="319" t="s">
        <v>245</v>
      </c>
      <c r="G1588" s="1384" t="e">
        <f>$G$70</f>
        <v>#N/A</v>
      </c>
      <c r="H1588" s="1385"/>
      <c r="I1588" s="318"/>
      <c r="J1588" s="319" t="s">
        <v>245</v>
      </c>
      <c r="K1588" s="1384" t="e">
        <f>$K$70</f>
        <v>#N/A</v>
      </c>
      <c r="L1588" s="1385"/>
      <c r="M1588" s="320"/>
      <c r="N1588" s="319" t="s">
        <v>245</v>
      </c>
      <c r="O1588" s="1384" t="e">
        <f>$O$70</f>
        <v>#N/A</v>
      </c>
      <c r="P1588" s="1385"/>
      <c r="Q1588" s="310"/>
      <c r="R1588" s="309"/>
      <c r="U1588" s="331"/>
    </row>
    <row r="1589" spans="1:23" x14ac:dyDescent="0.25">
      <c r="A1589" s="330"/>
      <c r="B1589" s="311"/>
      <c r="C1589" s="321" t="s">
        <v>238</v>
      </c>
      <c r="D1589" s="321"/>
      <c r="E1589" s="322"/>
      <c r="F1589" s="327"/>
      <c r="G1589" s="321" t="s">
        <v>238</v>
      </c>
      <c r="H1589" s="321"/>
      <c r="I1589" s="322"/>
      <c r="J1589" s="327"/>
      <c r="K1589" s="321" t="s">
        <v>238</v>
      </c>
      <c r="L1589" s="321"/>
      <c r="M1589" s="321"/>
      <c r="N1589" s="327"/>
      <c r="O1589" s="321" t="s">
        <v>238</v>
      </c>
      <c r="P1589" s="309"/>
      <c r="Q1589" s="310"/>
      <c r="R1589" s="309"/>
    </row>
    <row r="1590" spans="1:23" x14ac:dyDescent="0.25">
      <c r="A1590" s="330"/>
      <c r="B1590" s="311">
        <f>$C$9</f>
        <v>0</v>
      </c>
      <c r="C1590" s="313">
        <f>'13 Score Fill'!J1560</f>
        <v>0</v>
      </c>
      <c r="D1590" s="309"/>
      <c r="E1590" s="310"/>
      <c r="F1590" s="311">
        <f>$C$9</f>
        <v>0</v>
      </c>
      <c r="G1590" s="313">
        <f>'13 Score Fill'!J1568</f>
        <v>0</v>
      </c>
      <c r="H1590" s="309"/>
      <c r="I1590" s="310"/>
      <c r="J1590" s="311">
        <f>$C$9</f>
        <v>0</v>
      </c>
      <c r="K1590" s="313">
        <f>'13 Score Fill'!J1576</f>
        <v>0</v>
      </c>
      <c r="L1590" s="309"/>
      <c r="M1590" s="309"/>
      <c r="N1590" s="311">
        <f>$C$9</f>
        <v>0</v>
      </c>
      <c r="O1590" s="313">
        <f>'13 Score Fill'!J1584</f>
        <v>0</v>
      </c>
      <c r="P1590" s="309"/>
      <c r="Q1590" s="310"/>
      <c r="R1590" s="309"/>
      <c r="V1590" s="374">
        <f>COUNTIF(V1562:V1585,D1602)</f>
        <v>0</v>
      </c>
    </row>
    <row r="1591" spans="1:23" x14ac:dyDescent="0.25">
      <c r="A1591" s="330"/>
      <c r="B1591" s="311">
        <f>$C$10</f>
        <v>0</v>
      </c>
      <c r="C1591" s="314">
        <f>'13 Score Fill'!J1561</f>
        <v>0</v>
      </c>
      <c r="D1591" s="309"/>
      <c r="E1591" s="310"/>
      <c r="F1591" s="311">
        <f>$C$10</f>
        <v>0</v>
      </c>
      <c r="G1591" s="315">
        <f>'13 Score Fill'!J1569</f>
        <v>0</v>
      </c>
      <c r="H1591" s="309"/>
      <c r="I1591" s="310"/>
      <c r="J1591" s="311">
        <f>$C$10</f>
        <v>0</v>
      </c>
      <c r="K1591" s="315">
        <f>'13 Score Fill'!J1577</f>
        <v>0</v>
      </c>
      <c r="L1591" s="309"/>
      <c r="M1591" s="309"/>
      <c r="N1591" s="311">
        <f>$C$10</f>
        <v>0</v>
      </c>
      <c r="O1591" s="314">
        <f>'13 Score Fill'!J1585</f>
        <v>0</v>
      </c>
      <c r="P1591" s="309"/>
      <c r="Q1591" s="310"/>
      <c r="R1591" s="309"/>
      <c r="V1591" s="374">
        <f>COUNTIF(V1562:V1585,D1603)</f>
        <v>0</v>
      </c>
    </row>
    <row r="1592" spans="1:23" x14ac:dyDescent="0.25">
      <c r="A1592" s="330"/>
      <c r="B1592" s="311">
        <f>$C$11</f>
        <v>0</v>
      </c>
      <c r="C1592" s="314">
        <f>'13 Score Fill'!J1562</f>
        <v>0</v>
      </c>
      <c r="D1592" s="309"/>
      <c r="E1592" s="310"/>
      <c r="F1592" s="311">
        <f>$C$11</f>
        <v>0</v>
      </c>
      <c r="G1592" s="315">
        <f>'13 Score Fill'!J1570</f>
        <v>0</v>
      </c>
      <c r="H1592" s="309"/>
      <c r="I1592" s="310"/>
      <c r="J1592" s="311">
        <f>$C$11</f>
        <v>0</v>
      </c>
      <c r="K1592" s="315">
        <f>'13 Score Fill'!J1578</f>
        <v>0</v>
      </c>
      <c r="L1592" s="309"/>
      <c r="M1592" s="309"/>
      <c r="N1592" s="311">
        <f>$C$11</f>
        <v>0</v>
      </c>
      <c r="O1592" s="314">
        <f>'13 Score Fill'!J1586</f>
        <v>0</v>
      </c>
      <c r="P1592" s="309"/>
      <c r="Q1592" s="310"/>
      <c r="R1592" s="309"/>
      <c r="V1592" s="374">
        <f>COUNTIF(V1562:V1585,D1604)</f>
        <v>0</v>
      </c>
    </row>
    <row r="1593" spans="1:23" x14ac:dyDescent="0.25">
      <c r="A1593" s="330"/>
      <c r="B1593" s="327" t="s">
        <v>248</v>
      </c>
      <c r="C1593" s="324">
        <f>SUM(C1590:C1592)</f>
        <v>0</v>
      </c>
      <c r="D1593" s="325"/>
      <c r="E1593" s="326"/>
      <c r="F1593" s="327" t="s">
        <v>248</v>
      </c>
      <c r="G1593" s="321">
        <f>SUM(G1590:G1592)</f>
        <v>0</v>
      </c>
      <c r="H1593" s="325"/>
      <c r="I1593" s="326"/>
      <c r="J1593" s="327" t="s">
        <v>248</v>
      </c>
      <c r="K1593" s="324">
        <f>SUM(K1590:K1592)</f>
        <v>0</v>
      </c>
      <c r="L1593" s="325"/>
      <c r="M1593" s="325"/>
      <c r="N1593" s="327" t="s">
        <v>248</v>
      </c>
      <c r="O1593" s="324">
        <f>SUM(O1590:O1592)</f>
        <v>0</v>
      </c>
      <c r="P1593" s="309"/>
      <c r="Q1593" s="310"/>
      <c r="R1593" s="309"/>
      <c r="V1593" s="374">
        <f>COUNTIF(V1562:V1585,D1605)</f>
        <v>0</v>
      </c>
    </row>
    <row r="1594" spans="1:23" x14ac:dyDescent="0.25">
      <c r="A1594" s="330"/>
      <c r="B1594" s="327" t="s">
        <v>240</v>
      </c>
      <c r="C1594" s="328">
        <f>C1593/3</f>
        <v>0</v>
      </c>
      <c r="D1594" s="378"/>
      <c r="E1594" s="379"/>
      <c r="F1594" s="380" t="s">
        <v>240</v>
      </c>
      <c r="G1594" s="328">
        <f>G1593/3</f>
        <v>0</v>
      </c>
      <c r="H1594" s="378"/>
      <c r="I1594" s="379"/>
      <c r="J1594" s="380" t="s">
        <v>240</v>
      </c>
      <c r="K1594" s="328">
        <f>K1593/3</f>
        <v>0</v>
      </c>
      <c r="L1594" s="378"/>
      <c r="M1594" s="378"/>
      <c r="N1594" s="380" t="s">
        <v>240</v>
      </c>
      <c r="O1594" s="328">
        <f>O1593/3</f>
        <v>0</v>
      </c>
      <c r="P1594" s="309"/>
      <c r="Q1594" s="310"/>
      <c r="R1594" s="309"/>
      <c r="V1594" s="374">
        <f>COUNTIF(V1562:V1585,C1606)</f>
        <v>0</v>
      </c>
    </row>
    <row r="1595" spans="1:23" ht="13.8" thickBot="1" x14ac:dyDescent="0.3">
      <c r="A1595" s="330"/>
      <c r="B1595" s="311"/>
      <c r="C1595" s="309"/>
      <c r="D1595" s="309"/>
      <c r="E1595" s="310"/>
      <c r="F1595" s="311"/>
      <c r="G1595" s="309"/>
      <c r="H1595" s="309"/>
      <c r="I1595" s="310"/>
      <c r="J1595" s="311"/>
      <c r="K1595" s="309"/>
      <c r="L1595" s="309"/>
      <c r="M1595" s="309"/>
      <c r="N1595" s="311"/>
      <c r="O1595" s="309"/>
      <c r="P1595" s="309"/>
      <c r="Q1595" s="310"/>
      <c r="R1595" s="309"/>
      <c r="V1595" s="374">
        <f>COUNTIF(V1562:V1585,D1607)</f>
        <v>0</v>
      </c>
    </row>
    <row r="1596" spans="1:23" ht="25.5" customHeight="1" x14ac:dyDescent="0.25">
      <c r="A1596" s="330"/>
      <c r="B1596" s="381" t="s">
        <v>249</v>
      </c>
      <c r="C1596" s="382">
        <f>C1593+C1585+C1577+C1569+C1561+C1553</f>
        <v>0</v>
      </c>
      <c r="D1596" s="1394" t="e">
        <f>$C$28</f>
        <v>#N/A</v>
      </c>
      <c r="E1596" s="1395"/>
      <c r="F1596" s="381" t="s">
        <v>272</v>
      </c>
      <c r="G1596" s="382">
        <f>G1593+G1585+G1577+G1569+G1561+G1553</f>
        <v>0</v>
      </c>
      <c r="H1596" s="1394" t="e">
        <f>$G$28</f>
        <v>#N/A</v>
      </c>
      <c r="I1596" s="1395"/>
      <c r="J1596" s="381" t="s">
        <v>301</v>
      </c>
      <c r="K1596" s="382">
        <f>K1593+K1585+K1577+K1569+K1561+K1553</f>
        <v>0</v>
      </c>
      <c r="L1596" s="1394" t="e">
        <f>$K$28</f>
        <v>#N/A</v>
      </c>
      <c r="M1596" s="1400"/>
      <c r="N1596" s="381" t="s">
        <v>303</v>
      </c>
      <c r="O1596" s="383">
        <f>O1593+O1585+O1577+O1569+O1561+O1553</f>
        <v>0</v>
      </c>
      <c r="P1596" s="1394" t="str">
        <f>$O$28</f>
        <v>Not Used</v>
      </c>
      <c r="Q1596" s="1395"/>
      <c r="R1596" s="510"/>
      <c r="V1596" s="374">
        <f>COUNTIF(V1562:V1585,D1608)</f>
        <v>0</v>
      </c>
    </row>
    <row r="1597" spans="1:23" x14ac:dyDescent="0.25">
      <c r="A1597" s="330"/>
      <c r="B1597" s="384"/>
      <c r="C1597" s="321"/>
      <c r="D1597" s="1396"/>
      <c r="E1597" s="1397"/>
      <c r="F1597" s="384"/>
      <c r="G1597" s="321"/>
      <c r="H1597" s="1396"/>
      <c r="I1597" s="1397"/>
      <c r="J1597" s="384"/>
      <c r="K1597" s="321"/>
      <c r="L1597" s="1396"/>
      <c r="M1597" s="1401"/>
      <c r="N1597" s="384"/>
      <c r="O1597" s="385"/>
      <c r="P1597" s="1396"/>
      <c r="Q1597" s="1397"/>
      <c r="R1597" s="510"/>
      <c r="V1597" s="374">
        <f>COUNTIF(V1562:V1585,C1609)</f>
        <v>0</v>
      </c>
    </row>
    <row r="1598" spans="1:23" ht="27" thickBot="1" x14ac:dyDescent="0.3">
      <c r="A1598" s="330"/>
      <c r="B1598" s="386" t="s">
        <v>250</v>
      </c>
      <c r="C1598" s="388" t="str">
        <f>K1603</f>
        <v>Exercise 1</v>
      </c>
      <c r="D1598" s="1398"/>
      <c r="E1598" s="1399"/>
      <c r="F1598" s="386" t="s">
        <v>273</v>
      </c>
      <c r="G1598" s="388" t="str">
        <f>K1604</f>
        <v>Exercise 2</v>
      </c>
      <c r="H1598" s="1398"/>
      <c r="I1598" s="1399"/>
      <c r="J1598" s="386" t="s">
        <v>302</v>
      </c>
      <c r="K1598" s="388" t="str">
        <f>K1605</f>
        <v>Exercise 3</v>
      </c>
      <c r="L1598" s="1398"/>
      <c r="M1598" s="1402"/>
      <c r="N1598" s="386" t="s">
        <v>304</v>
      </c>
      <c r="O1598" s="389" t="str">
        <f>K1605</f>
        <v>Exercise 3</v>
      </c>
      <c r="P1598" s="1398"/>
      <c r="Q1598" s="1399"/>
      <c r="R1598" s="510"/>
      <c r="V1598" s="331">
        <f>$K$9+$K$10+$K$11+$K$12</f>
        <v>0</v>
      </c>
    </row>
    <row r="1599" spans="1:23" ht="13.8" thickBot="1" x14ac:dyDescent="0.3">
      <c r="A1599" s="330"/>
      <c r="B1599" s="329"/>
      <c r="C1599" s="309"/>
      <c r="D1599" s="309"/>
      <c r="E1599" s="309"/>
      <c r="F1599" s="309"/>
      <c r="G1599" s="309"/>
      <c r="H1599" s="309"/>
      <c r="I1599" s="309"/>
      <c r="J1599" s="309"/>
      <c r="K1599" s="309"/>
      <c r="L1599" s="309"/>
      <c r="M1599" s="309"/>
      <c r="N1599" s="309"/>
      <c r="O1599" s="309"/>
      <c r="P1599" s="309"/>
      <c r="Q1599" s="310"/>
      <c r="R1599" s="309"/>
    </row>
    <row r="1600" spans="1:23" ht="41.4" thickTop="1" thickBot="1" x14ac:dyDescent="0.35">
      <c r="A1600" s="330"/>
      <c r="B1600" s="390"/>
      <c r="C1600" s="325"/>
      <c r="D1600" s="325"/>
      <c r="E1600" s="391" t="s">
        <v>248</v>
      </c>
      <c r="F1600" s="392" t="s">
        <v>348</v>
      </c>
      <c r="G1600" s="1387" t="s">
        <v>347</v>
      </c>
      <c r="H1600" s="1387"/>
      <c r="I1600" s="452" t="s">
        <v>404</v>
      </c>
      <c r="J1600" s="394"/>
      <c r="K1600" s="309"/>
      <c r="L1600" s="309"/>
      <c r="M1600" s="1382" t="s">
        <v>7</v>
      </c>
      <c r="N1600" s="1383"/>
      <c r="O1600" s="395" t="str">
        <f>J1544</f>
        <v>W</v>
      </c>
      <c r="P1600" s="396"/>
      <c r="Q1600" s="397"/>
      <c r="R1600" s="396"/>
    </row>
    <row r="1601" spans="1:23" ht="13.8" thickTop="1" x14ac:dyDescent="0.25">
      <c r="A1601" s="330"/>
      <c r="B1601" s="398"/>
      <c r="C1601" s="399"/>
      <c r="D1601" s="400" t="s">
        <v>259</v>
      </c>
      <c r="E1601" s="321">
        <f>SUMIFS(W1562:W1585,V1562:V1585,D1601)</f>
        <v>0</v>
      </c>
      <c r="F1601" s="401">
        <f>$V$72*30</f>
        <v>0</v>
      </c>
      <c r="G1601" s="1374" t="e">
        <f>E1601/$V$72/3</f>
        <v>#DIV/0!</v>
      </c>
      <c r="H1601" s="1374"/>
      <c r="I1601" s="378" t="e">
        <f>G1601*10</f>
        <v>#DIV/0!</v>
      </c>
      <c r="J1601" s="309"/>
      <c r="K1601" s="309"/>
      <c r="L1601" s="309"/>
      <c r="M1601" s="402"/>
      <c r="N1601" s="1392"/>
      <c r="O1601" s="1392"/>
      <c r="P1601" s="1392"/>
      <c r="Q1601" s="1393"/>
      <c r="R1601" s="509"/>
    </row>
    <row r="1602" spans="1:23" x14ac:dyDescent="0.25">
      <c r="A1602" s="330"/>
      <c r="B1602" s="403"/>
      <c r="C1602" s="399"/>
      <c r="D1602" s="400" t="s">
        <v>266</v>
      </c>
      <c r="E1602" s="321">
        <f>SUMIFS(W1562:W1585,V1562:V1585,D1602)</f>
        <v>0</v>
      </c>
      <c r="F1602" s="401">
        <f>$V$73*30</f>
        <v>0</v>
      </c>
      <c r="G1602" s="1374" t="e">
        <f>E1602/$V$73/3</f>
        <v>#DIV/0!</v>
      </c>
      <c r="H1602" s="1374"/>
      <c r="I1602" s="378" t="e">
        <f t="shared" ref="I1602:I1608" si="26">G1602*10</f>
        <v>#DIV/0!</v>
      </c>
      <c r="K1602" s="1390"/>
      <c r="L1602" s="1390"/>
      <c r="M1602" s="404" t="s">
        <v>248</v>
      </c>
      <c r="N1602" s="404" t="s">
        <v>240</v>
      </c>
      <c r="O1602" s="405"/>
      <c r="P1602" s="405"/>
      <c r="Q1602" s="406"/>
      <c r="R1602" s="405"/>
    </row>
    <row r="1603" spans="1:23" ht="13.8" x14ac:dyDescent="0.3">
      <c r="A1603" s="330"/>
      <c r="B1603" s="403"/>
      <c r="C1603" s="399"/>
      <c r="D1603" s="400" t="s">
        <v>260</v>
      </c>
      <c r="E1603" s="321">
        <f>SUMIFS(W1562:W1585,V1562:V1585,D1603)</f>
        <v>0</v>
      </c>
      <c r="F1603" s="401">
        <f>$V$74*30</f>
        <v>0</v>
      </c>
      <c r="G1603" s="1374" t="e">
        <f>E1603/$V$74/3</f>
        <v>#DIV/0!</v>
      </c>
      <c r="H1603" s="1374"/>
      <c r="I1603" s="378" t="e">
        <f t="shared" si="26"/>
        <v>#DIV/0!</v>
      </c>
      <c r="K1603" s="1375" t="s">
        <v>236</v>
      </c>
      <c r="L1603" s="1375"/>
      <c r="M1603" s="404">
        <f>C1596</f>
        <v>0</v>
      </c>
      <c r="N1603" s="407" t="e">
        <f>(M1603/($K$9*30))*100</f>
        <v>#DIV/0!</v>
      </c>
      <c r="O1603" s="330"/>
      <c r="P1603" s="330"/>
      <c r="Q1603" s="310"/>
      <c r="R1603" s="309"/>
    </row>
    <row r="1604" spans="1:23" ht="13.8" x14ac:dyDescent="0.3">
      <c r="A1604" s="330"/>
      <c r="B1604" s="403"/>
      <c r="C1604" s="399"/>
      <c r="D1604" s="400" t="s">
        <v>261</v>
      </c>
      <c r="E1604" s="321">
        <f>SUMIFS(W1562:W1585,V1562:V1585,D1604)</f>
        <v>0</v>
      </c>
      <c r="F1604" s="401">
        <f>$V$75*30</f>
        <v>0</v>
      </c>
      <c r="G1604" s="1374" t="e">
        <f>E1604/$V$75/3</f>
        <v>#DIV/0!</v>
      </c>
      <c r="H1604" s="1374"/>
      <c r="I1604" s="378" t="e">
        <f t="shared" si="26"/>
        <v>#DIV/0!</v>
      </c>
      <c r="K1604" s="1375" t="s">
        <v>237</v>
      </c>
      <c r="L1604" s="1375"/>
      <c r="M1604" s="404">
        <f>G1596</f>
        <v>0</v>
      </c>
      <c r="N1604" s="407" t="e">
        <f>(M1604/($K$10*30))*100</f>
        <v>#DIV/0!</v>
      </c>
      <c r="O1604" s="408"/>
      <c r="P1604" s="330"/>
      <c r="Q1604" s="310"/>
      <c r="R1604" s="309"/>
    </row>
    <row r="1605" spans="1:23" ht="13.8" x14ac:dyDescent="0.3">
      <c r="A1605" s="330"/>
      <c r="B1605" s="403"/>
      <c r="C1605" s="330"/>
      <c r="D1605" s="409" t="s">
        <v>262</v>
      </c>
      <c r="E1605" s="321">
        <f>SUMIFS(W1562:W1585,V1562:V1585,D1605)</f>
        <v>0</v>
      </c>
      <c r="F1605" s="401">
        <f>$V$76*30</f>
        <v>0</v>
      </c>
      <c r="G1605" s="1374" t="e">
        <f>E1605/$V$76/3</f>
        <v>#DIV/0!</v>
      </c>
      <c r="H1605" s="1374"/>
      <c r="I1605" s="378" t="e">
        <f t="shared" si="26"/>
        <v>#DIV/0!</v>
      </c>
      <c r="K1605" s="1375" t="s">
        <v>247</v>
      </c>
      <c r="L1605" s="1375"/>
      <c r="M1605" s="404">
        <f>K1596</f>
        <v>0</v>
      </c>
      <c r="N1605" s="407" t="e">
        <f>(M1605/($K$11*30))*100</f>
        <v>#DIV/0!</v>
      </c>
      <c r="O1605" s="309"/>
      <c r="P1605" s="309"/>
      <c r="Q1605" s="310"/>
      <c r="R1605" s="309"/>
    </row>
    <row r="1606" spans="1:23" ht="13.8" x14ac:dyDescent="0.3">
      <c r="A1606" s="330"/>
      <c r="B1606" s="403"/>
      <c r="C1606" s="399"/>
      <c r="D1606" s="400" t="s">
        <v>263</v>
      </c>
      <c r="E1606" s="321">
        <f>SUMIFS(W1562:W1585,V1562:V1585,D1606)</f>
        <v>0</v>
      </c>
      <c r="F1606" s="401">
        <f>$V$77*30</f>
        <v>0</v>
      </c>
      <c r="G1606" s="1374" t="e">
        <f>E1606/$V$77/3</f>
        <v>#DIV/0!</v>
      </c>
      <c r="H1606" s="1374"/>
      <c r="I1606" s="378" t="e">
        <f t="shared" si="26"/>
        <v>#DIV/0!</v>
      </c>
      <c r="K1606" s="1375" t="s">
        <v>246</v>
      </c>
      <c r="L1606" s="1375"/>
      <c r="M1606" s="404">
        <f>O1596</f>
        <v>0</v>
      </c>
      <c r="N1606" s="407" t="e">
        <f>(M1606/($K$12*30))*100</f>
        <v>#DIV/0!</v>
      </c>
      <c r="O1606" s="309"/>
      <c r="P1606" s="309"/>
      <c r="Q1606" s="310"/>
      <c r="R1606" s="309"/>
    </row>
    <row r="1607" spans="1:23" ht="13.8" x14ac:dyDescent="0.25">
      <c r="A1607" s="330"/>
      <c r="B1607" s="403"/>
      <c r="C1607" s="399"/>
      <c r="D1607" s="400" t="s">
        <v>265</v>
      </c>
      <c r="E1607" s="321">
        <f>SUMIFS(W1562:W1585,V1562:V1585,D1607)</f>
        <v>0</v>
      </c>
      <c r="F1607" s="401">
        <f>$V$78*30</f>
        <v>0</v>
      </c>
      <c r="G1607" s="1374" t="e">
        <f>E1607/$V$78/3</f>
        <v>#DIV/0!</v>
      </c>
      <c r="H1607" s="1374"/>
      <c r="I1607" s="378" t="e">
        <f t="shared" si="26"/>
        <v>#DIV/0!</v>
      </c>
      <c r="K1607" s="1376" t="s">
        <v>248</v>
      </c>
      <c r="L1607" s="1376"/>
      <c r="M1607" s="321">
        <f>SUM(M1603:M1606)</f>
        <v>0</v>
      </c>
      <c r="N1607" s="410" t="e">
        <f>(M1607/$O$86)*100</f>
        <v>#DIV/0!</v>
      </c>
      <c r="O1607" s="309"/>
      <c r="P1607" s="309"/>
      <c r="Q1607" s="310"/>
      <c r="R1607" s="309"/>
    </row>
    <row r="1608" spans="1:23" x14ac:dyDescent="0.25">
      <c r="A1608" s="330"/>
      <c r="B1608" s="403"/>
      <c r="C1608" s="1377" t="s">
        <v>264</v>
      </c>
      <c r="D1608" s="1377"/>
      <c r="E1608" s="321">
        <f>SUMIFS(W1562:W1585,V1562:V1585,C1608)</f>
        <v>0</v>
      </c>
      <c r="F1608" s="401">
        <f>$V$79*30</f>
        <v>0</v>
      </c>
      <c r="G1608" s="1374" t="e">
        <f>E1608/$V$79/3</f>
        <v>#DIV/0!</v>
      </c>
      <c r="H1608" s="1374"/>
      <c r="I1608" s="378" t="e">
        <f t="shared" si="26"/>
        <v>#DIV/0!</v>
      </c>
      <c r="L1608" s="412" t="s">
        <v>349</v>
      </c>
      <c r="M1608" s="413">
        <f>($K$9+$K$10+$K$11+$K$12)*30</f>
        <v>0</v>
      </c>
      <c r="N1608" s="414"/>
      <c r="O1608" s="414"/>
      <c r="P1608" s="309"/>
      <c r="Q1608" s="310"/>
      <c r="R1608" s="309"/>
    </row>
    <row r="1609" spans="1:23" x14ac:dyDescent="0.25">
      <c r="A1609" s="330"/>
      <c r="B1609" s="415"/>
      <c r="C1609" s="1386" t="s">
        <v>307</v>
      </c>
      <c r="D1609" s="1386"/>
      <c r="E1609" s="401">
        <f>SUM(E1601:E1608)</f>
        <v>0</v>
      </c>
      <c r="F1609" s="416">
        <f>SUM(F1601:F1608)</f>
        <v>0</v>
      </c>
      <c r="G1609" s="417"/>
      <c r="H1609" s="1388"/>
      <c r="I1609" s="1388"/>
      <c r="J1609" s="418"/>
      <c r="K1609" s="418"/>
      <c r="L1609" s="417"/>
      <c r="M1609" s="417"/>
      <c r="N1609" s="417"/>
      <c r="O1609" s="417"/>
      <c r="P1609" s="417"/>
      <c r="Q1609" s="419"/>
      <c r="R1609" s="309"/>
    </row>
    <row r="1610" spans="1:23" x14ac:dyDescent="0.25">
      <c r="A1610" s="330"/>
      <c r="B1610" s="420"/>
      <c r="C1610" s="421"/>
      <c r="D1610" s="421"/>
      <c r="E1610" s="422"/>
      <c r="F1610" s="423"/>
      <c r="G1610" s="424"/>
      <c r="H1610" s="422"/>
      <c r="I1610" s="422"/>
      <c r="J1610" s="425"/>
      <c r="K1610" s="424"/>
      <c r="L1610" s="424"/>
      <c r="M1610" s="424"/>
      <c r="N1610" s="424"/>
      <c r="O1610" s="424"/>
      <c r="P1610" s="424"/>
      <c r="Q1610" s="424"/>
      <c r="R1610" s="309"/>
    </row>
    <row r="1611" spans="1:23" ht="13.8" x14ac:dyDescent="0.25">
      <c r="A1611" s="330"/>
      <c r="B1611" s="349"/>
      <c r="C1611" s="350"/>
      <c r="D1611" s="350"/>
      <c r="E1611" s="350"/>
      <c r="F1611" s="350"/>
      <c r="G1611" s="351"/>
      <c r="H1611" s="350"/>
      <c r="I1611" s="350"/>
      <c r="J1611" s="350"/>
      <c r="K1611" s="350"/>
      <c r="L1611" s="352"/>
      <c r="M1611" s="350"/>
      <c r="N1611" s="350"/>
      <c r="O1611" s="353"/>
      <c r="P1611" s="353"/>
      <c r="Q1611" s="354"/>
      <c r="R1611" s="309"/>
    </row>
    <row r="1612" spans="1:23" ht="15.75" customHeight="1" thickBot="1" x14ac:dyDescent="0.3">
      <c r="A1612" s="330"/>
      <c r="B1612" s="426"/>
      <c r="C1612" s="355" t="s">
        <v>13</v>
      </c>
      <c r="D1612" s="1403">
        <f>'1 FILL FORM'!$G$6</f>
        <v>0</v>
      </c>
      <c r="E1612" s="1403"/>
      <c r="F1612" s="1403"/>
      <c r="G1612" s="1403"/>
      <c r="H1612" s="309"/>
      <c r="I1612" s="309"/>
      <c r="J1612" s="309"/>
      <c r="K1612" s="309"/>
      <c r="L1612" s="309"/>
      <c r="M1612" s="355" t="s">
        <v>4</v>
      </c>
      <c r="N1612" s="1391">
        <f>'1 FILL FORM'!$G$7</f>
        <v>0</v>
      </c>
      <c r="O1612" s="1391"/>
      <c r="P1612" s="1391"/>
      <c r="Q1612" s="310"/>
      <c r="R1612" s="309"/>
      <c r="S1612" s="365"/>
      <c r="T1612" s="365"/>
      <c r="U1612" s="365"/>
    </row>
    <row r="1613" spans="1:23" ht="16.8" thickTop="1" thickBot="1" x14ac:dyDescent="0.35">
      <c r="A1613" s="330"/>
      <c r="B1613" s="358" t="s">
        <v>5</v>
      </c>
      <c r="C1613" s="1389">
        <f>'1 FILL FORM'!$G$9</f>
        <v>0</v>
      </c>
      <c r="D1613" s="1389"/>
      <c r="E1613" s="1389"/>
      <c r="F1613" s="1389"/>
      <c r="G1613" s="359"/>
      <c r="H1613" s="360"/>
      <c r="I1613" s="361" t="s">
        <v>7</v>
      </c>
      <c r="J1613" s="307" t="s">
        <v>297</v>
      </c>
      <c r="K1613" s="362"/>
      <c r="L1613" s="362"/>
      <c r="M1613" s="362"/>
      <c r="N1613" s="362"/>
      <c r="O1613" s="362"/>
      <c r="P1613" s="362"/>
      <c r="Q1613" s="363"/>
      <c r="R1613" s="359"/>
      <c r="V1613" s="365"/>
      <c r="W1613" s="365"/>
    </row>
    <row r="1614" spans="1:23" ht="14.4" thickTop="1" thickBot="1" x14ac:dyDescent="0.3">
      <c r="A1614" s="330"/>
      <c r="B1614" s="366"/>
      <c r="C1614" s="367"/>
      <c r="D1614" s="367"/>
      <c r="E1614" s="367"/>
      <c r="F1614" s="367"/>
      <c r="G1614" s="367"/>
      <c r="H1614" s="367"/>
      <c r="I1614" s="367"/>
      <c r="J1614" s="367"/>
      <c r="K1614" s="367"/>
      <c r="L1614" s="367"/>
      <c r="M1614" s="367"/>
      <c r="N1614" s="367"/>
      <c r="O1614" s="367"/>
      <c r="P1614" s="367"/>
      <c r="Q1614" s="368"/>
      <c r="R1614" s="309"/>
    </row>
    <row r="1615" spans="1:23" ht="14.4" thickTop="1" thickBot="1" x14ac:dyDescent="0.3">
      <c r="A1615" s="330"/>
      <c r="B1615" s="370" t="s">
        <v>253</v>
      </c>
      <c r="C1615" s="1378" t="e">
        <f>$G$9</f>
        <v>#N/A</v>
      </c>
      <c r="D1615" s="1378"/>
      <c r="E1615" s="1379"/>
      <c r="F1615" s="370" t="s">
        <v>254</v>
      </c>
      <c r="G1615" s="1378" t="e">
        <f>$G$10</f>
        <v>#N/A</v>
      </c>
      <c r="H1615" s="1378"/>
      <c r="I1615" s="1379"/>
      <c r="J1615" s="371" t="s">
        <v>255</v>
      </c>
      <c r="K1615" s="1380" t="e">
        <f>$G$11</f>
        <v>#N/A</v>
      </c>
      <c r="L1615" s="1380"/>
      <c r="M1615" s="1381"/>
      <c r="N1615" s="371" t="s">
        <v>256</v>
      </c>
      <c r="O1615" s="1380" t="str">
        <f>$G$12</f>
        <v>Not Used</v>
      </c>
      <c r="P1615" s="1380"/>
      <c r="Q1615" s="1381"/>
      <c r="R1615" s="508"/>
    </row>
    <row r="1616" spans="1:23" ht="13.8" thickTop="1" x14ac:dyDescent="0.25">
      <c r="A1616" s="330"/>
      <c r="B1616" s="329"/>
      <c r="C1616" s="309"/>
      <c r="D1616" s="427"/>
      <c r="E1616" s="310"/>
      <c r="F1616" s="329"/>
      <c r="G1616" s="309"/>
      <c r="H1616" s="309"/>
      <c r="I1616" s="310"/>
      <c r="J1616" s="329"/>
      <c r="K1616" s="309"/>
      <c r="L1616" s="309"/>
      <c r="M1616" s="309"/>
      <c r="N1616" s="329"/>
      <c r="O1616" s="309"/>
      <c r="P1616" s="309"/>
      <c r="Q1616" s="310"/>
      <c r="R1616" s="309"/>
    </row>
    <row r="1617" spans="1:23" ht="12.75" customHeight="1" x14ac:dyDescent="0.25">
      <c r="A1617" s="330"/>
      <c r="B1617" s="319" t="s">
        <v>239</v>
      </c>
      <c r="C1617" s="1384" t="e">
        <f>$C$30</f>
        <v>#N/A</v>
      </c>
      <c r="D1617" s="1385"/>
      <c r="E1617" s="316"/>
      <c r="F1617" s="317" t="s">
        <v>239</v>
      </c>
      <c r="G1617" s="1384" t="e">
        <f>$G$30</f>
        <v>#N/A</v>
      </c>
      <c r="H1617" s="1385"/>
      <c r="I1617" s="318"/>
      <c r="J1617" s="319" t="s">
        <v>239</v>
      </c>
      <c r="K1617" s="1384" t="e">
        <f>$K$30</f>
        <v>#N/A</v>
      </c>
      <c r="L1617" s="1385"/>
      <c r="M1617" s="320"/>
      <c r="N1617" s="319" t="s">
        <v>239</v>
      </c>
      <c r="O1617" s="1384" t="e">
        <f>$O$30</f>
        <v>#N/A</v>
      </c>
      <c r="P1617" s="1385"/>
      <c r="Q1617" s="310"/>
      <c r="R1617" s="309"/>
      <c r="S1617" s="1404"/>
      <c r="T1617" s="1404"/>
      <c r="U1617" s="331"/>
    </row>
    <row r="1618" spans="1:23" x14ac:dyDescent="0.25">
      <c r="A1618" s="330"/>
      <c r="B1618" s="329"/>
      <c r="C1618" s="321" t="s">
        <v>238</v>
      </c>
      <c r="D1618" s="321"/>
      <c r="E1618" s="322"/>
      <c r="F1618" s="323"/>
      <c r="G1618" s="321" t="s">
        <v>238</v>
      </c>
      <c r="H1618" s="321"/>
      <c r="I1618" s="322"/>
      <c r="J1618" s="323"/>
      <c r="K1618" s="321" t="s">
        <v>238</v>
      </c>
      <c r="L1618" s="321"/>
      <c r="M1618" s="321"/>
      <c r="N1618" s="323"/>
      <c r="O1618" s="321" t="s">
        <v>238</v>
      </c>
      <c r="P1618" s="309"/>
      <c r="Q1618" s="310"/>
      <c r="R1618" s="309"/>
      <c r="W1618" s="331"/>
    </row>
    <row r="1619" spans="1:23" x14ac:dyDescent="0.25">
      <c r="A1619" s="330"/>
      <c r="B1619" s="311">
        <f>$C$9</f>
        <v>0</v>
      </c>
      <c r="C1619" s="308">
        <f>'13 Score Fill'!E1629</f>
        <v>0</v>
      </c>
      <c r="D1619" s="309"/>
      <c r="E1619" s="310"/>
      <c r="F1619" s="311">
        <f>$C$9</f>
        <v>0</v>
      </c>
      <c r="G1619" s="312">
        <f>'13 Score Fill'!E1637</f>
        <v>0</v>
      </c>
      <c r="H1619" s="309"/>
      <c r="I1619" s="310"/>
      <c r="J1619" s="311">
        <f>$C$9</f>
        <v>0</v>
      </c>
      <c r="K1619" s="312">
        <f>'13 Score Fill'!E1645</f>
        <v>0</v>
      </c>
      <c r="L1619" s="309"/>
      <c r="M1619" s="309"/>
      <c r="N1619" s="311">
        <f>$C$9</f>
        <v>0</v>
      </c>
      <c r="O1619" s="313">
        <f>'13 Score Fill'!E1653</f>
        <v>0</v>
      </c>
      <c r="P1619" s="309"/>
      <c r="Q1619" s="310"/>
      <c r="R1619" s="309"/>
    </row>
    <row r="1620" spans="1:23" x14ac:dyDescent="0.25">
      <c r="A1620" s="330"/>
      <c r="B1620" s="311">
        <f>$C$10</f>
        <v>0</v>
      </c>
      <c r="C1620" s="313">
        <f>'13 Score Fill'!E1630</f>
        <v>0</v>
      </c>
      <c r="D1620" s="309"/>
      <c r="E1620" s="310"/>
      <c r="F1620" s="311">
        <f>$C$10</f>
        <v>0</v>
      </c>
      <c r="G1620" s="313">
        <f>'13 Score Fill'!E1638</f>
        <v>0</v>
      </c>
      <c r="H1620" s="309"/>
      <c r="I1620" s="310"/>
      <c r="J1620" s="311">
        <f>$C$10</f>
        <v>0</v>
      </c>
      <c r="K1620" s="313">
        <f>'13 Score Fill'!E1646</f>
        <v>0</v>
      </c>
      <c r="L1620" s="309"/>
      <c r="M1620" s="309"/>
      <c r="N1620" s="311">
        <f>$C$10</f>
        <v>0</v>
      </c>
      <c r="O1620" s="315">
        <f>'13 Score Fill'!E1654</f>
        <v>0</v>
      </c>
      <c r="P1620" s="309"/>
      <c r="Q1620" s="310"/>
      <c r="R1620" s="309"/>
    </row>
    <row r="1621" spans="1:23" x14ac:dyDescent="0.25">
      <c r="A1621" s="330"/>
      <c r="B1621" s="311">
        <f>$C$11</f>
        <v>0</v>
      </c>
      <c r="C1621" s="314">
        <f>'13 Score Fill'!E1631</f>
        <v>0</v>
      </c>
      <c r="D1621" s="309"/>
      <c r="E1621" s="310"/>
      <c r="F1621" s="311">
        <f>$C$11</f>
        <v>0</v>
      </c>
      <c r="G1621" s="315">
        <f>'13 Score Fill'!E1639</f>
        <v>0</v>
      </c>
      <c r="H1621" s="309"/>
      <c r="I1621" s="310"/>
      <c r="J1621" s="311">
        <f>$C$11</f>
        <v>0</v>
      </c>
      <c r="K1621" s="315">
        <f>'13 Score Fill'!E1647</f>
        <v>0</v>
      </c>
      <c r="L1621" s="309"/>
      <c r="M1621" s="309"/>
      <c r="N1621" s="311">
        <f>$C$11</f>
        <v>0</v>
      </c>
      <c r="O1621" s="315">
        <f>'13 Score Fill'!E1655</f>
        <v>0</v>
      </c>
      <c r="P1621" s="309"/>
      <c r="Q1621" s="310"/>
      <c r="R1621" s="309"/>
    </row>
    <row r="1622" spans="1:23" x14ac:dyDescent="0.25">
      <c r="A1622" s="330"/>
      <c r="B1622" s="327" t="s">
        <v>248</v>
      </c>
      <c r="C1622" s="324">
        <f>SUM(C1619:C1621)</f>
        <v>0</v>
      </c>
      <c r="D1622" s="325"/>
      <c r="E1622" s="326"/>
      <c r="F1622" s="327" t="s">
        <v>248</v>
      </c>
      <c r="G1622" s="321">
        <f>SUM(G1619:G1621)</f>
        <v>0</v>
      </c>
      <c r="H1622" s="325"/>
      <c r="I1622" s="326"/>
      <c r="J1622" s="327" t="s">
        <v>248</v>
      </c>
      <c r="K1622" s="321">
        <f>SUM(K1619:K1621)</f>
        <v>0</v>
      </c>
      <c r="L1622" s="325"/>
      <c r="M1622" s="325"/>
      <c r="N1622" s="327" t="s">
        <v>248</v>
      </c>
      <c r="O1622" s="324">
        <f>SUM(O1619:O1621)</f>
        <v>0</v>
      </c>
      <c r="P1622" s="309"/>
      <c r="Q1622" s="310"/>
      <c r="R1622" s="309"/>
    </row>
    <row r="1623" spans="1:23" x14ac:dyDescent="0.25">
      <c r="A1623" s="330"/>
      <c r="B1623" s="327" t="s">
        <v>240</v>
      </c>
      <c r="C1623" s="328">
        <f>C1622/3</f>
        <v>0</v>
      </c>
      <c r="D1623" s="325"/>
      <c r="E1623" s="326"/>
      <c r="F1623" s="327" t="s">
        <v>240</v>
      </c>
      <c r="G1623" s="328">
        <f>G1622/3</f>
        <v>0</v>
      </c>
      <c r="H1623" s="325"/>
      <c r="I1623" s="326"/>
      <c r="J1623" s="327" t="s">
        <v>240</v>
      </c>
      <c r="K1623" s="328">
        <f>K1622/3</f>
        <v>0</v>
      </c>
      <c r="L1623" s="325"/>
      <c r="M1623" s="325"/>
      <c r="N1623" s="327" t="s">
        <v>240</v>
      </c>
      <c r="O1623" s="328">
        <f>O1622/3</f>
        <v>0</v>
      </c>
      <c r="P1623" s="309"/>
      <c r="Q1623" s="310"/>
      <c r="R1623" s="309"/>
    </row>
    <row r="1624" spans="1:23" x14ac:dyDescent="0.25">
      <c r="A1624" s="330"/>
      <c r="B1624" s="329"/>
      <c r="C1624" s="309"/>
      <c r="D1624" s="309"/>
      <c r="E1624" s="310"/>
      <c r="F1624" s="329"/>
      <c r="G1624" s="309"/>
      <c r="H1624" s="309"/>
      <c r="I1624" s="310"/>
      <c r="J1624" s="329"/>
      <c r="K1624" s="309"/>
      <c r="L1624" s="309"/>
      <c r="M1624" s="309"/>
      <c r="N1624" s="329"/>
      <c r="O1624" s="309"/>
      <c r="P1624" s="309"/>
      <c r="Q1624" s="310"/>
      <c r="R1624" s="309"/>
    </row>
    <row r="1625" spans="1:23" ht="12.75" customHeight="1" x14ac:dyDescent="0.25">
      <c r="A1625" s="330"/>
      <c r="B1625" s="319" t="s">
        <v>241</v>
      </c>
      <c r="C1625" s="1384" t="e">
        <f>$C$38</f>
        <v>#N/A</v>
      </c>
      <c r="D1625" s="1385"/>
      <c r="E1625" s="318"/>
      <c r="F1625" s="319" t="s">
        <v>241</v>
      </c>
      <c r="G1625" s="1384" t="e">
        <f>$G$38</f>
        <v>#N/A</v>
      </c>
      <c r="H1625" s="1385"/>
      <c r="I1625" s="318"/>
      <c r="J1625" s="319" t="s">
        <v>241</v>
      </c>
      <c r="K1625" s="1384" t="e">
        <f>$K$38</f>
        <v>#N/A</v>
      </c>
      <c r="L1625" s="1385"/>
      <c r="M1625" s="320"/>
      <c r="N1625" s="319" t="s">
        <v>241</v>
      </c>
      <c r="O1625" s="1384" t="e">
        <f>$O$38</f>
        <v>#N/A</v>
      </c>
      <c r="P1625" s="1385"/>
      <c r="Q1625" s="310"/>
      <c r="R1625" s="309"/>
      <c r="U1625" s="331"/>
    </row>
    <row r="1626" spans="1:23" x14ac:dyDescent="0.25">
      <c r="A1626" s="330"/>
      <c r="B1626" s="329"/>
      <c r="C1626" s="321" t="s">
        <v>238</v>
      </c>
      <c r="D1626" s="321"/>
      <c r="E1626" s="322"/>
      <c r="F1626" s="323"/>
      <c r="G1626" s="321" t="s">
        <v>238</v>
      </c>
      <c r="H1626" s="321"/>
      <c r="I1626" s="322"/>
      <c r="J1626" s="323"/>
      <c r="K1626" s="321" t="s">
        <v>238</v>
      </c>
      <c r="L1626" s="321"/>
      <c r="M1626" s="321"/>
      <c r="N1626" s="323"/>
      <c r="O1626" s="321" t="s">
        <v>238</v>
      </c>
      <c r="P1626" s="321"/>
      <c r="Q1626" s="310"/>
      <c r="R1626" s="309"/>
    </row>
    <row r="1627" spans="1:23" x14ac:dyDescent="0.25">
      <c r="A1627" s="330"/>
      <c r="B1627" s="311">
        <f>$C$9</f>
        <v>0</v>
      </c>
      <c r="C1627" s="313">
        <f>'13 Score Fill'!F1629</f>
        <v>0</v>
      </c>
      <c r="D1627" s="309"/>
      <c r="E1627" s="310"/>
      <c r="F1627" s="311">
        <f>$C$9</f>
        <v>0</v>
      </c>
      <c r="G1627" s="313">
        <f>'13 Score Fill'!F1637</f>
        <v>0</v>
      </c>
      <c r="H1627" s="309"/>
      <c r="I1627" s="310"/>
      <c r="J1627" s="311">
        <f>$C$9</f>
        <v>0</v>
      </c>
      <c r="K1627" s="313">
        <f>'13 Score Fill'!F1645</f>
        <v>0</v>
      </c>
      <c r="L1627" s="309"/>
      <c r="M1627" s="309"/>
      <c r="N1627" s="311">
        <f>$C$9</f>
        <v>0</v>
      </c>
      <c r="O1627" s="313">
        <f>'13 Score Fill'!F1653</f>
        <v>0</v>
      </c>
      <c r="P1627" s="309"/>
      <c r="Q1627" s="310"/>
      <c r="R1627" s="309"/>
      <c r="V1627" s="184"/>
    </row>
    <row r="1628" spans="1:23" x14ac:dyDescent="0.25">
      <c r="A1628" s="330"/>
      <c r="B1628" s="311">
        <f>$C$10</f>
        <v>0</v>
      </c>
      <c r="C1628" s="315">
        <f>'13 Score Fill'!F1630</f>
        <v>0</v>
      </c>
      <c r="D1628" s="309"/>
      <c r="E1628" s="310"/>
      <c r="F1628" s="311">
        <f>$C$10</f>
        <v>0</v>
      </c>
      <c r="G1628" s="315">
        <f>'13 Score Fill'!F1638</f>
        <v>0</v>
      </c>
      <c r="H1628" s="309"/>
      <c r="I1628" s="310"/>
      <c r="J1628" s="311">
        <f>$C$10</f>
        <v>0</v>
      </c>
      <c r="K1628" s="314">
        <f>'13 Score Fill'!F1646</f>
        <v>0</v>
      </c>
      <c r="L1628" s="309"/>
      <c r="M1628" s="309"/>
      <c r="N1628" s="311">
        <f>$C$10</f>
        <v>0</v>
      </c>
      <c r="O1628" s="314">
        <f>'13 Score Fill'!F1654</f>
        <v>0</v>
      </c>
      <c r="P1628" s="309"/>
      <c r="Q1628" s="310"/>
      <c r="R1628" s="309"/>
      <c r="V1628" s="184"/>
    </row>
    <row r="1629" spans="1:23" x14ac:dyDescent="0.25">
      <c r="A1629" s="330"/>
      <c r="B1629" s="311">
        <f>$C$11</f>
        <v>0</v>
      </c>
      <c r="C1629" s="313">
        <f>'13 Score Fill'!F1631</f>
        <v>0</v>
      </c>
      <c r="D1629" s="309"/>
      <c r="E1629" s="310"/>
      <c r="F1629" s="311">
        <f>$C$11</f>
        <v>0</v>
      </c>
      <c r="G1629" s="315">
        <f>'13 Score Fill'!F1639</f>
        <v>0</v>
      </c>
      <c r="H1629" s="309"/>
      <c r="I1629" s="310"/>
      <c r="J1629" s="311">
        <f>$C$11</f>
        <v>0</v>
      </c>
      <c r="K1629" s="314">
        <f>'13 Score Fill'!F1647</f>
        <v>0</v>
      </c>
      <c r="L1629" s="309"/>
      <c r="M1629" s="309"/>
      <c r="N1629" s="311">
        <f>$C$11</f>
        <v>0</v>
      </c>
      <c r="O1629" s="314">
        <f>'13 Score Fill'!F1655</f>
        <v>0</v>
      </c>
      <c r="P1629" s="309"/>
      <c r="Q1629" s="310"/>
      <c r="R1629" s="309"/>
      <c r="V1629" s="184"/>
    </row>
    <row r="1630" spans="1:23" x14ac:dyDescent="0.25">
      <c r="A1630" s="330"/>
      <c r="B1630" s="327" t="s">
        <v>248</v>
      </c>
      <c r="C1630" s="324">
        <f>SUM(C1627:C1629)</f>
        <v>0</v>
      </c>
      <c r="D1630" s="325"/>
      <c r="E1630" s="326"/>
      <c r="F1630" s="327" t="s">
        <v>248</v>
      </c>
      <c r="G1630" s="324">
        <f>SUM(G1627:G1629)</f>
        <v>0</v>
      </c>
      <c r="H1630" s="325"/>
      <c r="I1630" s="326"/>
      <c r="J1630" s="327" t="s">
        <v>248</v>
      </c>
      <c r="K1630" s="324">
        <f>SUM(K1627:K1629)</f>
        <v>0</v>
      </c>
      <c r="L1630" s="325"/>
      <c r="M1630" s="325"/>
      <c r="N1630" s="327" t="s">
        <v>248</v>
      </c>
      <c r="O1630" s="324">
        <f>SUM(O1627:O1629)</f>
        <v>0</v>
      </c>
      <c r="P1630" s="309"/>
      <c r="Q1630" s="310"/>
      <c r="R1630" s="309"/>
    </row>
    <row r="1631" spans="1:23" x14ac:dyDescent="0.25">
      <c r="A1631" s="330"/>
      <c r="B1631" s="327" t="s">
        <v>240</v>
      </c>
      <c r="C1631" s="328">
        <f>C1630/3</f>
        <v>0</v>
      </c>
      <c r="D1631" s="325"/>
      <c r="E1631" s="326"/>
      <c r="F1631" s="327" t="s">
        <v>240</v>
      </c>
      <c r="G1631" s="328">
        <f>G1630/3</f>
        <v>0</v>
      </c>
      <c r="H1631" s="325"/>
      <c r="I1631" s="326"/>
      <c r="J1631" s="327" t="s">
        <v>240</v>
      </c>
      <c r="K1631" s="328">
        <f>K1630/3</f>
        <v>0</v>
      </c>
      <c r="L1631" s="325"/>
      <c r="M1631" s="325"/>
      <c r="N1631" s="327" t="s">
        <v>240</v>
      </c>
      <c r="O1631" s="328">
        <f>O1630/3</f>
        <v>0</v>
      </c>
      <c r="P1631" s="309"/>
      <c r="Q1631" s="310"/>
      <c r="R1631" s="309"/>
      <c r="V1631" s="374" t="e">
        <f>C1617</f>
        <v>#N/A</v>
      </c>
      <c r="W1631" s="375">
        <f>C1622</f>
        <v>0</v>
      </c>
    </row>
    <row r="1632" spans="1:23" x14ac:dyDescent="0.25">
      <c r="A1632" s="330"/>
      <c r="B1632" s="329"/>
      <c r="C1632" s="309"/>
      <c r="D1632" s="309"/>
      <c r="E1632" s="310"/>
      <c r="F1632" s="329"/>
      <c r="G1632" s="309"/>
      <c r="H1632" s="309"/>
      <c r="I1632" s="310"/>
      <c r="J1632" s="329"/>
      <c r="K1632" s="309"/>
      <c r="L1632" s="309"/>
      <c r="M1632" s="309"/>
      <c r="N1632" s="329"/>
      <c r="O1632" s="309"/>
      <c r="P1632" s="309"/>
      <c r="Q1632" s="310"/>
      <c r="R1632" s="309"/>
      <c r="V1632" s="374" t="e">
        <f>G1617</f>
        <v>#N/A</v>
      </c>
      <c r="W1632" s="375">
        <f>G1622</f>
        <v>0</v>
      </c>
    </row>
    <row r="1633" spans="1:23" ht="12.75" customHeight="1" x14ac:dyDescent="0.25">
      <c r="A1633" s="330"/>
      <c r="B1633" s="319" t="s">
        <v>242</v>
      </c>
      <c r="C1633" s="1384" t="e">
        <f>$C$46</f>
        <v>#N/A</v>
      </c>
      <c r="D1633" s="1385"/>
      <c r="E1633" s="318"/>
      <c r="F1633" s="319" t="s">
        <v>242</v>
      </c>
      <c r="G1633" s="1384" t="e">
        <f>$G$46</f>
        <v>#N/A</v>
      </c>
      <c r="H1633" s="1385"/>
      <c r="I1633" s="318"/>
      <c r="J1633" s="319" t="s">
        <v>242</v>
      </c>
      <c r="K1633" s="1384" t="e">
        <f>$K$46</f>
        <v>#N/A</v>
      </c>
      <c r="L1633" s="1385"/>
      <c r="M1633" s="320"/>
      <c r="N1633" s="319" t="s">
        <v>242</v>
      </c>
      <c r="O1633" s="1384" t="e">
        <f>$O$46</f>
        <v>#N/A</v>
      </c>
      <c r="P1633" s="1385"/>
      <c r="Q1633" s="310"/>
      <c r="R1633" s="309"/>
      <c r="U1633" s="331"/>
      <c r="V1633" s="374" t="e">
        <f>K1617</f>
        <v>#N/A</v>
      </c>
      <c r="W1633" s="375">
        <f>K1622</f>
        <v>0</v>
      </c>
    </row>
    <row r="1634" spans="1:23" x14ac:dyDescent="0.25">
      <c r="A1634" s="330"/>
      <c r="B1634" s="311"/>
      <c r="C1634" s="321" t="s">
        <v>238</v>
      </c>
      <c r="D1634" s="321"/>
      <c r="E1634" s="322"/>
      <c r="F1634" s="327"/>
      <c r="G1634" s="321" t="s">
        <v>238</v>
      </c>
      <c r="H1634" s="321"/>
      <c r="I1634" s="322"/>
      <c r="J1634" s="327"/>
      <c r="K1634" s="321" t="s">
        <v>238</v>
      </c>
      <c r="L1634" s="321"/>
      <c r="M1634" s="321"/>
      <c r="N1634" s="327"/>
      <c r="O1634" s="321" t="s">
        <v>238</v>
      </c>
      <c r="P1634" s="321"/>
      <c r="Q1634" s="310"/>
      <c r="R1634" s="309"/>
      <c r="V1634" s="374" t="e">
        <f>O1617</f>
        <v>#N/A</v>
      </c>
      <c r="W1634" s="375">
        <f>O1622</f>
        <v>0</v>
      </c>
    </row>
    <row r="1635" spans="1:23" x14ac:dyDescent="0.25">
      <c r="A1635" s="330"/>
      <c r="B1635" s="311">
        <f>$C$9</f>
        <v>0</v>
      </c>
      <c r="C1635" s="313">
        <f>'13 Score Fill'!G1629</f>
        <v>0</v>
      </c>
      <c r="D1635" s="309"/>
      <c r="E1635" s="310"/>
      <c r="F1635" s="311">
        <f>$C$9</f>
        <v>0</v>
      </c>
      <c r="G1635" s="313">
        <f>'13 Score Fill'!G1637</f>
        <v>0</v>
      </c>
      <c r="H1635" s="309"/>
      <c r="I1635" s="310"/>
      <c r="J1635" s="311">
        <f>$C$9</f>
        <v>0</v>
      </c>
      <c r="K1635" s="313">
        <f>'13 Score Fill'!G1645</f>
        <v>0</v>
      </c>
      <c r="L1635" s="309"/>
      <c r="M1635" s="309"/>
      <c r="N1635" s="311">
        <f>$C$9</f>
        <v>0</v>
      </c>
      <c r="O1635" s="313">
        <f>'13 Score Fill'!G1653</f>
        <v>0</v>
      </c>
      <c r="P1635" s="309"/>
      <c r="Q1635" s="310"/>
      <c r="R1635" s="309"/>
      <c r="V1635" s="374" t="e">
        <f>C1625</f>
        <v>#N/A</v>
      </c>
      <c r="W1635" s="375">
        <f>C1630</f>
        <v>0</v>
      </c>
    </row>
    <row r="1636" spans="1:23" x14ac:dyDescent="0.25">
      <c r="A1636" s="330"/>
      <c r="B1636" s="311">
        <f>$C$10</f>
        <v>0</v>
      </c>
      <c r="C1636" s="314">
        <f>'13 Score Fill'!G1630</f>
        <v>0</v>
      </c>
      <c r="D1636" s="309"/>
      <c r="E1636" s="310"/>
      <c r="F1636" s="311">
        <f>$C$10</f>
        <v>0</v>
      </c>
      <c r="G1636" s="315">
        <f>'13 Score Fill'!G1638</f>
        <v>0</v>
      </c>
      <c r="H1636" s="309"/>
      <c r="I1636" s="310"/>
      <c r="J1636" s="311">
        <f>$C$10</f>
        <v>0</v>
      </c>
      <c r="K1636" s="315">
        <f>'13 Score Fill'!G1646</f>
        <v>0</v>
      </c>
      <c r="L1636" s="309"/>
      <c r="M1636" s="309"/>
      <c r="N1636" s="311">
        <f>$C$10</f>
        <v>0</v>
      </c>
      <c r="O1636" s="314">
        <f>'13 Score Fill'!G1654</f>
        <v>0</v>
      </c>
      <c r="P1636" s="309"/>
      <c r="Q1636" s="310"/>
      <c r="R1636" s="309"/>
      <c r="V1636" s="374" t="e">
        <f>G1625</f>
        <v>#N/A</v>
      </c>
      <c r="W1636" s="375">
        <f>G1630</f>
        <v>0</v>
      </c>
    </row>
    <row r="1637" spans="1:23" x14ac:dyDescent="0.25">
      <c r="A1637" s="330"/>
      <c r="B1637" s="311">
        <f>$C$11</f>
        <v>0</v>
      </c>
      <c r="C1637" s="314">
        <f>'13 Score Fill'!G1631</f>
        <v>0</v>
      </c>
      <c r="D1637" s="309"/>
      <c r="E1637" s="310"/>
      <c r="F1637" s="311">
        <f>$C$11</f>
        <v>0</v>
      </c>
      <c r="G1637" s="315">
        <f>'13 Score Fill'!G1639</f>
        <v>0</v>
      </c>
      <c r="H1637" s="309"/>
      <c r="I1637" s="310"/>
      <c r="J1637" s="311">
        <f>$C$11</f>
        <v>0</v>
      </c>
      <c r="K1637" s="313">
        <f>'13 Score Fill'!G1647</f>
        <v>0</v>
      </c>
      <c r="L1637" s="309"/>
      <c r="M1637" s="309"/>
      <c r="N1637" s="311">
        <f>$C$11</f>
        <v>0</v>
      </c>
      <c r="O1637" s="314">
        <f>'13 Score Fill'!G1655</f>
        <v>0</v>
      </c>
      <c r="P1637" s="309"/>
      <c r="Q1637" s="310"/>
      <c r="R1637" s="309"/>
      <c r="V1637" s="375" t="e">
        <f>K1625</f>
        <v>#N/A</v>
      </c>
      <c r="W1637" s="375">
        <f>K1630</f>
        <v>0</v>
      </c>
    </row>
    <row r="1638" spans="1:23" x14ac:dyDescent="0.25">
      <c r="A1638" s="330"/>
      <c r="B1638" s="327" t="s">
        <v>248</v>
      </c>
      <c r="C1638" s="324">
        <f>SUM(C1635:C1637)</f>
        <v>0</v>
      </c>
      <c r="D1638" s="325"/>
      <c r="E1638" s="326"/>
      <c r="F1638" s="327" t="s">
        <v>248</v>
      </c>
      <c r="G1638" s="324">
        <f>SUM(G1635:G1637)</f>
        <v>0</v>
      </c>
      <c r="H1638" s="325"/>
      <c r="I1638" s="326"/>
      <c r="J1638" s="327" t="s">
        <v>248</v>
      </c>
      <c r="K1638" s="324">
        <f>SUM(K1635:K1637)</f>
        <v>0</v>
      </c>
      <c r="L1638" s="325"/>
      <c r="M1638" s="325"/>
      <c r="N1638" s="327" t="s">
        <v>248</v>
      </c>
      <c r="O1638" s="324">
        <f>SUM(O1635:O1637)</f>
        <v>0</v>
      </c>
      <c r="P1638" s="309"/>
      <c r="Q1638" s="310"/>
      <c r="R1638" s="309"/>
      <c r="V1638" s="374" t="e">
        <f>O1625</f>
        <v>#N/A</v>
      </c>
      <c r="W1638" s="375">
        <f>O1630</f>
        <v>0</v>
      </c>
    </row>
    <row r="1639" spans="1:23" x14ac:dyDescent="0.25">
      <c r="A1639" s="330"/>
      <c r="B1639" s="327" t="s">
        <v>240</v>
      </c>
      <c r="C1639" s="328">
        <f>C1638/3</f>
        <v>0</v>
      </c>
      <c r="D1639" s="325"/>
      <c r="E1639" s="326"/>
      <c r="F1639" s="327" t="s">
        <v>240</v>
      </c>
      <c r="G1639" s="328">
        <f>G1638/3</f>
        <v>0</v>
      </c>
      <c r="H1639" s="325"/>
      <c r="I1639" s="326"/>
      <c r="J1639" s="327" t="s">
        <v>240</v>
      </c>
      <c r="K1639" s="328">
        <f>K1638/3</f>
        <v>0</v>
      </c>
      <c r="L1639" s="325"/>
      <c r="M1639" s="325"/>
      <c r="N1639" s="327" t="s">
        <v>240</v>
      </c>
      <c r="O1639" s="328">
        <f>O1638/3</f>
        <v>0</v>
      </c>
      <c r="P1639" s="309"/>
      <c r="Q1639" s="310"/>
      <c r="R1639" s="309"/>
      <c r="V1639" s="374" t="e">
        <f>C1633</f>
        <v>#N/A</v>
      </c>
      <c r="W1639" s="375">
        <f>C1638</f>
        <v>0</v>
      </c>
    </row>
    <row r="1640" spans="1:23" x14ac:dyDescent="0.25">
      <c r="A1640" s="330"/>
      <c r="B1640" s="311"/>
      <c r="C1640" s="309"/>
      <c r="D1640" s="309"/>
      <c r="E1640" s="310"/>
      <c r="F1640" s="311"/>
      <c r="G1640" s="309"/>
      <c r="H1640" s="309"/>
      <c r="I1640" s="310"/>
      <c r="J1640" s="311"/>
      <c r="K1640" s="309"/>
      <c r="L1640" s="309"/>
      <c r="M1640" s="309"/>
      <c r="N1640" s="311"/>
      <c r="O1640" s="309"/>
      <c r="P1640" s="309"/>
      <c r="Q1640" s="310"/>
      <c r="R1640" s="309"/>
      <c r="V1640" s="374" t="e">
        <f>G1633</f>
        <v>#N/A</v>
      </c>
      <c r="W1640" s="375">
        <f>G1638</f>
        <v>0</v>
      </c>
    </row>
    <row r="1641" spans="1:23" ht="12.75" customHeight="1" x14ac:dyDescent="0.25">
      <c r="A1641" s="330"/>
      <c r="B1641" s="319" t="s">
        <v>243</v>
      </c>
      <c r="C1641" s="1384" t="e">
        <f>$C$54</f>
        <v>#N/A</v>
      </c>
      <c r="D1641" s="1385"/>
      <c r="E1641" s="318"/>
      <c r="F1641" s="319" t="s">
        <v>243</v>
      </c>
      <c r="G1641" s="1384" t="e">
        <f>$G$54</f>
        <v>#N/A</v>
      </c>
      <c r="H1641" s="1385"/>
      <c r="I1641" s="318"/>
      <c r="J1641" s="319" t="s">
        <v>243</v>
      </c>
      <c r="K1641" s="1384" t="e">
        <f>$K$54</f>
        <v>#N/A</v>
      </c>
      <c r="L1641" s="1385"/>
      <c r="M1641" s="320"/>
      <c r="N1641" s="319" t="s">
        <v>243</v>
      </c>
      <c r="O1641" s="1384" t="e">
        <f>$O$54</f>
        <v>#N/A</v>
      </c>
      <c r="P1641" s="1385"/>
      <c r="Q1641" s="310"/>
      <c r="R1641" s="309"/>
      <c r="U1641" s="331"/>
      <c r="V1641" s="374" t="e">
        <f>K1633</f>
        <v>#N/A</v>
      </c>
      <c r="W1641" s="375">
        <f>K1638</f>
        <v>0</v>
      </c>
    </row>
    <row r="1642" spans="1:23" x14ac:dyDescent="0.25">
      <c r="A1642" s="330"/>
      <c r="B1642" s="311"/>
      <c r="C1642" s="321" t="s">
        <v>238</v>
      </c>
      <c r="D1642" s="321"/>
      <c r="E1642" s="322"/>
      <c r="F1642" s="327"/>
      <c r="G1642" s="321" t="s">
        <v>238</v>
      </c>
      <c r="H1642" s="321"/>
      <c r="I1642" s="322"/>
      <c r="J1642" s="327"/>
      <c r="K1642" s="321" t="s">
        <v>238</v>
      </c>
      <c r="L1642" s="321"/>
      <c r="M1642" s="321"/>
      <c r="N1642" s="327"/>
      <c r="O1642" s="321" t="s">
        <v>238</v>
      </c>
      <c r="P1642" s="321"/>
      <c r="Q1642" s="310"/>
      <c r="R1642" s="309"/>
      <c r="V1642" s="374" t="e">
        <f>O1633</f>
        <v>#N/A</v>
      </c>
      <c r="W1642" s="375">
        <f>O1638</f>
        <v>0</v>
      </c>
    </row>
    <row r="1643" spans="1:23" x14ac:dyDescent="0.25">
      <c r="A1643" s="330"/>
      <c r="B1643" s="311">
        <f>$C$9</f>
        <v>0</v>
      </c>
      <c r="C1643" s="312">
        <f>'13 Score Fill'!H1629</f>
        <v>0</v>
      </c>
      <c r="D1643" s="309"/>
      <c r="E1643" s="310"/>
      <c r="F1643" s="311">
        <f>$C$9</f>
        <v>0</v>
      </c>
      <c r="G1643" s="312">
        <f>'13 Score Fill'!H1637</f>
        <v>0</v>
      </c>
      <c r="H1643" s="309"/>
      <c r="I1643" s="310"/>
      <c r="J1643" s="311">
        <f>$C$9</f>
        <v>0</v>
      </c>
      <c r="K1643" s="312">
        <f>'13 Score Fill'!H1645</f>
        <v>0</v>
      </c>
      <c r="L1643" s="309"/>
      <c r="M1643" s="309"/>
      <c r="N1643" s="311">
        <f>$C$9</f>
        <v>0</v>
      </c>
      <c r="O1643" s="313">
        <f>'13 Score Fill'!H1653</f>
        <v>0</v>
      </c>
      <c r="P1643" s="309"/>
      <c r="Q1643" s="310"/>
      <c r="R1643" s="309"/>
      <c r="V1643" s="374" t="e">
        <f>C1641</f>
        <v>#N/A</v>
      </c>
      <c r="W1643" s="375">
        <f>C1646</f>
        <v>0</v>
      </c>
    </row>
    <row r="1644" spans="1:23" x14ac:dyDescent="0.25">
      <c r="A1644" s="330"/>
      <c r="B1644" s="311">
        <f>$C$10</f>
        <v>0</v>
      </c>
      <c r="C1644" s="313">
        <f>'13 Score Fill'!H1630</f>
        <v>0</v>
      </c>
      <c r="D1644" s="309"/>
      <c r="E1644" s="310"/>
      <c r="F1644" s="311">
        <f>$C$10</f>
        <v>0</v>
      </c>
      <c r="G1644" s="313">
        <f>'13 Score Fill'!H1638</f>
        <v>0</v>
      </c>
      <c r="H1644" s="309"/>
      <c r="I1644" s="310"/>
      <c r="J1644" s="311">
        <f>$C$10</f>
        <v>0</v>
      </c>
      <c r="K1644" s="312">
        <f>'13 Score Fill'!H1646</f>
        <v>0</v>
      </c>
      <c r="L1644" s="309"/>
      <c r="M1644" s="309"/>
      <c r="N1644" s="311">
        <f>$C$10</f>
        <v>0</v>
      </c>
      <c r="O1644" s="314">
        <f>'13 Score Fill'!H1654</f>
        <v>0</v>
      </c>
      <c r="P1644" s="309"/>
      <c r="Q1644" s="310"/>
      <c r="R1644" s="309"/>
      <c r="V1644" s="374" t="e">
        <f>G1641</f>
        <v>#N/A</v>
      </c>
      <c r="W1644" s="375">
        <f>G1646</f>
        <v>0</v>
      </c>
    </row>
    <row r="1645" spans="1:23" x14ac:dyDescent="0.25">
      <c r="A1645" s="330"/>
      <c r="B1645" s="311">
        <f>$C$11</f>
        <v>0</v>
      </c>
      <c r="C1645" s="314">
        <f>'13 Score Fill'!H1631</f>
        <v>0</v>
      </c>
      <c r="D1645" s="309"/>
      <c r="E1645" s="310"/>
      <c r="F1645" s="311">
        <f>$C$11</f>
        <v>0</v>
      </c>
      <c r="G1645" s="315">
        <f>'13 Score Fill'!H1639</f>
        <v>0</v>
      </c>
      <c r="H1645" s="309"/>
      <c r="I1645" s="310"/>
      <c r="J1645" s="311">
        <f>$C$11</f>
        <v>0</v>
      </c>
      <c r="K1645" s="313">
        <f>'13 Score Fill'!H1647</f>
        <v>0</v>
      </c>
      <c r="L1645" s="309"/>
      <c r="M1645" s="309"/>
      <c r="N1645" s="311">
        <f>$C$11</f>
        <v>0</v>
      </c>
      <c r="O1645" s="314">
        <f>'13 Score Fill'!H1655</f>
        <v>0</v>
      </c>
      <c r="P1645" s="309"/>
      <c r="Q1645" s="310"/>
      <c r="R1645" s="309"/>
      <c r="V1645" s="375" t="e">
        <f>K1641</f>
        <v>#N/A</v>
      </c>
      <c r="W1645" s="375">
        <f>K1646</f>
        <v>0</v>
      </c>
    </row>
    <row r="1646" spans="1:23" x14ac:dyDescent="0.25">
      <c r="A1646" s="330"/>
      <c r="B1646" s="327" t="s">
        <v>248</v>
      </c>
      <c r="C1646" s="324">
        <f>SUM(C1643:C1645)</f>
        <v>0</v>
      </c>
      <c r="D1646" s="325"/>
      <c r="E1646" s="326"/>
      <c r="F1646" s="327" t="s">
        <v>248</v>
      </c>
      <c r="G1646" s="322">
        <f>SUM(G1643:G1645)</f>
        <v>0</v>
      </c>
      <c r="H1646" s="325"/>
      <c r="I1646" s="326"/>
      <c r="J1646" s="327" t="s">
        <v>248</v>
      </c>
      <c r="K1646" s="324">
        <f>SUM(K1643:K1645)</f>
        <v>0</v>
      </c>
      <c r="L1646" s="325"/>
      <c r="M1646" s="325"/>
      <c r="N1646" s="327" t="s">
        <v>248</v>
      </c>
      <c r="O1646" s="324">
        <f>SUM(O1643:O1645)</f>
        <v>0</v>
      </c>
      <c r="P1646" s="309"/>
      <c r="Q1646" s="310"/>
      <c r="R1646" s="309"/>
      <c r="V1646" s="374" t="e">
        <f>O1641</f>
        <v>#N/A</v>
      </c>
      <c r="W1646" s="375">
        <f>O1646</f>
        <v>0</v>
      </c>
    </row>
    <row r="1647" spans="1:23" x14ac:dyDescent="0.25">
      <c r="A1647" s="330"/>
      <c r="B1647" s="327" t="s">
        <v>240</v>
      </c>
      <c r="C1647" s="328">
        <f>C1646/3</f>
        <v>0</v>
      </c>
      <c r="D1647" s="325"/>
      <c r="E1647" s="326"/>
      <c r="F1647" s="327" t="s">
        <v>240</v>
      </c>
      <c r="G1647" s="328">
        <f>G1646/3</f>
        <v>0</v>
      </c>
      <c r="H1647" s="325"/>
      <c r="I1647" s="326"/>
      <c r="J1647" s="327" t="s">
        <v>240</v>
      </c>
      <c r="K1647" s="328">
        <f>K1646/3</f>
        <v>0</v>
      </c>
      <c r="L1647" s="325"/>
      <c r="M1647" s="325"/>
      <c r="N1647" s="327" t="s">
        <v>240</v>
      </c>
      <c r="O1647" s="328">
        <f>O1646/3</f>
        <v>0</v>
      </c>
      <c r="P1647" s="309"/>
      <c r="Q1647" s="310"/>
      <c r="R1647" s="309"/>
      <c r="V1647" s="374" t="e">
        <f>C1649</f>
        <v>#N/A</v>
      </c>
      <c r="W1647" s="375">
        <f>C1654</f>
        <v>0</v>
      </c>
    </row>
    <row r="1648" spans="1:23" x14ac:dyDescent="0.25">
      <c r="A1648" s="330"/>
      <c r="B1648" s="311"/>
      <c r="C1648" s="309"/>
      <c r="D1648" s="309"/>
      <c r="E1648" s="310"/>
      <c r="F1648" s="311"/>
      <c r="G1648" s="309"/>
      <c r="H1648" s="309"/>
      <c r="I1648" s="310"/>
      <c r="J1648" s="311"/>
      <c r="K1648" s="309"/>
      <c r="L1648" s="309"/>
      <c r="M1648" s="309"/>
      <c r="N1648" s="311"/>
      <c r="O1648" s="309"/>
      <c r="P1648" s="309"/>
      <c r="Q1648" s="310"/>
      <c r="R1648" s="309"/>
      <c r="S1648" s="429"/>
      <c r="T1648" s="428"/>
      <c r="U1648" s="430"/>
      <c r="V1648" s="374" t="e">
        <f>G1649</f>
        <v>#N/A</v>
      </c>
      <c r="W1648" s="375">
        <f>G1654</f>
        <v>0</v>
      </c>
    </row>
    <row r="1649" spans="1:23" ht="12.75" customHeight="1" x14ac:dyDescent="0.25">
      <c r="A1649" s="330"/>
      <c r="B1649" s="319" t="s">
        <v>244</v>
      </c>
      <c r="C1649" s="1384" t="e">
        <f>$C$62</f>
        <v>#N/A</v>
      </c>
      <c r="D1649" s="1385"/>
      <c r="E1649" s="318"/>
      <c r="F1649" s="319" t="s">
        <v>244</v>
      </c>
      <c r="G1649" s="1384" t="e">
        <f>$G$62</f>
        <v>#N/A</v>
      </c>
      <c r="H1649" s="1385"/>
      <c r="I1649" s="318"/>
      <c r="J1649" s="319" t="s">
        <v>244</v>
      </c>
      <c r="K1649" s="1384" t="e">
        <f>$K$62</f>
        <v>#N/A</v>
      </c>
      <c r="L1649" s="1385"/>
      <c r="M1649" s="320"/>
      <c r="N1649" s="319" t="s">
        <v>244</v>
      </c>
      <c r="O1649" s="1384" t="e">
        <f>$O$62</f>
        <v>#N/A</v>
      </c>
      <c r="P1649" s="1385"/>
      <c r="Q1649" s="310"/>
      <c r="R1649" s="309"/>
      <c r="U1649" s="331"/>
      <c r="V1649" s="374" t="e">
        <f>K1649</f>
        <v>#N/A</v>
      </c>
      <c r="W1649" s="375">
        <f>K1654</f>
        <v>0</v>
      </c>
    </row>
    <row r="1650" spans="1:23" x14ac:dyDescent="0.25">
      <c r="A1650" s="330"/>
      <c r="B1650" s="311"/>
      <c r="C1650" s="321" t="s">
        <v>238</v>
      </c>
      <c r="D1650" s="321"/>
      <c r="E1650" s="322"/>
      <c r="F1650" s="327"/>
      <c r="G1650" s="321" t="s">
        <v>238</v>
      </c>
      <c r="H1650" s="321"/>
      <c r="I1650" s="322"/>
      <c r="J1650" s="327"/>
      <c r="K1650" s="321" t="s">
        <v>238</v>
      </c>
      <c r="L1650" s="321"/>
      <c r="M1650" s="321"/>
      <c r="N1650" s="327"/>
      <c r="O1650" s="321" t="s">
        <v>238</v>
      </c>
      <c r="P1650" s="321"/>
      <c r="Q1650" s="310"/>
      <c r="R1650" s="309"/>
      <c r="V1650" s="374" t="e">
        <f>O1649</f>
        <v>#N/A</v>
      </c>
      <c r="W1650" s="375">
        <f>O1654</f>
        <v>0</v>
      </c>
    </row>
    <row r="1651" spans="1:23" x14ac:dyDescent="0.25">
      <c r="A1651" s="330"/>
      <c r="B1651" s="311">
        <f>$C$9</f>
        <v>0</v>
      </c>
      <c r="C1651" s="313">
        <f>'13 Score Fill'!I1629</f>
        <v>0</v>
      </c>
      <c r="D1651" s="309"/>
      <c r="E1651" s="310"/>
      <c r="F1651" s="311">
        <f>$C$9</f>
        <v>0</v>
      </c>
      <c r="G1651" s="313">
        <f>'13 Score Fill'!I1637</f>
        <v>0</v>
      </c>
      <c r="H1651" s="309"/>
      <c r="I1651" s="310"/>
      <c r="J1651" s="311">
        <f>$C$9</f>
        <v>0</v>
      </c>
      <c r="K1651" s="313">
        <f>'13 Score Fill'!I1645</f>
        <v>0</v>
      </c>
      <c r="L1651" s="309"/>
      <c r="M1651" s="309"/>
      <c r="N1651" s="311">
        <f>$C$9</f>
        <v>0</v>
      </c>
      <c r="O1651" s="313">
        <f>'13 Score Fill'!I1653</f>
        <v>0</v>
      </c>
      <c r="P1651" s="309"/>
      <c r="Q1651" s="310"/>
      <c r="R1651" s="309"/>
      <c r="V1651" s="374" t="e">
        <f>C1657</f>
        <v>#N/A</v>
      </c>
      <c r="W1651" s="375">
        <f>C1662</f>
        <v>0</v>
      </c>
    </row>
    <row r="1652" spans="1:23" x14ac:dyDescent="0.25">
      <c r="A1652" s="330"/>
      <c r="B1652" s="311">
        <f>$C$10</f>
        <v>0</v>
      </c>
      <c r="C1652" s="315">
        <f>'13 Score Fill'!I1630</f>
        <v>0</v>
      </c>
      <c r="D1652" s="309"/>
      <c r="E1652" s="310"/>
      <c r="F1652" s="311">
        <f>$C$10</f>
        <v>0</v>
      </c>
      <c r="G1652" s="315">
        <f>'13 Score Fill'!I1638</f>
        <v>0</v>
      </c>
      <c r="H1652" s="309"/>
      <c r="I1652" s="310"/>
      <c r="J1652" s="311">
        <f>$C$10</f>
        <v>0</v>
      </c>
      <c r="K1652" s="315">
        <f>'13 Score Fill'!I1646</f>
        <v>0</v>
      </c>
      <c r="L1652" s="309"/>
      <c r="M1652" s="309"/>
      <c r="N1652" s="311">
        <f>$C$10</f>
        <v>0</v>
      </c>
      <c r="O1652" s="314">
        <f>'13 Score Fill'!I1654</f>
        <v>0</v>
      </c>
      <c r="P1652" s="309"/>
      <c r="Q1652" s="310"/>
      <c r="R1652" s="309"/>
      <c r="V1652" s="374" t="e">
        <f>G1657</f>
        <v>#N/A</v>
      </c>
      <c r="W1652" s="375">
        <f>G1662</f>
        <v>0</v>
      </c>
    </row>
    <row r="1653" spans="1:23" x14ac:dyDescent="0.25">
      <c r="A1653" s="330"/>
      <c r="B1653" s="311">
        <f>$C$11</f>
        <v>0</v>
      </c>
      <c r="C1653" s="313">
        <f>'13 Score Fill'!I1631</f>
        <v>0</v>
      </c>
      <c r="D1653" s="309"/>
      <c r="E1653" s="310"/>
      <c r="F1653" s="311">
        <f>$C$11</f>
        <v>0</v>
      </c>
      <c r="G1653" s="313">
        <f>'13 Score Fill'!I1639</f>
        <v>0</v>
      </c>
      <c r="H1653" s="309"/>
      <c r="I1653" s="310"/>
      <c r="J1653" s="311">
        <f>$C$11</f>
        <v>0</v>
      </c>
      <c r="K1653" s="315">
        <f>'13 Score Fill'!I1647</f>
        <v>0</v>
      </c>
      <c r="L1653" s="309"/>
      <c r="M1653" s="309"/>
      <c r="N1653" s="311">
        <f>$C$11</f>
        <v>0</v>
      </c>
      <c r="O1653" s="315">
        <f>'13 Score Fill'!I1655</f>
        <v>0</v>
      </c>
      <c r="P1653" s="309"/>
      <c r="Q1653" s="310"/>
      <c r="R1653" s="309"/>
      <c r="V1653" s="375" t="e">
        <f>K1657</f>
        <v>#N/A</v>
      </c>
      <c r="W1653" s="375">
        <f>K1662</f>
        <v>0</v>
      </c>
    </row>
    <row r="1654" spans="1:23" x14ac:dyDescent="0.25">
      <c r="A1654" s="330"/>
      <c r="B1654" s="327" t="s">
        <v>248</v>
      </c>
      <c r="C1654" s="324">
        <f>SUM(C1651:C1653)</f>
        <v>0</v>
      </c>
      <c r="D1654" s="325"/>
      <c r="E1654" s="326"/>
      <c r="F1654" s="327" t="s">
        <v>248</v>
      </c>
      <c r="G1654" s="324">
        <f>SUM(G1651:G1653)</f>
        <v>0</v>
      </c>
      <c r="H1654" s="325"/>
      <c r="I1654" s="326"/>
      <c r="J1654" s="327" t="s">
        <v>248</v>
      </c>
      <c r="K1654" s="324">
        <f>SUM(K1651:K1653)</f>
        <v>0</v>
      </c>
      <c r="L1654" s="325"/>
      <c r="M1654" s="325"/>
      <c r="N1654" s="327" t="s">
        <v>248</v>
      </c>
      <c r="O1654" s="321">
        <f>SUM(O1651:O1653)</f>
        <v>0</v>
      </c>
      <c r="P1654" s="309"/>
      <c r="Q1654" s="310"/>
      <c r="R1654" s="309"/>
      <c r="V1654" s="374" t="e">
        <f>O1657</f>
        <v>#N/A</v>
      </c>
      <c r="W1654" s="375">
        <f>O1662</f>
        <v>0</v>
      </c>
    </row>
    <row r="1655" spans="1:23" x14ac:dyDescent="0.25">
      <c r="A1655" s="330"/>
      <c r="B1655" s="327" t="s">
        <v>240</v>
      </c>
      <c r="C1655" s="328">
        <f>C1654/3</f>
        <v>0</v>
      </c>
      <c r="D1655" s="325"/>
      <c r="E1655" s="326"/>
      <c r="F1655" s="327" t="s">
        <v>240</v>
      </c>
      <c r="G1655" s="328">
        <f>G1654/3</f>
        <v>0</v>
      </c>
      <c r="H1655" s="325"/>
      <c r="I1655" s="326"/>
      <c r="J1655" s="327" t="s">
        <v>240</v>
      </c>
      <c r="K1655" s="328">
        <f>K1654/3</f>
        <v>0</v>
      </c>
      <c r="L1655" s="325"/>
      <c r="M1655" s="325"/>
      <c r="N1655" s="327" t="s">
        <v>240</v>
      </c>
      <c r="O1655" s="328">
        <f>O1654/3</f>
        <v>0</v>
      </c>
      <c r="P1655" s="309"/>
      <c r="Q1655" s="310"/>
      <c r="R1655" s="309"/>
      <c r="W1655" s="184">
        <f>SUM(W1631:W1654)</f>
        <v>0</v>
      </c>
    </row>
    <row r="1656" spans="1:23" x14ac:dyDescent="0.25">
      <c r="A1656" s="330"/>
      <c r="B1656" s="311"/>
      <c r="C1656" s="309"/>
      <c r="D1656" s="309"/>
      <c r="E1656" s="310"/>
      <c r="F1656" s="311"/>
      <c r="G1656" s="309"/>
      <c r="H1656" s="309"/>
      <c r="I1656" s="310"/>
      <c r="J1656" s="311"/>
      <c r="K1656" s="309"/>
      <c r="L1656" s="309"/>
      <c r="M1656" s="309"/>
      <c r="N1656" s="311"/>
      <c r="O1656" s="309"/>
      <c r="P1656" s="309"/>
      <c r="Q1656" s="310"/>
      <c r="R1656" s="309"/>
    </row>
    <row r="1657" spans="1:23" ht="12.75" customHeight="1" x14ac:dyDescent="0.25">
      <c r="A1657" s="330"/>
      <c r="B1657" s="319" t="s">
        <v>245</v>
      </c>
      <c r="C1657" s="1384" t="e">
        <f>$C$70</f>
        <v>#N/A</v>
      </c>
      <c r="D1657" s="1385"/>
      <c r="E1657" s="318"/>
      <c r="F1657" s="319" t="s">
        <v>245</v>
      </c>
      <c r="G1657" s="1384" t="e">
        <f>$G$70</f>
        <v>#N/A</v>
      </c>
      <c r="H1657" s="1385"/>
      <c r="I1657" s="318"/>
      <c r="J1657" s="319" t="s">
        <v>245</v>
      </c>
      <c r="K1657" s="1384" t="e">
        <f>$K$70</f>
        <v>#N/A</v>
      </c>
      <c r="L1657" s="1385"/>
      <c r="M1657" s="320"/>
      <c r="N1657" s="319" t="s">
        <v>245</v>
      </c>
      <c r="O1657" s="1384" t="e">
        <f>$O$70</f>
        <v>#N/A</v>
      </c>
      <c r="P1657" s="1385"/>
      <c r="Q1657" s="310"/>
      <c r="R1657" s="309"/>
      <c r="U1657" s="331"/>
    </row>
    <row r="1658" spans="1:23" x14ac:dyDescent="0.25">
      <c r="A1658" s="330"/>
      <c r="B1658" s="311"/>
      <c r="C1658" s="321" t="s">
        <v>238</v>
      </c>
      <c r="D1658" s="321"/>
      <c r="E1658" s="322"/>
      <c r="F1658" s="327"/>
      <c r="G1658" s="321" t="s">
        <v>238</v>
      </c>
      <c r="H1658" s="321"/>
      <c r="I1658" s="322"/>
      <c r="J1658" s="327"/>
      <c r="K1658" s="321" t="s">
        <v>238</v>
      </c>
      <c r="L1658" s="321"/>
      <c r="M1658" s="321"/>
      <c r="N1658" s="327"/>
      <c r="O1658" s="321" t="s">
        <v>238</v>
      </c>
      <c r="P1658" s="309"/>
      <c r="Q1658" s="310"/>
      <c r="R1658" s="309"/>
    </row>
    <row r="1659" spans="1:23" x14ac:dyDescent="0.25">
      <c r="A1659" s="330"/>
      <c r="B1659" s="311">
        <f>$C$9</f>
        <v>0</v>
      </c>
      <c r="C1659" s="313">
        <f>'13 Score Fill'!J1629</f>
        <v>0</v>
      </c>
      <c r="D1659" s="309"/>
      <c r="E1659" s="310"/>
      <c r="F1659" s="311">
        <f>$C$9</f>
        <v>0</v>
      </c>
      <c r="G1659" s="313">
        <f>'13 Score Fill'!J1637</f>
        <v>0</v>
      </c>
      <c r="H1659" s="309"/>
      <c r="I1659" s="310"/>
      <c r="J1659" s="311">
        <f>$C$9</f>
        <v>0</v>
      </c>
      <c r="K1659" s="313">
        <f>'13 Score Fill'!J1645</f>
        <v>0</v>
      </c>
      <c r="L1659" s="309"/>
      <c r="M1659" s="309"/>
      <c r="N1659" s="311">
        <f>$C$9</f>
        <v>0</v>
      </c>
      <c r="O1659" s="313">
        <f>'13 Score Fill'!J1653</f>
        <v>0</v>
      </c>
      <c r="P1659" s="309"/>
      <c r="Q1659" s="310"/>
      <c r="R1659" s="309"/>
      <c r="V1659" s="374">
        <f>COUNTIF(V1631:V1654,D1671)</f>
        <v>0</v>
      </c>
    </row>
    <row r="1660" spans="1:23" x14ac:dyDescent="0.25">
      <c r="A1660" s="330"/>
      <c r="B1660" s="311">
        <f>$C$10</f>
        <v>0</v>
      </c>
      <c r="C1660" s="314">
        <f>'13 Score Fill'!J1630</f>
        <v>0</v>
      </c>
      <c r="D1660" s="309"/>
      <c r="E1660" s="310"/>
      <c r="F1660" s="311">
        <f>$C$10</f>
        <v>0</v>
      </c>
      <c r="G1660" s="315">
        <f>'13 Score Fill'!J1638</f>
        <v>0</v>
      </c>
      <c r="H1660" s="309"/>
      <c r="I1660" s="310"/>
      <c r="J1660" s="311">
        <f>$C$10</f>
        <v>0</v>
      </c>
      <c r="K1660" s="315">
        <f>'13 Score Fill'!J1646</f>
        <v>0</v>
      </c>
      <c r="L1660" s="309"/>
      <c r="M1660" s="309"/>
      <c r="N1660" s="311">
        <f>$C$10</f>
        <v>0</v>
      </c>
      <c r="O1660" s="314">
        <f>'13 Score Fill'!J1654</f>
        <v>0</v>
      </c>
      <c r="P1660" s="309"/>
      <c r="Q1660" s="310"/>
      <c r="R1660" s="309"/>
      <c r="V1660" s="374">
        <f>COUNTIF(V1631:V1654,D1672)</f>
        <v>0</v>
      </c>
    </row>
    <row r="1661" spans="1:23" x14ac:dyDescent="0.25">
      <c r="A1661" s="330"/>
      <c r="B1661" s="311">
        <f>$C$11</f>
        <v>0</v>
      </c>
      <c r="C1661" s="314">
        <f>'13 Score Fill'!J1631</f>
        <v>0</v>
      </c>
      <c r="D1661" s="309"/>
      <c r="E1661" s="310"/>
      <c r="F1661" s="311">
        <f>$C$11</f>
        <v>0</v>
      </c>
      <c r="G1661" s="315">
        <f>'13 Score Fill'!J1639</f>
        <v>0</v>
      </c>
      <c r="H1661" s="309"/>
      <c r="I1661" s="310"/>
      <c r="J1661" s="311">
        <f>$C$11</f>
        <v>0</v>
      </c>
      <c r="K1661" s="315">
        <f>'13 Score Fill'!J1647</f>
        <v>0</v>
      </c>
      <c r="L1661" s="309"/>
      <c r="M1661" s="309"/>
      <c r="N1661" s="311">
        <f>$C$11</f>
        <v>0</v>
      </c>
      <c r="O1661" s="314">
        <f>'13 Score Fill'!J1655</f>
        <v>0</v>
      </c>
      <c r="P1661" s="309"/>
      <c r="Q1661" s="310"/>
      <c r="R1661" s="309"/>
      <c r="V1661" s="374">
        <f>COUNTIF(V1631:V1654,D1673)</f>
        <v>0</v>
      </c>
    </row>
    <row r="1662" spans="1:23" x14ac:dyDescent="0.25">
      <c r="A1662" s="330"/>
      <c r="B1662" s="327" t="s">
        <v>248</v>
      </c>
      <c r="C1662" s="324">
        <f>SUM(C1659:C1661)</f>
        <v>0</v>
      </c>
      <c r="D1662" s="325"/>
      <c r="E1662" s="326"/>
      <c r="F1662" s="327" t="s">
        <v>248</v>
      </c>
      <c r="G1662" s="321">
        <f>SUM(G1659:G1661)</f>
        <v>0</v>
      </c>
      <c r="H1662" s="325"/>
      <c r="I1662" s="326"/>
      <c r="J1662" s="327" t="s">
        <v>248</v>
      </c>
      <c r="K1662" s="324">
        <f>SUM(K1659:K1661)</f>
        <v>0</v>
      </c>
      <c r="L1662" s="325"/>
      <c r="M1662" s="325"/>
      <c r="N1662" s="327" t="s">
        <v>248</v>
      </c>
      <c r="O1662" s="324">
        <f>SUM(O1659:O1661)</f>
        <v>0</v>
      </c>
      <c r="P1662" s="309"/>
      <c r="Q1662" s="310"/>
      <c r="R1662" s="309"/>
      <c r="V1662" s="374">
        <f>COUNTIF(V1631:V1654,D1674)</f>
        <v>0</v>
      </c>
    </row>
    <row r="1663" spans="1:23" x14ac:dyDescent="0.25">
      <c r="A1663" s="330"/>
      <c r="B1663" s="327" t="s">
        <v>240</v>
      </c>
      <c r="C1663" s="328">
        <f>C1662/3</f>
        <v>0</v>
      </c>
      <c r="D1663" s="378"/>
      <c r="E1663" s="379"/>
      <c r="F1663" s="380" t="s">
        <v>240</v>
      </c>
      <c r="G1663" s="328">
        <f>G1662/3</f>
        <v>0</v>
      </c>
      <c r="H1663" s="378"/>
      <c r="I1663" s="379"/>
      <c r="J1663" s="380" t="s">
        <v>240</v>
      </c>
      <c r="K1663" s="328">
        <f>K1662/3</f>
        <v>0</v>
      </c>
      <c r="L1663" s="378"/>
      <c r="M1663" s="378"/>
      <c r="N1663" s="380" t="s">
        <v>240</v>
      </c>
      <c r="O1663" s="328">
        <f>O1662/3</f>
        <v>0</v>
      </c>
      <c r="P1663" s="309"/>
      <c r="Q1663" s="310"/>
      <c r="R1663" s="309"/>
      <c r="V1663" s="374">
        <f>COUNTIF(V1631:V1654,C1675)</f>
        <v>0</v>
      </c>
    </row>
    <row r="1664" spans="1:23" ht="13.8" thickBot="1" x14ac:dyDescent="0.3">
      <c r="A1664" s="330"/>
      <c r="B1664" s="311"/>
      <c r="C1664" s="309"/>
      <c r="D1664" s="309"/>
      <c r="E1664" s="310"/>
      <c r="F1664" s="311"/>
      <c r="G1664" s="309"/>
      <c r="H1664" s="309"/>
      <c r="I1664" s="310"/>
      <c r="J1664" s="311"/>
      <c r="K1664" s="309"/>
      <c r="L1664" s="309"/>
      <c r="M1664" s="309"/>
      <c r="N1664" s="311"/>
      <c r="O1664" s="309"/>
      <c r="P1664" s="309"/>
      <c r="Q1664" s="310"/>
      <c r="R1664" s="309"/>
      <c r="V1664" s="374">
        <f>COUNTIF(V1631:V1654,D1676)</f>
        <v>0</v>
      </c>
    </row>
    <row r="1665" spans="1:22" ht="25.5" customHeight="1" x14ac:dyDescent="0.25">
      <c r="A1665" s="330"/>
      <c r="B1665" s="381" t="s">
        <v>249</v>
      </c>
      <c r="C1665" s="382">
        <f>C1662+C1654+C1646+C1638+C1630+C1622</f>
        <v>0</v>
      </c>
      <c r="D1665" s="1394" t="e">
        <f>$C$28</f>
        <v>#N/A</v>
      </c>
      <c r="E1665" s="1395"/>
      <c r="F1665" s="381" t="s">
        <v>272</v>
      </c>
      <c r="G1665" s="382">
        <f>G1662+G1654+G1646+G1638+G1630+G1622</f>
        <v>0</v>
      </c>
      <c r="H1665" s="1394" t="e">
        <f>$G$28</f>
        <v>#N/A</v>
      </c>
      <c r="I1665" s="1395"/>
      <c r="J1665" s="381" t="s">
        <v>301</v>
      </c>
      <c r="K1665" s="382">
        <f>K1662+K1654+K1646+K1638+K1630+K1622</f>
        <v>0</v>
      </c>
      <c r="L1665" s="1394" t="e">
        <f>$K$28</f>
        <v>#N/A</v>
      </c>
      <c r="M1665" s="1400"/>
      <c r="N1665" s="381" t="s">
        <v>303</v>
      </c>
      <c r="O1665" s="383">
        <f>O1662+O1654+O1646+O1638+O1630+O1622</f>
        <v>0</v>
      </c>
      <c r="P1665" s="1394" t="str">
        <f>$O$28</f>
        <v>Not Used</v>
      </c>
      <c r="Q1665" s="1395"/>
      <c r="R1665" s="510"/>
      <c r="V1665" s="374">
        <f>COUNTIF(V1631:V1654,D1677)</f>
        <v>0</v>
      </c>
    </row>
    <row r="1666" spans="1:22" x14ac:dyDescent="0.25">
      <c r="A1666" s="330"/>
      <c r="B1666" s="384"/>
      <c r="C1666" s="321"/>
      <c r="D1666" s="1396"/>
      <c r="E1666" s="1397"/>
      <c r="F1666" s="384"/>
      <c r="G1666" s="321"/>
      <c r="H1666" s="1396"/>
      <c r="I1666" s="1397"/>
      <c r="J1666" s="384"/>
      <c r="K1666" s="321"/>
      <c r="L1666" s="1396"/>
      <c r="M1666" s="1401"/>
      <c r="N1666" s="384"/>
      <c r="O1666" s="385"/>
      <c r="P1666" s="1396"/>
      <c r="Q1666" s="1397"/>
      <c r="R1666" s="510"/>
      <c r="V1666" s="374">
        <f>COUNTIF(V1631:V1654,C1678)</f>
        <v>0</v>
      </c>
    </row>
    <row r="1667" spans="1:22" ht="27" thickBot="1" x14ac:dyDescent="0.3">
      <c r="A1667" s="330"/>
      <c r="B1667" s="386" t="s">
        <v>250</v>
      </c>
      <c r="C1667" s="388" t="str">
        <f>K1672</f>
        <v>Exercise 1</v>
      </c>
      <c r="D1667" s="1398"/>
      <c r="E1667" s="1399"/>
      <c r="F1667" s="386" t="s">
        <v>273</v>
      </c>
      <c r="G1667" s="388" t="str">
        <f>K1673</f>
        <v>Exercise 2</v>
      </c>
      <c r="H1667" s="1398"/>
      <c r="I1667" s="1399"/>
      <c r="J1667" s="386" t="s">
        <v>302</v>
      </c>
      <c r="K1667" s="388" t="str">
        <f>K1674</f>
        <v>Exercise 3</v>
      </c>
      <c r="L1667" s="1398"/>
      <c r="M1667" s="1402"/>
      <c r="N1667" s="386" t="s">
        <v>304</v>
      </c>
      <c r="O1667" s="389" t="str">
        <f>K1674</f>
        <v>Exercise 3</v>
      </c>
      <c r="P1667" s="1398"/>
      <c r="Q1667" s="1399"/>
      <c r="R1667" s="510"/>
      <c r="V1667" s="331">
        <f>$K$9+$K$10+$K$11+$K$12</f>
        <v>0</v>
      </c>
    </row>
    <row r="1668" spans="1:22" ht="13.8" thickBot="1" x14ac:dyDescent="0.3">
      <c r="A1668" s="330"/>
      <c r="B1668" s="329"/>
      <c r="C1668" s="309"/>
      <c r="D1668" s="309"/>
      <c r="E1668" s="309"/>
      <c r="F1668" s="309"/>
      <c r="G1668" s="309"/>
      <c r="H1668" s="309"/>
      <c r="I1668" s="309"/>
      <c r="J1668" s="309"/>
      <c r="K1668" s="309"/>
      <c r="L1668" s="309"/>
      <c r="M1668" s="309"/>
      <c r="N1668" s="309"/>
      <c r="O1668" s="309"/>
      <c r="P1668" s="309"/>
      <c r="Q1668" s="310"/>
      <c r="R1668" s="309"/>
    </row>
    <row r="1669" spans="1:22" ht="41.4" thickTop="1" thickBot="1" x14ac:dyDescent="0.35">
      <c r="A1669" s="330"/>
      <c r="B1669" s="390"/>
      <c r="C1669" s="325"/>
      <c r="D1669" s="325"/>
      <c r="E1669" s="391" t="s">
        <v>248</v>
      </c>
      <c r="F1669" s="392" t="s">
        <v>348</v>
      </c>
      <c r="G1669" s="1387" t="s">
        <v>347</v>
      </c>
      <c r="H1669" s="1387"/>
      <c r="I1669" s="452" t="s">
        <v>404</v>
      </c>
      <c r="J1669" s="394"/>
      <c r="K1669" s="309"/>
      <c r="L1669" s="309"/>
      <c r="M1669" s="1382" t="s">
        <v>7</v>
      </c>
      <c r="N1669" s="1383"/>
      <c r="O1669" s="395" t="str">
        <f>J1613</f>
        <v>X</v>
      </c>
      <c r="P1669" s="396"/>
      <c r="Q1669" s="397"/>
      <c r="R1669" s="396"/>
    </row>
    <row r="1670" spans="1:22" ht="13.8" thickTop="1" x14ac:dyDescent="0.25">
      <c r="A1670" s="330"/>
      <c r="B1670" s="398"/>
      <c r="C1670" s="399"/>
      <c r="D1670" s="400" t="s">
        <v>259</v>
      </c>
      <c r="E1670" s="321">
        <f>SUMIFS(W1631:W1654,V1631:V1654,D1670)</f>
        <v>0</v>
      </c>
      <c r="F1670" s="401">
        <f>$V$72*30</f>
        <v>0</v>
      </c>
      <c r="G1670" s="1374" t="e">
        <f>E1670/$V$72/3</f>
        <v>#DIV/0!</v>
      </c>
      <c r="H1670" s="1374"/>
      <c r="I1670" s="378" t="e">
        <f>G1670*10</f>
        <v>#DIV/0!</v>
      </c>
      <c r="J1670" s="309"/>
      <c r="K1670" s="309"/>
      <c r="L1670" s="309"/>
      <c r="M1670" s="402"/>
      <c r="N1670" s="1392"/>
      <c r="O1670" s="1392"/>
      <c r="P1670" s="1392"/>
      <c r="Q1670" s="1393"/>
      <c r="R1670" s="509"/>
    </row>
    <row r="1671" spans="1:22" x14ac:dyDescent="0.25">
      <c r="A1671" s="330"/>
      <c r="B1671" s="403"/>
      <c r="C1671" s="399"/>
      <c r="D1671" s="400" t="s">
        <v>266</v>
      </c>
      <c r="E1671" s="321">
        <f>SUMIFS(W1631:W1654,V1631:V1654,D1671)</f>
        <v>0</v>
      </c>
      <c r="F1671" s="401">
        <f>$V$73*30</f>
        <v>0</v>
      </c>
      <c r="G1671" s="1374" t="e">
        <f>E1671/$V$73/3</f>
        <v>#DIV/0!</v>
      </c>
      <c r="H1671" s="1374"/>
      <c r="I1671" s="378" t="e">
        <f t="shared" ref="I1671:I1677" si="27">G1671*10</f>
        <v>#DIV/0!</v>
      </c>
      <c r="K1671" s="1390"/>
      <c r="L1671" s="1390"/>
      <c r="M1671" s="404" t="s">
        <v>248</v>
      </c>
      <c r="N1671" s="404" t="s">
        <v>240</v>
      </c>
      <c r="O1671" s="405"/>
      <c r="P1671" s="405"/>
      <c r="Q1671" s="406"/>
      <c r="R1671" s="405"/>
    </row>
    <row r="1672" spans="1:22" ht="13.8" x14ac:dyDescent="0.3">
      <c r="A1672" s="330"/>
      <c r="B1672" s="403"/>
      <c r="C1672" s="399"/>
      <c r="D1672" s="400" t="s">
        <v>260</v>
      </c>
      <c r="E1672" s="321">
        <f>SUMIFS(W1631:W1654,V1631:V1654,D1672)</f>
        <v>0</v>
      </c>
      <c r="F1672" s="401">
        <f>$V$74*30</f>
        <v>0</v>
      </c>
      <c r="G1672" s="1374" t="e">
        <f>E1672/$V$74/3</f>
        <v>#DIV/0!</v>
      </c>
      <c r="H1672" s="1374"/>
      <c r="I1672" s="378" t="e">
        <f t="shared" si="27"/>
        <v>#DIV/0!</v>
      </c>
      <c r="K1672" s="1375" t="s">
        <v>236</v>
      </c>
      <c r="L1672" s="1375"/>
      <c r="M1672" s="404">
        <f>C1665</f>
        <v>0</v>
      </c>
      <c r="N1672" s="407" t="e">
        <f>(M1672/($K$9*30))*100</f>
        <v>#DIV/0!</v>
      </c>
      <c r="O1672" s="330"/>
      <c r="P1672" s="330"/>
      <c r="Q1672" s="310"/>
      <c r="R1672" s="309"/>
    </row>
    <row r="1673" spans="1:22" ht="13.8" x14ac:dyDescent="0.3">
      <c r="A1673" s="330"/>
      <c r="B1673" s="403"/>
      <c r="C1673" s="399"/>
      <c r="D1673" s="400" t="s">
        <v>261</v>
      </c>
      <c r="E1673" s="321">
        <f>SUMIFS(W1631:W1654,V1631:V1654,D1673)</f>
        <v>0</v>
      </c>
      <c r="F1673" s="401">
        <f>$V$75*30</f>
        <v>0</v>
      </c>
      <c r="G1673" s="1374" t="e">
        <f>E1673/$V$75/3</f>
        <v>#DIV/0!</v>
      </c>
      <c r="H1673" s="1374"/>
      <c r="I1673" s="378" t="e">
        <f t="shared" si="27"/>
        <v>#DIV/0!</v>
      </c>
      <c r="K1673" s="1375" t="s">
        <v>237</v>
      </c>
      <c r="L1673" s="1375"/>
      <c r="M1673" s="404">
        <f>G1665</f>
        <v>0</v>
      </c>
      <c r="N1673" s="407" t="e">
        <f>(M1673/($K$10*30))*100</f>
        <v>#DIV/0!</v>
      </c>
      <c r="O1673" s="408"/>
      <c r="P1673" s="330"/>
      <c r="Q1673" s="310"/>
      <c r="R1673" s="309"/>
    </row>
    <row r="1674" spans="1:22" ht="13.8" x14ac:dyDescent="0.3">
      <c r="A1674" s="330"/>
      <c r="B1674" s="403"/>
      <c r="C1674" s="330"/>
      <c r="D1674" s="409" t="s">
        <v>262</v>
      </c>
      <c r="E1674" s="321">
        <f>SUMIFS(W1631:W1654,V1631:V1654,D1674)</f>
        <v>0</v>
      </c>
      <c r="F1674" s="401">
        <f>$V$76*30</f>
        <v>0</v>
      </c>
      <c r="G1674" s="1374" t="e">
        <f>E1674/$V$76/3</f>
        <v>#DIV/0!</v>
      </c>
      <c r="H1674" s="1374"/>
      <c r="I1674" s="378" t="e">
        <f t="shared" si="27"/>
        <v>#DIV/0!</v>
      </c>
      <c r="K1674" s="1375" t="s">
        <v>247</v>
      </c>
      <c r="L1674" s="1375"/>
      <c r="M1674" s="404">
        <f>K1665</f>
        <v>0</v>
      </c>
      <c r="N1674" s="407" t="e">
        <f>(M1674/($K$11*30))*100</f>
        <v>#DIV/0!</v>
      </c>
      <c r="O1674" s="309"/>
      <c r="P1674" s="309"/>
      <c r="Q1674" s="310"/>
      <c r="R1674" s="309"/>
    </row>
    <row r="1675" spans="1:22" ht="13.8" x14ac:dyDescent="0.3">
      <c r="A1675" s="330"/>
      <c r="B1675" s="403"/>
      <c r="C1675" s="399"/>
      <c r="D1675" s="400" t="s">
        <v>263</v>
      </c>
      <c r="E1675" s="321">
        <f>SUMIFS(W1631:W1654,V1631:V1654,D1675)</f>
        <v>0</v>
      </c>
      <c r="F1675" s="401">
        <f>$V$77*30</f>
        <v>0</v>
      </c>
      <c r="G1675" s="1374" t="e">
        <f>E1675/$V$77/3</f>
        <v>#DIV/0!</v>
      </c>
      <c r="H1675" s="1374"/>
      <c r="I1675" s="378" t="e">
        <f t="shared" si="27"/>
        <v>#DIV/0!</v>
      </c>
      <c r="K1675" s="1375" t="s">
        <v>246</v>
      </c>
      <c r="L1675" s="1375"/>
      <c r="M1675" s="404">
        <f>O1665</f>
        <v>0</v>
      </c>
      <c r="N1675" s="407" t="e">
        <f>(M1675/($K$12*30))*100</f>
        <v>#DIV/0!</v>
      </c>
      <c r="O1675" s="309"/>
      <c r="P1675" s="309"/>
      <c r="Q1675" s="310"/>
      <c r="R1675" s="309"/>
    </row>
    <row r="1676" spans="1:22" ht="13.8" x14ac:dyDescent="0.25">
      <c r="A1676" s="330"/>
      <c r="B1676" s="403"/>
      <c r="C1676" s="399"/>
      <c r="D1676" s="400" t="s">
        <v>265</v>
      </c>
      <c r="E1676" s="321">
        <f>SUMIFS(W1631:W1654,V1631:V1654,D1676)</f>
        <v>0</v>
      </c>
      <c r="F1676" s="401">
        <f>$V$78*30</f>
        <v>0</v>
      </c>
      <c r="G1676" s="1374" t="e">
        <f>E1676/$V$78/3</f>
        <v>#DIV/0!</v>
      </c>
      <c r="H1676" s="1374"/>
      <c r="I1676" s="378" t="e">
        <f t="shared" si="27"/>
        <v>#DIV/0!</v>
      </c>
      <c r="K1676" s="1376" t="s">
        <v>248</v>
      </c>
      <c r="L1676" s="1376"/>
      <c r="M1676" s="321">
        <f>SUM(M1672:M1675)</f>
        <v>0</v>
      </c>
      <c r="N1676" s="410" t="e">
        <f>(M1676/$O$86)*100</f>
        <v>#DIV/0!</v>
      </c>
      <c r="O1676" s="309"/>
      <c r="P1676" s="309"/>
      <c r="Q1676" s="310"/>
      <c r="R1676" s="309"/>
    </row>
    <row r="1677" spans="1:22" x14ac:dyDescent="0.25">
      <c r="A1677" s="330"/>
      <c r="B1677" s="403"/>
      <c r="C1677" s="1377" t="s">
        <v>264</v>
      </c>
      <c r="D1677" s="1377"/>
      <c r="E1677" s="321">
        <f>SUMIFS(W1631:W1654,V1631:V1654,C1677)</f>
        <v>0</v>
      </c>
      <c r="F1677" s="401">
        <f>$V$79*30</f>
        <v>0</v>
      </c>
      <c r="G1677" s="1374" t="e">
        <f>E1677/$V$79/3</f>
        <v>#DIV/0!</v>
      </c>
      <c r="H1677" s="1374"/>
      <c r="I1677" s="378" t="e">
        <f t="shared" si="27"/>
        <v>#DIV/0!</v>
      </c>
      <c r="L1677" s="412" t="s">
        <v>349</v>
      </c>
      <c r="M1677" s="413">
        <f>($K$9+$K$10+$K$11+$K$12)*30</f>
        <v>0</v>
      </c>
      <c r="N1677" s="414"/>
      <c r="O1677" s="414"/>
      <c r="P1677" s="309"/>
      <c r="Q1677" s="310"/>
      <c r="R1677" s="309"/>
    </row>
    <row r="1678" spans="1:22" x14ac:dyDescent="0.25">
      <c r="A1678" s="330"/>
      <c r="B1678" s="415"/>
      <c r="C1678" s="1386" t="s">
        <v>307</v>
      </c>
      <c r="D1678" s="1386"/>
      <c r="E1678" s="401">
        <f>SUM(E1670:E1677)</f>
        <v>0</v>
      </c>
      <c r="F1678" s="416">
        <f>SUM(F1670:F1677)</f>
        <v>0</v>
      </c>
      <c r="G1678" s="417"/>
      <c r="H1678" s="1388"/>
      <c r="I1678" s="1388"/>
      <c r="J1678" s="418"/>
      <c r="K1678" s="418"/>
      <c r="L1678" s="417"/>
      <c r="M1678" s="417"/>
      <c r="N1678" s="417"/>
      <c r="O1678" s="417"/>
      <c r="P1678" s="417"/>
      <c r="Q1678" s="419"/>
      <c r="R1678" s="309"/>
    </row>
    <row r="1679" spans="1:22" x14ac:dyDescent="0.25">
      <c r="A1679" s="330"/>
      <c r="B1679" s="420"/>
      <c r="C1679" s="421"/>
      <c r="D1679" s="421"/>
      <c r="E1679" s="422"/>
      <c r="F1679" s="423"/>
      <c r="G1679" s="424"/>
      <c r="H1679" s="422"/>
      <c r="I1679" s="422"/>
      <c r="J1679" s="425"/>
      <c r="K1679" s="424"/>
      <c r="L1679" s="424"/>
      <c r="M1679" s="424"/>
      <c r="N1679" s="424"/>
      <c r="O1679" s="424"/>
      <c r="P1679" s="424"/>
      <c r="Q1679" s="424"/>
      <c r="R1679" s="309"/>
    </row>
    <row r="1680" spans="1:22" ht="13.8" x14ac:dyDescent="0.25">
      <c r="A1680" s="330"/>
      <c r="B1680" s="349"/>
      <c r="C1680" s="350"/>
      <c r="D1680" s="350"/>
      <c r="E1680" s="350"/>
      <c r="F1680" s="350"/>
      <c r="G1680" s="351"/>
      <c r="H1680" s="350"/>
      <c r="I1680" s="350"/>
      <c r="J1680" s="350"/>
      <c r="K1680" s="350"/>
      <c r="L1680" s="352"/>
      <c r="M1680" s="350"/>
      <c r="N1680" s="350"/>
      <c r="O1680" s="353"/>
      <c r="P1680" s="353"/>
      <c r="Q1680" s="354"/>
      <c r="R1680" s="309"/>
    </row>
    <row r="1681" spans="1:23" ht="15.75" customHeight="1" thickBot="1" x14ac:dyDescent="0.3">
      <c r="A1681" s="330"/>
      <c r="B1681" s="426"/>
      <c r="C1681" s="355" t="s">
        <v>13</v>
      </c>
      <c r="D1681" s="1403">
        <f>'1 FILL FORM'!$G$6</f>
        <v>0</v>
      </c>
      <c r="E1681" s="1403"/>
      <c r="F1681" s="1403"/>
      <c r="G1681" s="1403"/>
      <c r="H1681" s="309"/>
      <c r="I1681" s="309"/>
      <c r="J1681" s="309"/>
      <c r="K1681" s="309"/>
      <c r="L1681" s="309"/>
      <c r="M1681" s="355" t="s">
        <v>4</v>
      </c>
      <c r="N1681" s="1391">
        <f>'1 FILL FORM'!$G$7</f>
        <v>0</v>
      </c>
      <c r="O1681" s="1391"/>
      <c r="P1681" s="1391"/>
      <c r="Q1681" s="310"/>
      <c r="R1681" s="309"/>
      <c r="S1681" s="365"/>
      <c r="T1681" s="365"/>
      <c r="U1681" s="365"/>
    </row>
    <row r="1682" spans="1:23" ht="16.8" thickTop="1" thickBot="1" x14ac:dyDescent="0.35">
      <c r="A1682" s="330"/>
      <c r="B1682" s="358" t="s">
        <v>5</v>
      </c>
      <c r="C1682" s="1389">
        <f>'1 FILL FORM'!$G$9</f>
        <v>0</v>
      </c>
      <c r="D1682" s="1389"/>
      <c r="E1682" s="1389"/>
      <c r="F1682" s="1389"/>
      <c r="G1682" s="359"/>
      <c r="H1682" s="360"/>
      <c r="I1682" s="361" t="s">
        <v>7</v>
      </c>
      <c r="J1682" s="307" t="s">
        <v>298</v>
      </c>
      <c r="K1682" s="362"/>
      <c r="L1682" s="362"/>
      <c r="M1682" s="362"/>
      <c r="N1682" s="362"/>
      <c r="O1682" s="362"/>
      <c r="P1682" s="362"/>
      <c r="Q1682" s="363"/>
      <c r="R1682" s="359"/>
      <c r="V1682" s="365"/>
      <c r="W1682" s="365"/>
    </row>
    <row r="1683" spans="1:23" ht="14.4" thickTop="1" thickBot="1" x14ac:dyDescent="0.3">
      <c r="A1683" s="330"/>
      <c r="B1683" s="366"/>
      <c r="C1683" s="367"/>
      <c r="D1683" s="367"/>
      <c r="E1683" s="367"/>
      <c r="F1683" s="367"/>
      <c r="G1683" s="367"/>
      <c r="H1683" s="367"/>
      <c r="I1683" s="367"/>
      <c r="J1683" s="367"/>
      <c r="K1683" s="367"/>
      <c r="L1683" s="367"/>
      <c r="M1683" s="367"/>
      <c r="N1683" s="367"/>
      <c r="O1683" s="367"/>
      <c r="P1683" s="367"/>
      <c r="Q1683" s="368"/>
      <c r="R1683" s="309"/>
    </row>
    <row r="1684" spans="1:23" ht="14.4" thickTop="1" thickBot="1" x14ac:dyDescent="0.3">
      <c r="A1684" s="330"/>
      <c r="B1684" s="370" t="s">
        <v>253</v>
      </c>
      <c r="C1684" s="1378" t="e">
        <f>$G$9</f>
        <v>#N/A</v>
      </c>
      <c r="D1684" s="1378"/>
      <c r="E1684" s="1379"/>
      <c r="F1684" s="370" t="s">
        <v>254</v>
      </c>
      <c r="G1684" s="1378" t="e">
        <f>$G$10</f>
        <v>#N/A</v>
      </c>
      <c r="H1684" s="1378"/>
      <c r="I1684" s="1379"/>
      <c r="J1684" s="371" t="s">
        <v>255</v>
      </c>
      <c r="K1684" s="1380" t="e">
        <f>$G$11</f>
        <v>#N/A</v>
      </c>
      <c r="L1684" s="1380"/>
      <c r="M1684" s="1381"/>
      <c r="N1684" s="371" t="s">
        <v>256</v>
      </c>
      <c r="O1684" s="1380" t="str">
        <f>$G$12</f>
        <v>Not Used</v>
      </c>
      <c r="P1684" s="1380"/>
      <c r="Q1684" s="1381"/>
      <c r="R1684" s="508"/>
    </row>
    <row r="1685" spans="1:23" ht="13.8" thickTop="1" x14ac:dyDescent="0.25">
      <c r="A1685" s="330"/>
      <c r="B1685" s="329"/>
      <c r="C1685" s="309"/>
      <c r="D1685" s="427"/>
      <c r="E1685" s="310"/>
      <c r="F1685" s="329"/>
      <c r="G1685" s="309"/>
      <c r="H1685" s="309"/>
      <c r="I1685" s="310"/>
      <c r="J1685" s="329"/>
      <c r="K1685" s="309"/>
      <c r="L1685" s="309"/>
      <c r="M1685" s="309"/>
      <c r="N1685" s="329"/>
      <c r="O1685" s="309"/>
      <c r="P1685" s="309"/>
      <c r="Q1685" s="310"/>
      <c r="R1685" s="309"/>
    </row>
    <row r="1686" spans="1:23" ht="12.75" customHeight="1" x14ac:dyDescent="0.25">
      <c r="A1686" s="330"/>
      <c r="B1686" s="319" t="s">
        <v>239</v>
      </c>
      <c r="C1686" s="1384" t="e">
        <f>$C$30</f>
        <v>#N/A</v>
      </c>
      <c r="D1686" s="1385"/>
      <c r="E1686" s="316"/>
      <c r="F1686" s="317" t="s">
        <v>239</v>
      </c>
      <c r="G1686" s="1384" t="e">
        <f>$G$30</f>
        <v>#N/A</v>
      </c>
      <c r="H1686" s="1385"/>
      <c r="I1686" s="318"/>
      <c r="J1686" s="319" t="s">
        <v>239</v>
      </c>
      <c r="K1686" s="1384" t="e">
        <f>$K$30</f>
        <v>#N/A</v>
      </c>
      <c r="L1686" s="1385"/>
      <c r="M1686" s="320"/>
      <c r="N1686" s="319" t="s">
        <v>239</v>
      </c>
      <c r="O1686" s="1384" t="e">
        <f>$O$30</f>
        <v>#N/A</v>
      </c>
      <c r="P1686" s="1385"/>
      <c r="Q1686" s="310"/>
      <c r="R1686" s="309"/>
      <c r="S1686" s="1404"/>
      <c r="T1686" s="1404"/>
      <c r="U1686" s="331"/>
    </row>
    <row r="1687" spans="1:23" x14ac:dyDescent="0.25">
      <c r="A1687" s="330"/>
      <c r="B1687" s="329"/>
      <c r="C1687" s="321" t="s">
        <v>238</v>
      </c>
      <c r="D1687" s="321"/>
      <c r="E1687" s="322"/>
      <c r="F1687" s="323"/>
      <c r="G1687" s="321" t="s">
        <v>238</v>
      </c>
      <c r="H1687" s="321"/>
      <c r="I1687" s="322"/>
      <c r="J1687" s="323"/>
      <c r="K1687" s="321" t="s">
        <v>238</v>
      </c>
      <c r="L1687" s="321"/>
      <c r="M1687" s="321"/>
      <c r="N1687" s="323"/>
      <c r="O1687" s="321" t="s">
        <v>238</v>
      </c>
      <c r="P1687" s="309"/>
      <c r="Q1687" s="310"/>
      <c r="R1687" s="309"/>
      <c r="W1687" s="331"/>
    </row>
    <row r="1688" spans="1:23" x14ac:dyDescent="0.25">
      <c r="A1688" s="330"/>
      <c r="B1688" s="311">
        <f>$C$9</f>
        <v>0</v>
      </c>
      <c r="C1688" s="308">
        <f>'13 Score Fill'!E1698</f>
        <v>0</v>
      </c>
      <c r="D1688" s="309"/>
      <c r="E1688" s="310"/>
      <c r="F1688" s="311">
        <f>$C$9</f>
        <v>0</v>
      </c>
      <c r="G1688" s="312">
        <f>'13 Score Fill'!E1706</f>
        <v>0</v>
      </c>
      <c r="H1688" s="309"/>
      <c r="I1688" s="310"/>
      <c r="J1688" s="311">
        <f>$C$9</f>
        <v>0</v>
      </c>
      <c r="K1688" s="312">
        <f>'13 Score Fill'!E1714</f>
        <v>0</v>
      </c>
      <c r="L1688" s="309"/>
      <c r="M1688" s="309"/>
      <c r="N1688" s="311">
        <f>$C$9</f>
        <v>0</v>
      </c>
      <c r="O1688" s="313">
        <f>'13 Score Fill'!E1722</f>
        <v>0</v>
      </c>
      <c r="P1688" s="309"/>
      <c r="Q1688" s="310"/>
      <c r="R1688" s="309"/>
    </row>
    <row r="1689" spans="1:23" x14ac:dyDescent="0.25">
      <c r="A1689" s="330"/>
      <c r="B1689" s="311">
        <f>$C$10</f>
        <v>0</v>
      </c>
      <c r="C1689" s="313">
        <f>'13 Score Fill'!E1699</f>
        <v>0</v>
      </c>
      <c r="D1689" s="309"/>
      <c r="E1689" s="310"/>
      <c r="F1689" s="311">
        <f>$C$10</f>
        <v>0</v>
      </c>
      <c r="G1689" s="313">
        <f>'13 Score Fill'!E1707</f>
        <v>0</v>
      </c>
      <c r="H1689" s="309"/>
      <c r="I1689" s="310"/>
      <c r="J1689" s="311">
        <f>$C$10</f>
        <v>0</v>
      </c>
      <c r="K1689" s="313">
        <f>'13 Score Fill'!E1715</f>
        <v>0</v>
      </c>
      <c r="L1689" s="309"/>
      <c r="M1689" s="309"/>
      <c r="N1689" s="311">
        <f>$C$10</f>
        <v>0</v>
      </c>
      <c r="O1689" s="315">
        <f>'13 Score Fill'!E1723</f>
        <v>0</v>
      </c>
      <c r="P1689" s="309"/>
      <c r="Q1689" s="310"/>
      <c r="R1689" s="309"/>
    </row>
    <row r="1690" spans="1:23" x14ac:dyDescent="0.25">
      <c r="A1690" s="330"/>
      <c r="B1690" s="311">
        <f>$C$11</f>
        <v>0</v>
      </c>
      <c r="C1690" s="314">
        <f>'13 Score Fill'!E1700</f>
        <v>0</v>
      </c>
      <c r="D1690" s="309"/>
      <c r="E1690" s="310"/>
      <c r="F1690" s="311">
        <f>$C$11</f>
        <v>0</v>
      </c>
      <c r="G1690" s="315">
        <f>'13 Score Fill'!E1708</f>
        <v>0</v>
      </c>
      <c r="H1690" s="309"/>
      <c r="I1690" s="310"/>
      <c r="J1690" s="311">
        <f>$C$11</f>
        <v>0</v>
      </c>
      <c r="K1690" s="315">
        <f>'13 Score Fill'!E1716</f>
        <v>0</v>
      </c>
      <c r="L1690" s="309"/>
      <c r="M1690" s="309"/>
      <c r="N1690" s="311">
        <f>$C$11</f>
        <v>0</v>
      </c>
      <c r="O1690" s="315">
        <f>'13 Score Fill'!E1724</f>
        <v>0</v>
      </c>
      <c r="P1690" s="309"/>
      <c r="Q1690" s="310"/>
      <c r="R1690" s="309"/>
    </row>
    <row r="1691" spans="1:23" x14ac:dyDescent="0.25">
      <c r="A1691" s="330"/>
      <c r="B1691" s="327" t="s">
        <v>248</v>
      </c>
      <c r="C1691" s="324">
        <f>SUM(C1688:C1690)</f>
        <v>0</v>
      </c>
      <c r="D1691" s="325"/>
      <c r="E1691" s="326"/>
      <c r="F1691" s="327" t="s">
        <v>248</v>
      </c>
      <c r="G1691" s="321">
        <f>SUM(G1688:G1690)</f>
        <v>0</v>
      </c>
      <c r="H1691" s="325"/>
      <c r="I1691" s="326"/>
      <c r="J1691" s="327" t="s">
        <v>248</v>
      </c>
      <c r="K1691" s="321">
        <f>SUM(K1688:K1690)</f>
        <v>0</v>
      </c>
      <c r="L1691" s="325"/>
      <c r="M1691" s="325"/>
      <c r="N1691" s="327" t="s">
        <v>248</v>
      </c>
      <c r="O1691" s="324">
        <f>SUM(O1688:O1690)</f>
        <v>0</v>
      </c>
      <c r="P1691" s="309"/>
      <c r="Q1691" s="310"/>
      <c r="R1691" s="309"/>
    </row>
    <row r="1692" spans="1:23" x14ac:dyDescent="0.25">
      <c r="A1692" s="330"/>
      <c r="B1692" s="327" t="s">
        <v>240</v>
      </c>
      <c r="C1692" s="328">
        <f>C1691/3</f>
        <v>0</v>
      </c>
      <c r="D1692" s="325"/>
      <c r="E1692" s="326"/>
      <c r="F1692" s="327" t="s">
        <v>240</v>
      </c>
      <c r="G1692" s="328">
        <f>G1691/3</f>
        <v>0</v>
      </c>
      <c r="H1692" s="325"/>
      <c r="I1692" s="326"/>
      <c r="J1692" s="327" t="s">
        <v>240</v>
      </c>
      <c r="K1692" s="328">
        <f>K1691/3</f>
        <v>0</v>
      </c>
      <c r="L1692" s="325"/>
      <c r="M1692" s="325"/>
      <c r="N1692" s="327" t="s">
        <v>240</v>
      </c>
      <c r="O1692" s="328">
        <f>O1691/3</f>
        <v>0</v>
      </c>
      <c r="P1692" s="309"/>
      <c r="Q1692" s="310"/>
      <c r="R1692" s="309"/>
    </row>
    <row r="1693" spans="1:23" x14ac:dyDescent="0.25">
      <c r="A1693" s="330"/>
      <c r="B1693" s="329"/>
      <c r="C1693" s="309"/>
      <c r="D1693" s="309"/>
      <c r="E1693" s="310"/>
      <c r="F1693" s="329"/>
      <c r="G1693" s="309"/>
      <c r="H1693" s="309"/>
      <c r="I1693" s="310"/>
      <c r="J1693" s="329"/>
      <c r="K1693" s="309"/>
      <c r="L1693" s="309"/>
      <c r="M1693" s="309"/>
      <c r="N1693" s="329"/>
      <c r="O1693" s="309"/>
      <c r="P1693" s="309"/>
      <c r="Q1693" s="310"/>
      <c r="R1693" s="309"/>
    </row>
    <row r="1694" spans="1:23" ht="12.75" customHeight="1" x14ac:dyDescent="0.25">
      <c r="A1694" s="330"/>
      <c r="B1694" s="319" t="s">
        <v>241</v>
      </c>
      <c r="C1694" s="1384" t="e">
        <f>$C$38</f>
        <v>#N/A</v>
      </c>
      <c r="D1694" s="1385"/>
      <c r="E1694" s="318"/>
      <c r="F1694" s="319" t="s">
        <v>241</v>
      </c>
      <c r="G1694" s="1384" t="e">
        <f>$G$38</f>
        <v>#N/A</v>
      </c>
      <c r="H1694" s="1385"/>
      <c r="I1694" s="318"/>
      <c r="J1694" s="319" t="s">
        <v>241</v>
      </c>
      <c r="K1694" s="1384" t="e">
        <f>$K$38</f>
        <v>#N/A</v>
      </c>
      <c r="L1694" s="1385"/>
      <c r="M1694" s="320"/>
      <c r="N1694" s="319" t="s">
        <v>241</v>
      </c>
      <c r="O1694" s="1384" t="e">
        <f>$O$38</f>
        <v>#N/A</v>
      </c>
      <c r="P1694" s="1385"/>
      <c r="Q1694" s="310"/>
      <c r="R1694" s="309"/>
      <c r="U1694" s="331"/>
    </row>
    <row r="1695" spans="1:23" x14ac:dyDescent="0.25">
      <c r="A1695" s="330"/>
      <c r="B1695" s="329"/>
      <c r="C1695" s="321" t="s">
        <v>238</v>
      </c>
      <c r="D1695" s="321"/>
      <c r="E1695" s="322"/>
      <c r="F1695" s="323"/>
      <c r="G1695" s="321" t="s">
        <v>238</v>
      </c>
      <c r="H1695" s="321"/>
      <c r="I1695" s="322"/>
      <c r="J1695" s="323"/>
      <c r="K1695" s="321" t="s">
        <v>238</v>
      </c>
      <c r="L1695" s="321"/>
      <c r="M1695" s="321"/>
      <c r="N1695" s="323"/>
      <c r="O1695" s="321" t="s">
        <v>238</v>
      </c>
      <c r="P1695" s="321"/>
      <c r="Q1695" s="310"/>
      <c r="R1695" s="309"/>
    </row>
    <row r="1696" spans="1:23" x14ac:dyDescent="0.25">
      <c r="A1696" s="330"/>
      <c r="B1696" s="311">
        <f>$C$9</f>
        <v>0</v>
      </c>
      <c r="C1696" s="313">
        <f>'13 Score Fill'!F1698</f>
        <v>0</v>
      </c>
      <c r="D1696" s="309"/>
      <c r="E1696" s="310"/>
      <c r="F1696" s="311">
        <f>$C$9</f>
        <v>0</v>
      </c>
      <c r="G1696" s="313">
        <f>'13 Score Fill'!F1706</f>
        <v>0</v>
      </c>
      <c r="H1696" s="309"/>
      <c r="I1696" s="310"/>
      <c r="J1696" s="311">
        <f>$C$9</f>
        <v>0</v>
      </c>
      <c r="K1696" s="313">
        <f>'13 Score Fill'!F1714</f>
        <v>0</v>
      </c>
      <c r="L1696" s="309"/>
      <c r="M1696" s="309"/>
      <c r="N1696" s="311">
        <f>$C$9</f>
        <v>0</v>
      </c>
      <c r="O1696" s="313">
        <f>'13 Score Fill'!F1722</f>
        <v>0</v>
      </c>
      <c r="P1696" s="309"/>
      <c r="Q1696" s="310"/>
      <c r="R1696" s="309"/>
      <c r="V1696" s="184"/>
    </row>
    <row r="1697" spans="1:23" x14ac:dyDescent="0.25">
      <c r="A1697" s="330"/>
      <c r="B1697" s="311">
        <f>$C$10</f>
        <v>0</v>
      </c>
      <c r="C1697" s="315">
        <f>'13 Score Fill'!F1699</f>
        <v>0</v>
      </c>
      <c r="D1697" s="309"/>
      <c r="E1697" s="310"/>
      <c r="F1697" s="311">
        <f>$C$10</f>
        <v>0</v>
      </c>
      <c r="G1697" s="315">
        <f>'13 Score Fill'!F1707</f>
        <v>0</v>
      </c>
      <c r="H1697" s="309"/>
      <c r="I1697" s="310"/>
      <c r="J1697" s="311">
        <f>$C$10</f>
        <v>0</v>
      </c>
      <c r="K1697" s="314">
        <f>'13 Score Fill'!F1715</f>
        <v>0</v>
      </c>
      <c r="L1697" s="309"/>
      <c r="M1697" s="309"/>
      <c r="N1697" s="311">
        <f>$C$10</f>
        <v>0</v>
      </c>
      <c r="O1697" s="314">
        <f>'13 Score Fill'!F1723</f>
        <v>0</v>
      </c>
      <c r="P1697" s="309"/>
      <c r="Q1697" s="310"/>
      <c r="R1697" s="309"/>
      <c r="V1697" s="184"/>
    </row>
    <row r="1698" spans="1:23" x14ac:dyDescent="0.25">
      <c r="A1698" s="330"/>
      <c r="B1698" s="311">
        <f>$C$11</f>
        <v>0</v>
      </c>
      <c r="C1698" s="313">
        <f>'13 Score Fill'!F1700</f>
        <v>0</v>
      </c>
      <c r="D1698" s="309"/>
      <c r="E1698" s="310"/>
      <c r="F1698" s="311">
        <f>$C$11</f>
        <v>0</v>
      </c>
      <c r="G1698" s="315">
        <f>'13 Score Fill'!F1708</f>
        <v>0</v>
      </c>
      <c r="H1698" s="309"/>
      <c r="I1698" s="310"/>
      <c r="J1698" s="311">
        <f>$C$11</f>
        <v>0</v>
      </c>
      <c r="K1698" s="314">
        <f>'13 Score Fill'!F1716</f>
        <v>0</v>
      </c>
      <c r="L1698" s="309"/>
      <c r="M1698" s="309"/>
      <c r="N1698" s="311">
        <f>$C$11</f>
        <v>0</v>
      </c>
      <c r="O1698" s="314">
        <f>'13 Score Fill'!F1724</f>
        <v>0</v>
      </c>
      <c r="P1698" s="309"/>
      <c r="Q1698" s="310"/>
      <c r="R1698" s="309"/>
      <c r="V1698" s="184"/>
    </row>
    <row r="1699" spans="1:23" x14ac:dyDescent="0.25">
      <c r="A1699" s="330"/>
      <c r="B1699" s="327" t="s">
        <v>248</v>
      </c>
      <c r="C1699" s="324">
        <f>SUM(C1696:C1698)</f>
        <v>0</v>
      </c>
      <c r="D1699" s="325"/>
      <c r="E1699" s="326"/>
      <c r="F1699" s="327" t="s">
        <v>248</v>
      </c>
      <c r="G1699" s="324">
        <f>SUM(G1696:G1698)</f>
        <v>0</v>
      </c>
      <c r="H1699" s="325"/>
      <c r="I1699" s="326"/>
      <c r="J1699" s="327" t="s">
        <v>248</v>
      </c>
      <c r="K1699" s="324">
        <f>SUM(K1696:K1698)</f>
        <v>0</v>
      </c>
      <c r="L1699" s="325"/>
      <c r="M1699" s="325"/>
      <c r="N1699" s="327" t="s">
        <v>248</v>
      </c>
      <c r="O1699" s="324">
        <f>SUM(O1696:O1698)</f>
        <v>0</v>
      </c>
      <c r="P1699" s="309"/>
      <c r="Q1699" s="310"/>
      <c r="R1699" s="309"/>
    </row>
    <row r="1700" spans="1:23" x14ac:dyDescent="0.25">
      <c r="A1700" s="330"/>
      <c r="B1700" s="327" t="s">
        <v>240</v>
      </c>
      <c r="C1700" s="328">
        <f>C1699/3</f>
        <v>0</v>
      </c>
      <c r="D1700" s="325"/>
      <c r="E1700" s="326"/>
      <c r="F1700" s="327" t="s">
        <v>240</v>
      </c>
      <c r="G1700" s="328">
        <f>G1699/3</f>
        <v>0</v>
      </c>
      <c r="H1700" s="325"/>
      <c r="I1700" s="326"/>
      <c r="J1700" s="327" t="s">
        <v>240</v>
      </c>
      <c r="K1700" s="328">
        <f>K1699/3</f>
        <v>0</v>
      </c>
      <c r="L1700" s="325"/>
      <c r="M1700" s="325"/>
      <c r="N1700" s="327" t="s">
        <v>240</v>
      </c>
      <c r="O1700" s="328">
        <f>O1699/3</f>
        <v>0</v>
      </c>
      <c r="P1700" s="309"/>
      <c r="Q1700" s="310"/>
      <c r="R1700" s="309"/>
      <c r="V1700" s="374" t="e">
        <f>C1686</f>
        <v>#N/A</v>
      </c>
      <c r="W1700" s="375">
        <f>C1691</f>
        <v>0</v>
      </c>
    </row>
    <row r="1701" spans="1:23" x14ac:dyDescent="0.25">
      <c r="A1701" s="330"/>
      <c r="B1701" s="329"/>
      <c r="C1701" s="309"/>
      <c r="D1701" s="309"/>
      <c r="E1701" s="310"/>
      <c r="F1701" s="329"/>
      <c r="G1701" s="309"/>
      <c r="H1701" s="309"/>
      <c r="I1701" s="310"/>
      <c r="J1701" s="329"/>
      <c r="K1701" s="309"/>
      <c r="L1701" s="309"/>
      <c r="M1701" s="309"/>
      <c r="N1701" s="329"/>
      <c r="O1701" s="309"/>
      <c r="P1701" s="309"/>
      <c r="Q1701" s="310"/>
      <c r="R1701" s="309"/>
      <c r="V1701" s="374" t="e">
        <f>G1686</f>
        <v>#N/A</v>
      </c>
      <c r="W1701" s="375">
        <f>G1691</f>
        <v>0</v>
      </c>
    </row>
    <row r="1702" spans="1:23" ht="12.75" customHeight="1" x14ac:dyDescent="0.25">
      <c r="A1702" s="330"/>
      <c r="B1702" s="319" t="s">
        <v>242</v>
      </c>
      <c r="C1702" s="1384" t="e">
        <f>$C$46</f>
        <v>#N/A</v>
      </c>
      <c r="D1702" s="1385"/>
      <c r="E1702" s="318"/>
      <c r="F1702" s="319" t="s">
        <v>242</v>
      </c>
      <c r="G1702" s="1384" t="e">
        <f>$G$46</f>
        <v>#N/A</v>
      </c>
      <c r="H1702" s="1385"/>
      <c r="I1702" s="318"/>
      <c r="J1702" s="319" t="s">
        <v>242</v>
      </c>
      <c r="K1702" s="1384" t="e">
        <f>$K$46</f>
        <v>#N/A</v>
      </c>
      <c r="L1702" s="1385"/>
      <c r="M1702" s="320"/>
      <c r="N1702" s="319" t="s">
        <v>242</v>
      </c>
      <c r="O1702" s="1384" t="e">
        <f>$O$46</f>
        <v>#N/A</v>
      </c>
      <c r="P1702" s="1385"/>
      <c r="Q1702" s="310"/>
      <c r="R1702" s="309"/>
      <c r="U1702" s="331"/>
      <c r="V1702" s="374" t="e">
        <f>K1686</f>
        <v>#N/A</v>
      </c>
      <c r="W1702" s="375">
        <f>K1691</f>
        <v>0</v>
      </c>
    </row>
    <row r="1703" spans="1:23" x14ac:dyDescent="0.25">
      <c r="A1703" s="330"/>
      <c r="B1703" s="311"/>
      <c r="C1703" s="321" t="s">
        <v>238</v>
      </c>
      <c r="D1703" s="321"/>
      <c r="E1703" s="322"/>
      <c r="F1703" s="327"/>
      <c r="G1703" s="321" t="s">
        <v>238</v>
      </c>
      <c r="H1703" s="321"/>
      <c r="I1703" s="322"/>
      <c r="J1703" s="327"/>
      <c r="K1703" s="321" t="s">
        <v>238</v>
      </c>
      <c r="L1703" s="321"/>
      <c r="M1703" s="321"/>
      <c r="N1703" s="327"/>
      <c r="O1703" s="321" t="s">
        <v>238</v>
      </c>
      <c r="P1703" s="321"/>
      <c r="Q1703" s="310"/>
      <c r="R1703" s="309"/>
      <c r="V1703" s="374" t="e">
        <f>O1686</f>
        <v>#N/A</v>
      </c>
      <c r="W1703" s="375">
        <f>O1691</f>
        <v>0</v>
      </c>
    </row>
    <row r="1704" spans="1:23" x14ac:dyDescent="0.25">
      <c r="A1704" s="330"/>
      <c r="B1704" s="311">
        <f>$C$9</f>
        <v>0</v>
      </c>
      <c r="C1704" s="313">
        <f>'13 Score Fill'!G1698</f>
        <v>0</v>
      </c>
      <c r="D1704" s="309"/>
      <c r="E1704" s="310"/>
      <c r="F1704" s="311">
        <f>$C$9</f>
        <v>0</v>
      </c>
      <c r="G1704" s="313">
        <f>'13 Score Fill'!G1706</f>
        <v>0</v>
      </c>
      <c r="H1704" s="309"/>
      <c r="I1704" s="310"/>
      <c r="J1704" s="311">
        <f>$C$9</f>
        <v>0</v>
      </c>
      <c r="K1704" s="313">
        <f>'13 Score Fill'!G1714</f>
        <v>0</v>
      </c>
      <c r="L1704" s="309"/>
      <c r="M1704" s="309"/>
      <c r="N1704" s="311">
        <f>$C$9</f>
        <v>0</v>
      </c>
      <c r="O1704" s="313">
        <f>'13 Score Fill'!G1722</f>
        <v>0</v>
      </c>
      <c r="P1704" s="309"/>
      <c r="Q1704" s="310"/>
      <c r="R1704" s="309"/>
      <c r="V1704" s="374" t="e">
        <f>C1694</f>
        <v>#N/A</v>
      </c>
      <c r="W1704" s="375">
        <f>C1699</f>
        <v>0</v>
      </c>
    </row>
    <row r="1705" spans="1:23" x14ac:dyDescent="0.25">
      <c r="A1705" s="330"/>
      <c r="B1705" s="311">
        <f>$C$10</f>
        <v>0</v>
      </c>
      <c r="C1705" s="314">
        <f>'13 Score Fill'!G1699</f>
        <v>0</v>
      </c>
      <c r="D1705" s="309"/>
      <c r="E1705" s="310"/>
      <c r="F1705" s="311">
        <f>$C$10</f>
        <v>0</v>
      </c>
      <c r="G1705" s="315">
        <f>'13 Score Fill'!G1707</f>
        <v>0</v>
      </c>
      <c r="H1705" s="309"/>
      <c r="I1705" s="310"/>
      <c r="J1705" s="311">
        <f>$C$10</f>
        <v>0</v>
      </c>
      <c r="K1705" s="315">
        <f>'13 Score Fill'!G1715</f>
        <v>0</v>
      </c>
      <c r="L1705" s="309"/>
      <c r="M1705" s="309"/>
      <c r="N1705" s="311">
        <f>$C$10</f>
        <v>0</v>
      </c>
      <c r="O1705" s="314">
        <f>'13 Score Fill'!G1723</f>
        <v>0</v>
      </c>
      <c r="P1705" s="309"/>
      <c r="Q1705" s="310"/>
      <c r="R1705" s="309"/>
      <c r="V1705" s="374" t="e">
        <f>G1694</f>
        <v>#N/A</v>
      </c>
      <c r="W1705" s="375">
        <f>G1699</f>
        <v>0</v>
      </c>
    </row>
    <row r="1706" spans="1:23" x14ac:dyDescent="0.25">
      <c r="A1706" s="330"/>
      <c r="B1706" s="311">
        <f>$C$11</f>
        <v>0</v>
      </c>
      <c r="C1706" s="314">
        <f>'13 Score Fill'!G1700</f>
        <v>0</v>
      </c>
      <c r="D1706" s="309"/>
      <c r="E1706" s="310"/>
      <c r="F1706" s="311">
        <f>$C$11</f>
        <v>0</v>
      </c>
      <c r="G1706" s="315">
        <f>'13 Score Fill'!G1708</f>
        <v>0</v>
      </c>
      <c r="H1706" s="309"/>
      <c r="I1706" s="310"/>
      <c r="J1706" s="311">
        <f>$C$11</f>
        <v>0</v>
      </c>
      <c r="K1706" s="313">
        <f>'13 Score Fill'!G1716</f>
        <v>0</v>
      </c>
      <c r="L1706" s="309"/>
      <c r="M1706" s="309"/>
      <c r="N1706" s="311">
        <f>$C$11</f>
        <v>0</v>
      </c>
      <c r="O1706" s="314">
        <f>'13 Score Fill'!G1724</f>
        <v>0</v>
      </c>
      <c r="P1706" s="309"/>
      <c r="Q1706" s="310"/>
      <c r="R1706" s="309"/>
      <c r="V1706" s="375" t="e">
        <f>K1694</f>
        <v>#N/A</v>
      </c>
      <c r="W1706" s="375">
        <f>K1699</f>
        <v>0</v>
      </c>
    </row>
    <row r="1707" spans="1:23" x14ac:dyDescent="0.25">
      <c r="A1707" s="330"/>
      <c r="B1707" s="327" t="s">
        <v>248</v>
      </c>
      <c r="C1707" s="324">
        <f>SUM(C1704:C1706)</f>
        <v>0</v>
      </c>
      <c r="D1707" s="325"/>
      <c r="E1707" s="326"/>
      <c r="F1707" s="327" t="s">
        <v>248</v>
      </c>
      <c r="G1707" s="324">
        <f>SUM(G1704:G1706)</f>
        <v>0</v>
      </c>
      <c r="H1707" s="325"/>
      <c r="I1707" s="326"/>
      <c r="J1707" s="327" t="s">
        <v>248</v>
      </c>
      <c r="K1707" s="324">
        <f>SUM(K1704:K1706)</f>
        <v>0</v>
      </c>
      <c r="L1707" s="325"/>
      <c r="M1707" s="325"/>
      <c r="N1707" s="327" t="s">
        <v>248</v>
      </c>
      <c r="O1707" s="324">
        <f>SUM(O1704:O1706)</f>
        <v>0</v>
      </c>
      <c r="P1707" s="309"/>
      <c r="Q1707" s="310"/>
      <c r="R1707" s="309"/>
      <c r="V1707" s="374" t="e">
        <f>O1694</f>
        <v>#N/A</v>
      </c>
      <c r="W1707" s="375">
        <f>O1699</f>
        <v>0</v>
      </c>
    </row>
    <row r="1708" spans="1:23" x14ac:dyDescent="0.25">
      <c r="A1708" s="330"/>
      <c r="B1708" s="327" t="s">
        <v>240</v>
      </c>
      <c r="C1708" s="328">
        <f>C1707/3</f>
        <v>0</v>
      </c>
      <c r="D1708" s="325"/>
      <c r="E1708" s="326"/>
      <c r="F1708" s="327" t="s">
        <v>240</v>
      </c>
      <c r="G1708" s="328">
        <f>G1707/3</f>
        <v>0</v>
      </c>
      <c r="H1708" s="325"/>
      <c r="I1708" s="326"/>
      <c r="J1708" s="327" t="s">
        <v>240</v>
      </c>
      <c r="K1708" s="328">
        <f>K1707/3</f>
        <v>0</v>
      </c>
      <c r="L1708" s="325"/>
      <c r="M1708" s="325"/>
      <c r="N1708" s="327" t="s">
        <v>240</v>
      </c>
      <c r="O1708" s="328">
        <f>O1707/3</f>
        <v>0</v>
      </c>
      <c r="P1708" s="309"/>
      <c r="Q1708" s="310"/>
      <c r="R1708" s="309"/>
      <c r="V1708" s="374" t="e">
        <f>C1702</f>
        <v>#N/A</v>
      </c>
      <c r="W1708" s="375">
        <f>C1707</f>
        <v>0</v>
      </c>
    </row>
    <row r="1709" spans="1:23" x14ac:dyDescent="0.25">
      <c r="A1709" s="330"/>
      <c r="B1709" s="311"/>
      <c r="C1709" s="309"/>
      <c r="D1709" s="309"/>
      <c r="E1709" s="310"/>
      <c r="F1709" s="311"/>
      <c r="G1709" s="309"/>
      <c r="H1709" s="309"/>
      <c r="I1709" s="310"/>
      <c r="J1709" s="311"/>
      <c r="K1709" s="309"/>
      <c r="L1709" s="309"/>
      <c r="M1709" s="309"/>
      <c r="N1709" s="311"/>
      <c r="O1709" s="309"/>
      <c r="P1709" s="309"/>
      <c r="Q1709" s="310"/>
      <c r="R1709" s="309"/>
      <c r="V1709" s="374" t="e">
        <f>G1702</f>
        <v>#N/A</v>
      </c>
      <c r="W1709" s="375">
        <f>G1707</f>
        <v>0</v>
      </c>
    </row>
    <row r="1710" spans="1:23" ht="12.75" customHeight="1" x14ac:dyDescent="0.25">
      <c r="A1710" s="330"/>
      <c r="B1710" s="319" t="s">
        <v>243</v>
      </c>
      <c r="C1710" s="1384" t="e">
        <f>$C$54</f>
        <v>#N/A</v>
      </c>
      <c r="D1710" s="1385"/>
      <c r="E1710" s="318"/>
      <c r="F1710" s="319" t="s">
        <v>243</v>
      </c>
      <c r="G1710" s="1384" t="e">
        <f>$G$54</f>
        <v>#N/A</v>
      </c>
      <c r="H1710" s="1385"/>
      <c r="I1710" s="318"/>
      <c r="J1710" s="319" t="s">
        <v>243</v>
      </c>
      <c r="K1710" s="1384" t="e">
        <f>$K$54</f>
        <v>#N/A</v>
      </c>
      <c r="L1710" s="1385"/>
      <c r="M1710" s="320"/>
      <c r="N1710" s="319" t="s">
        <v>243</v>
      </c>
      <c r="O1710" s="1384" t="e">
        <f>$O$54</f>
        <v>#N/A</v>
      </c>
      <c r="P1710" s="1385"/>
      <c r="Q1710" s="310"/>
      <c r="R1710" s="309"/>
      <c r="U1710" s="331"/>
      <c r="V1710" s="374" t="e">
        <f>K1702</f>
        <v>#N/A</v>
      </c>
      <c r="W1710" s="375">
        <f>K1707</f>
        <v>0</v>
      </c>
    </row>
    <row r="1711" spans="1:23" x14ac:dyDescent="0.25">
      <c r="A1711" s="330"/>
      <c r="B1711" s="311"/>
      <c r="C1711" s="321" t="s">
        <v>238</v>
      </c>
      <c r="D1711" s="321"/>
      <c r="E1711" s="322"/>
      <c r="F1711" s="327"/>
      <c r="G1711" s="321" t="s">
        <v>238</v>
      </c>
      <c r="H1711" s="321"/>
      <c r="I1711" s="322"/>
      <c r="J1711" s="327"/>
      <c r="K1711" s="321" t="s">
        <v>238</v>
      </c>
      <c r="L1711" s="321"/>
      <c r="M1711" s="321"/>
      <c r="N1711" s="327"/>
      <c r="O1711" s="321" t="s">
        <v>238</v>
      </c>
      <c r="P1711" s="321"/>
      <c r="Q1711" s="310"/>
      <c r="R1711" s="309"/>
      <c r="V1711" s="374" t="e">
        <f>O1702</f>
        <v>#N/A</v>
      </c>
      <c r="W1711" s="375">
        <f>O1707</f>
        <v>0</v>
      </c>
    </row>
    <row r="1712" spans="1:23" x14ac:dyDescent="0.25">
      <c r="A1712" s="330"/>
      <c r="B1712" s="311">
        <f>$C$9</f>
        <v>0</v>
      </c>
      <c r="C1712" s="312">
        <f>'13 Score Fill'!H1698</f>
        <v>0</v>
      </c>
      <c r="D1712" s="309"/>
      <c r="E1712" s="310"/>
      <c r="F1712" s="311">
        <f>$C$9</f>
        <v>0</v>
      </c>
      <c r="G1712" s="312">
        <f>'13 Score Fill'!H1706</f>
        <v>0</v>
      </c>
      <c r="H1712" s="309"/>
      <c r="I1712" s="310"/>
      <c r="J1712" s="311">
        <f>$C$9</f>
        <v>0</v>
      </c>
      <c r="K1712" s="312">
        <f>'13 Score Fill'!H1714</f>
        <v>0</v>
      </c>
      <c r="L1712" s="309"/>
      <c r="M1712" s="309"/>
      <c r="N1712" s="311">
        <f>$C$9</f>
        <v>0</v>
      </c>
      <c r="O1712" s="313">
        <f>'13 Score Fill'!H1722</f>
        <v>0</v>
      </c>
      <c r="P1712" s="309"/>
      <c r="Q1712" s="310"/>
      <c r="R1712" s="309"/>
      <c r="V1712" s="374" t="e">
        <f>C1710</f>
        <v>#N/A</v>
      </c>
      <c r="W1712" s="375">
        <f>C1715</f>
        <v>0</v>
      </c>
    </row>
    <row r="1713" spans="1:23" x14ac:dyDescent="0.25">
      <c r="A1713" s="330"/>
      <c r="B1713" s="311">
        <f>$C$10</f>
        <v>0</v>
      </c>
      <c r="C1713" s="313">
        <f>'13 Score Fill'!H1699</f>
        <v>0</v>
      </c>
      <c r="D1713" s="309"/>
      <c r="E1713" s="310"/>
      <c r="F1713" s="311">
        <f>$C$10</f>
        <v>0</v>
      </c>
      <c r="G1713" s="313">
        <f>'13 Score Fill'!H1707</f>
        <v>0</v>
      </c>
      <c r="H1713" s="309"/>
      <c r="I1713" s="310"/>
      <c r="J1713" s="311">
        <f>$C$10</f>
        <v>0</v>
      </c>
      <c r="K1713" s="312">
        <f>'13 Score Fill'!H1715</f>
        <v>0</v>
      </c>
      <c r="L1713" s="309"/>
      <c r="M1713" s="309"/>
      <c r="N1713" s="311">
        <f>$C$10</f>
        <v>0</v>
      </c>
      <c r="O1713" s="314">
        <f>'13 Score Fill'!H1723</f>
        <v>0</v>
      </c>
      <c r="P1713" s="309"/>
      <c r="Q1713" s="310"/>
      <c r="R1713" s="309"/>
      <c r="V1713" s="374" t="e">
        <f>G1710</f>
        <v>#N/A</v>
      </c>
      <c r="W1713" s="375">
        <f>G1715</f>
        <v>0</v>
      </c>
    </row>
    <row r="1714" spans="1:23" x14ac:dyDescent="0.25">
      <c r="A1714" s="330"/>
      <c r="B1714" s="311">
        <f>$C$11</f>
        <v>0</v>
      </c>
      <c r="C1714" s="314">
        <f>'13 Score Fill'!H1700</f>
        <v>0</v>
      </c>
      <c r="D1714" s="309"/>
      <c r="E1714" s="310"/>
      <c r="F1714" s="311">
        <f>$C$11</f>
        <v>0</v>
      </c>
      <c r="G1714" s="315">
        <f>'13 Score Fill'!H1708</f>
        <v>0</v>
      </c>
      <c r="H1714" s="309"/>
      <c r="I1714" s="310"/>
      <c r="J1714" s="311">
        <f>$C$11</f>
        <v>0</v>
      </c>
      <c r="K1714" s="313">
        <f>'13 Score Fill'!H1716</f>
        <v>0</v>
      </c>
      <c r="L1714" s="309"/>
      <c r="M1714" s="309"/>
      <c r="N1714" s="311">
        <f>$C$11</f>
        <v>0</v>
      </c>
      <c r="O1714" s="314">
        <f>'13 Score Fill'!H1724</f>
        <v>0</v>
      </c>
      <c r="P1714" s="309"/>
      <c r="Q1714" s="310"/>
      <c r="R1714" s="309"/>
      <c r="V1714" s="375" t="e">
        <f>K1710</f>
        <v>#N/A</v>
      </c>
      <c r="W1714" s="375">
        <f>K1715</f>
        <v>0</v>
      </c>
    </row>
    <row r="1715" spans="1:23" x14ac:dyDescent="0.25">
      <c r="A1715" s="330"/>
      <c r="B1715" s="327" t="s">
        <v>248</v>
      </c>
      <c r="C1715" s="324">
        <f>SUM(C1712:C1714)</f>
        <v>0</v>
      </c>
      <c r="D1715" s="325"/>
      <c r="E1715" s="326"/>
      <c r="F1715" s="327" t="s">
        <v>248</v>
      </c>
      <c r="G1715" s="322">
        <f>SUM(G1712:G1714)</f>
        <v>0</v>
      </c>
      <c r="H1715" s="325"/>
      <c r="I1715" s="326"/>
      <c r="J1715" s="327" t="s">
        <v>248</v>
      </c>
      <c r="K1715" s="324">
        <f>SUM(K1712:K1714)</f>
        <v>0</v>
      </c>
      <c r="L1715" s="325"/>
      <c r="M1715" s="325"/>
      <c r="N1715" s="327" t="s">
        <v>248</v>
      </c>
      <c r="O1715" s="324">
        <f>SUM(O1712:O1714)</f>
        <v>0</v>
      </c>
      <c r="P1715" s="309"/>
      <c r="Q1715" s="310"/>
      <c r="R1715" s="309"/>
      <c r="V1715" s="374" t="e">
        <f>O1710</f>
        <v>#N/A</v>
      </c>
      <c r="W1715" s="375">
        <f>O1715</f>
        <v>0</v>
      </c>
    </row>
    <row r="1716" spans="1:23" x14ac:dyDescent="0.25">
      <c r="A1716" s="330"/>
      <c r="B1716" s="327" t="s">
        <v>240</v>
      </c>
      <c r="C1716" s="328">
        <f>C1715/3</f>
        <v>0</v>
      </c>
      <c r="D1716" s="325"/>
      <c r="E1716" s="326"/>
      <c r="F1716" s="327" t="s">
        <v>240</v>
      </c>
      <c r="G1716" s="328">
        <f>G1715/3</f>
        <v>0</v>
      </c>
      <c r="H1716" s="325"/>
      <c r="I1716" s="326"/>
      <c r="J1716" s="327" t="s">
        <v>240</v>
      </c>
      <c r="K1716" s="328">
        <f>K1715/3</f>
        <v>0</v>
      </c>
      <c r="L1716" s="325"/>
      <c r="M1716" s="325"/>
      <c r="N1716" s="327" t="s">
        <v>240</v>
      </c>
      <c r="O1716" s="328">
        <f>O1715/3</f>
        <v>0</v>
      </c>
      <c r="P1716" s="309"/>
      <c r="Q1716" s="310"/>
      <c r="R1716" s="309"/>
      <c r="V1716" s="374" t="e">
        <f>C1718</f>
        <v>#N/A</v>
      </c>
      <c r="W1716" s="375">
        <f>C1723</f>
        <v>0</v>
      </c>
    </row>
    <row r="1717" spans="1:23" x14ac:dyDescent="0.25">
      <c r="A1717" s="330"/>
      <c r="B1717" s="311"/>
      <c r="C1717" s="309"/>
      <c r="D1717" s="309"/>
      <c r="E1717" s="310"/>
      <c r="F1717" s="311"/>
      <c r="G1717" s="309"/>
      <c r="H1717" s="309"/>
      <c r="I1717" s="310"/>
      <c r="J1717" s="311"/>
      <c r="K1717" s="309"/>
      <c r="L1717" s="309"/>
      <c r="M1717" s="309"/>
      <c r="N1717" s="311"/>
      <c r="O1717" s="309"/>
      <c r="P1717" s="309"/>
      <c r="Q1717" s="310"/>
      <c r="R1717" s="309"/>
      <c r="S1717" s="429"/>
      <c r="T1717" s="428"/>
      <c r="U1717" s="430"/>
      <c r="V1717" s="374" t="e">
        <f>G1718</f>
        <v>#N/A</v>
      </c>
      <c r="W1717" s="375">
        <f>G1723</f>
        <v>0</v>
      </c>
    </row>
    <row r="1718" spans="1:23" ht="12.75" customHeight="1" x14ac:dyDescent="0.25">
      <c r="A1718" s="330"/>
      <c r="B1718" s="319" t="s">
        <v>244</v>
      </c>
      <c r="C1718" s="1384" t="e">
        <f>$C$62</f>
        <v>#N/A</v>
      </c>
      <c r="D1718" s="1385"/>
      <c r="E1718" s="318"/>
      <c r="F1718" s="319" t="s">
        <v>244</v>
      </c>
      <c r="G1718" s="1384" t="e">
        <f>$G$62</f>
        <v>#N/A</v>
      </c>
      <c r="H1718" s="1385"/>
      <c r="I1718" s="318"/>
      <c r="J1718" s="319" t="s">
        <v>244</v>
      </c>
      <c r="K1718" s="1384" t="e">
        <f>$K$62</f>
        <v>#N/A</v>
      </c>
      <c r="L1718" s="1385"/>
      <c r="M1718" s="320"/>
      <c r="N1718" s="319" t="s">
        <v>244</v>
      </c>
      <c r="O1718" s="1384" t="e">
        <f>$O$62</f>
        <v>#N/A</v>
      </c>
      <c r="P1718" s="1385"/>
      <c r="Q1718" s="310"/>
      <c r="R1718" s="309"/>
      <c r="U1718" s="331"/>
      <c r="V1718" s="374" t="e">
        <f>K1718</f>
        <v>#N/A</v>
      </c>
      <c r="W1718" s="375">
        <f>K1723</f>
        <v>0</v>
      </c>
    </row>
    <row r="1719" spans="1:23" x14ac:dyDescent="0.25">
      <c r="A1719" s="330"/>
      <c r="B1719" s="311"/>
      <c r="C1719" s="321" t="s">
        <v>238</v>
      </c>
      <c r="D1719" s="321"/>
      <c r="E1719" s="322"/>
      <c r="F1719" s="327"/>
      <c r="G1719" s="321" t="s">
        <v>238</v>
      </c>
      <c r="H1719" s="321"/>
      <c r="I1719" s="322"/>
      <c r="J1719" s="327"/>
      <c r="K1719" s="321" t="s">
        <v>238</v>
      </c>
      <c r="L1719" s="321"/>
      <c r="M1719" s="321"/>
      <c r="N1719" s="327"/>
      <c r="O1719" s="321" t="s">
        <v>238</v>
      </c>
      <c r="P1719" s="321"/>
      <c r="Q1719" s="310"/>
      <c r="R1719" s="309"/>
      <c r="V1719" s="374" t="e">
        <f>O1718</f>
        <v>#N/A</v>
      </c>
      <c r="W1719" s="375">
        <f>O1723</f>
        <v>0</v>
      </c>
    </row>
    <row r="1720" spans="1:23" x14ac:dyDescent="0.25">
      <c r="A1720" s="330"/>
      <c r="B1720" s="311">
        <f>$C$9</f>
        <v>0</v>
      </c>
      <c r="C1720" s="313">
        <f>'13 Score Fill'!I1698</f>
        <v>0</v>
      </c>
      <c r="D1720" s="309"/>
      <c r="E1720" s="310"/>
      <c r="F1720" s="311">
        <f>$C$9</f>
        <v>0</v>
      </c>
      <c r="G1720" s="313">
        <f>'13 Score Fill'!I1706</f>
        <v>0</v>
      </c>
      <c r="H1720" s="309"/>
      <c r="I1720" s="310"/>
      <c r="J1720" s="311">
        <f>$C$9</f>
        <v>0</v>
      </c>
      <c r="K1720" s="313">
        <f>'13 Score Fill'!I1714</f>
        <v>0</v>
      </c>
      <c r="L1720" s="309"/>
      <c r="M1720" s="309"/>
      <c r="N1720" s="311">
        <f>$C$9</f>
        <v>0</v>
      </c>
      <c r="O1720" s="313">
        <f>'13 Score Fill'!I1722</f>
        <v>0</v>
      </c>
      <c r="P1720" s="309"/>
      <c r="Q1720" s="310"/>
      <c r="R1720" s="309"/>
      <c r="V1720" s="374" t="e">
        <f>C1726</f>
        <v>#N/A</v>
      </c>
      <c r="W1720" s="375">
        <f>C1731</f>
        <v>0</v>
      </c>
    </row>
    <row r="1721" spans="1:23" x14ac:dyDescent="0.25">
      <c r="A1721" s="330"/>
      <c r="B1721" s="311">
        <f>$C$10</f>
        <v>0</v>
      </c>
      <c r="C1721" s="315">
        <f>'13 Score Fill'!I1699</f>
        <v>0</v>
      </c>
      <c r="D1721" s="309"/>
      <c r="E1721" s="310"/>
      <c r="F1721" s="311">
        <f>$C$10</f>
        <v>0</v>
      </c>
      <c r="G1721" s="315">
        <f>'13 Score Fill'!I1707</f>
        <v>0</v>
      </c>
      <c r="H1721" s="309"/>
      <c r="I1721" s="310"/>
      <c r="J1721" s="311">
        <f>$C$10</f>
        <v>0</v>
      </c>
      <c r="K1721" s="315">
        <f>'13 Score Fill'!I1715</f>
        <v>0</v>
      </c>
      <c r="L1721" s="309"/>
      <c r="M1721" s="309"/>
      <c r="N1721" s="311">
        <f>$C$10</f>
        <v>0</v>
      </c>
      <c r="O1721" s="314">
        <f>'13 Score Fill'!I1723</f>
        <v>0</v>
      </c>
      <c r="P1721" s="309"/>
      <c r="Q1721" s="310"/>
      <c r="R1721" s="309"/>
      <c r="V1721" s="374" t="e">
        <f>G1726</f>
        <v>#N/A</v>
      </c>
      <c r="W1721" s="375">
        <f>G1731</f>
        <v>0</v>
      </c>
    </row>
    <row r="1722" spans="1:23" x14ac:dyDescent="0.25">
      <c r="A1722" s="330"/>
      <c r="B1722" s="311">
        <f>$C$11</f>
        <v>0</v>
      </c>
      <c r="C1722" s="313">
        <f>'13 Score Fill'!I1700</f>
        <v>0</v>
      </c>
      <c r="D1722" s="309"/>
      <c r="E1722" s="310"/>
      <c r="F1722" s="311">
        <f>$C$11</f>
        <v>0</v>
      </c>
      <c r="G1722" s="313">
        <f>'13 Score Fill'!I1708</f>
        <v>0</v>
      </c>
      <c r="H1722" s="309"/>
      <c r="I1722" s="310"/>
      <c r="J1722" s="311">
        <f>$C$11</f>
        <v>0</v>
      </c>
      <c r="K1722" s="315">
        <f>'13 Score Fill'!I1716</f>
        <v>0</v>
      </c>
      <c r="L1722" s="309"/>
      <c r="M1722" s="309"/>
      <c r="N1722" s="311">
        <f>$C$11</f>
        <v>0</v>
      </c>
      <c r="O1722" s="315">
        <f>'13 Score Fill'!I1724</f>
        <v>0</v>
      </c>
      <c r="P1722" s="309"/>
      <c r="Q1722" s="310"/>
      <c r="R1722" s="309"/>
      <c r="V1722" s="375" t="e">
        <f>K1726</f>
        <v>#N/A</v>
      </c>
      <c r="W1722" s="375">
        <f>K1731</f>
        <v>0</v>
      </c>
    </row>
    <row r="1723" spans="1:23" x14ac:dyDescent="0.25">
      <c r="A1723" s="330"/>
      <c r="B1723" s="327" t="s">
        <v>248</v>
      </c>
      <c r="C1723" s="324">
        <f>SUM(C1720:C1722)</f>
        <v>0</v>
      </c>
      <c r="D1723" s="325"/>
      <c r="E1723" s="326"/>
      <c r="F1723" s="327" t="s">
        <v>248</v>
      </c>
      <c r="G1723" s="324">
        <f>SUM(G1720:G1722)</f>
        <v>0</v>
      </c>
      <c r="H1723" s="325"/>
      <c r="I1723" s="326"/>
      <c r="J1723" s="327" t="s">
        <v>248</v>
      </c>
      <c r="K1723" s="324">
        <f>SUM(K1720:K1722)</f>
        <v>0</v>
      </c>
      <c r="L1723" s="325"/>
      <c r="M1723" s="325"/>
      <c r="N1723" s="327" t="s">
        <v>248</v>
      </c>
      <c r="O1723" s="321">
        <f>SUM(O1720:O1722)</f>
        <v>0</v>
      </c>
      <c r="P1723" s="309"/>
      <c r="Q1723" s="310"/>
      <c r="R1723" s="309"/>
      <c r="V1723" s="374" t="e">
        <f>O1726</f>
        <v>#N/A</v>
      </c>
      <c r="W1723" s="375">
        <f>O1731</f>
        <v>0</v>
      </c>
    </row>
    <row r="1724" spans="1:23" x14ac:dyDescent="0.25">
      <c r="A1724" s="330"/>
      <c r="B1724" s="327" t="s">
        <v>240</v>
      </c>
      <c r="C1724" s="328">
        <f>C1723/3</f>
        <v>0</v>
      </c>
      <c r="D1724" s="325"/>
      <c r="E1724" s="326"/>
      <c r="F1724" s="327" t="s">
        <v>240</v>
      </c>
      <c r="G1724" s="328">
        <f>G1723/3</f>
        <v>0</v>
      </c>
      <c r="H1724" s="325"/>
      <c r="I1724" s="326"/>
      <c r="J1724" s="327" t="s">
        <v>240</v>
      </c>
      <c r="K1724" s="328">
        <f>K1723/3</f>
        <v>0</v>
      </c>
      <c r="L1724" s="325"/>
      <c r="M1724" s="325"/>
      <c r="N1724" s="327" t="s">
        <v>240</v>
      </c>
      <c r="O1724" s="328">
        <f>O1723/3</f>
        <v>0</v>
      </c>
      <c r="P1724" s="309"/>
      <c r="Q1724" s="310"/>
      <c r="R1724" s="309"/>
      <c r="W1724" s="184">
        <f>SUM(W1700:W1723)</f>
        <v>0</v>
      </c>
    </row>
    <row r="1725" spans="1:23" x14ac:dyDescent="0.25">
      <c r="A1725" s="330"/>
      <c r="B1725" s="311"/>
      <c r="C1725" s="309"/>
      <c r="D1725" s="309"/>
      <c r="E1725" s="310"/>
      <c r="F1725" s="311"/>
      <c r="G1725" s="309"/>
      <c r="H1725" s="309"/>
      <c r="I1725" s="310"/>
      <c r="J1725" s="311"/>
      <c r="K1725" s="309"/>
      <c r="L1725" s="309"/>
      <c r="M1725" s="309"/>
      <c r="N1725" s="311"/>
      <c r="O1725" s="309"/>
      <c r="P1725" s="309"/>
      <c r="Q1725" s="310"/>
      <c r="R1725" s="309"/>
    </row>
    <row r="1726" spans="1:23" ht="12.75" customHeight="1" x14ac:dyDescent="0.25">
      <c r="A1726" s="330"/>
      <c r="B1726" s="319" t="s">
        <v>245</v>
      </c>
      <c r="C1726" s="1384" t="e">
        <f>$C$70</f>
        <v>#N/A</v>
      </c>
      <c r="D1726" s="1385"/>
      <c r="E1726" s="318"/>
      <c r="F1726" s="319" t="s">
        <v>245</v>
      </c>
      <c r="G1726" s="1384" t="e">
        <f>$G$70</f>
        <v>#N/A</v>
      </c>
      <c r="H1726" s="1385"/>
      <c r="I1726" s="318"/>
      <c r="J1726" s="319" t="s">
        <v>245</v>
      </c>
      <c r="K1726" s="1384" t="e">
        <f>$K$70</f>
        <v>#N/A</v>
      </c>
      <c r="L1726" s="1385"/>
      <c r="M1726" s="320"/>
      <c r="N1726" s="319" t="s">
        <v>245</v>
      </c>
      <c r="O1726" s="1384" t="e">
        <f>$O$70</f>
        <v>#N/A</v>
      </c>
      <c r="P1726" s="1385"/>
      <c r="Q1726" s="310"/>
      <c r="R1726" s="309"/>
      <c r="U1726" s="331"/>
    </row>
    <row r="1727" spans="1:23" x14ac:dyDescent="0.25">
      <c r="A1727" s="330"/>
      <c r="B1727" s="311"/>
      <c r="C1727" s="321" t="s">
        <v>238</v>
      </c>
      <c r="D1727" s="321"/>
      <c r="E1727" s="322"/>
      <c r="F1727" s="327"/>
      <c r="G1727" s="321" t="s">
        <v>238</v>
      </c>
      <c r="H1727" s="321"/>
      <c r="I1727" s="322"/>
      <c r="J1727" s="327"/>
      <c r="K1727" s="321" t="s">
        <v>238</v>
      </c>
      <c r="L1727" s="321"/>
      <c r="M1727" s="321"/>
      <c r="N1727" s="327"/>
      <c r="O1727" s="321" t="s">
        <v>238</v>
      </c>
      <c r="P1727" s="309"/>
      <c r="Q1727" s="310"/>
      <c r="R1727" s="309"/>
    </row>
    <row r="1728" spans="1:23" x14ac:dyDescent="0.25">
      <c r="A1728" s="330"/>
      <c r="B1728" s="311">
        <f>$C$9</f>
        <v>0</v>
      </c>
      <c r="C1728" s="313">
        <f>'13 Score Fill'!J1698</f>
        <v>0</v>
      </c>
      <c r="D1728" s="309"/>
      <c r="E1728" s="310"/>
      <c r="F1728" s="311">
        <f>$C$9</f>
        <v>0</v>
      </c>
      <c r="G1728" s="313">
        <f>'13 Score Fill'!J1706</f>
        <v>0</v>
      </c>
      <c r="H1728" s="309"/>
      <c r="I1728" s="310"/>
      <c r="J1728" s="311">
        <f>$C$9</f>
        <v>0</v>
      </c>
      <c r="K1728" s="313">
        <f>'13 Score Fill'!J1714</f>
        <v>0</v>
      </c>
      <c r="L1728" s="309"/>
      <c r="M1728" s="309"/>
      <c r="N1728" s="311">
        <f>$C$9</f>
        <v>0</v>
      </c>
      <c r="O1728" s="313">
        <f>'13 Score Fill'!J1722</f>
        <v>0</v>
      </c>
      <c r="P1728" s="309"/>
      <c r="Q1728" s="310"/>
      <c r="R1728" s="309"/>
      <c r="V1728" s="374">
        <f>COUNTIF(V1700:V1723,D1740)</f>
        <v>0</v>
      </c>
    </row>
    <row r="1729" spans="1:22" x14ac:dyDescent="0.25">
      <c r="A1729" s="330"/>
      <c r="B1729" s="311">
        <f>$C$10</f>
        <v>0</v>
      </c>
      <c r="C1729" s="314">
        <f>'13 Score Fill'!J1699</f>
        <v>0</v>
      </c>
      <c r="D1729" s="309"/>
      <c r="E1729" s="310"/>
      <c r="F1729" s="311">
        <f>$C$10</f>
        <v>0</v>
      </c>
      <c r="G1729" s="315">
        <f>'13 Score Fill'!J1707</f>
        <v>0</v>
      </c>
      <c r="H1729" s="309"/>
      <c r="I1729" s="310"/>
      <c r="J1729" s="311">
        <f>$C$10</f>
        <v>0</v>
      </c>
      <c r="K1729" s="315">
        <f>'13 Score Fill'!J1715</f>
        <v>0</v>
      </c>
      <c r="L1729" s="309"/>
      <c r="M1729" s="309"/>
      <c r="N1729" s="311">
        <f>$C$10</f>
        <v>0</v>
      </c>
      <c r="O1729" s="314">
        <f>'13 Score Fill'!J1723</f>
        <v>0</v>
      </c>
      <c r="P1729" s="309"/>
      <c r="Q1729" s="310"/>
      <c r="R1729" s="309"/>
      <c r="V1729" s="374">
        <f>COUNTIF(V1700:V1723,D1741)</f>
        <v>0</v>
      </c>
    </row>
    <row r="1730" spans="1:22" x14ac:dyDescent="0.25">
      <c r="A1730" s="330"/>
      <c r="B1730" s="311">
        <f>$C$11</f>
        <v>0</v>
      </c>
      <c r="C1730" s="314">
        <f>'13 Score Fill'!J1700</f>
        <v>0</v>
      </c>
      <c r="D1730" s="309"/>
      <c r="E1730" s="310"/>
      <c r="F1730" s="311">
        <f>$C$11</f>
        <v>0</v>
      </c>
      <c r="G1730" s="315">
        <f>'13 Score Fill'!J1708</f>
        <v>0</v>
      </c>
      <c r="H1730" s="309"/>
      <c r="I1730" s="310"/>
      <c r="J1730" s="311">
        <f>$C$11</f>
        <v>0</v>
      </c>
      <c r="K1730" s="315">
        <f>'13 Score Fill'!J1716</f>
        <v>0</v>
      </c>
      <c r="L1730" s="309"/>
      <c r="M1730" s="309"/>
      <c r="N1730" s="311">
        <f>$C$11</f>
        <v>0</v>
      </c>
      <c r="O1730" s="314">
        <f>'13 Score Fill'!J1724</f>
        <v>0</v>
      </c>
      <c r="P1730" s="309"/>
      <c r="Q1730" s="310"/>
      <c r="R1730" s="309"/>
      <c r="V1730" s="374">
        <f>COUNTIF(V1700:V1723,D1742)</f>
        <v>0</v>
      </c>
    </row>
    <row r="1731" spans="1:22" x14ac:dyDescent="0.25">
      <c r="A1731" s="330"/>
      <c r="B1731" s="327" t="s">
        <v>248</v>
      </c>
      <c r="C1731" s="324">
        <f>SUM(C1728:C1730)</f>
        <v>0</v>
      </c>
      <c r="D1731" s="325"/>
      <c r="E1731" s="326"/>
      <c r="F1731" s="327" t="s">
        <v>248</v>
      </c>
      <c r="G1731" s="321">
        <f>SUM(G1728:G1730)</f>
        <v>0</v>
      </c>
      <c r="H1731" s="325"/>
      <c r="I1731" s="326"/>
      <c r="J1731" s="327" t="s">
        <v>248</v>
      </c>
      <c r="K1731" s="324">
        <f>SUM(K1728:K1730)</f>
        <v>0</v>
      </c>
      <c r="L1731" s="325"/>
      <c r="M1731" s="325"/>
      <c r="N1731" s="327" t="s">
        <v>248</v>
      </c>
      <c r="O1731" s="324">
        <f>SUM(O1728:O1730)</f>
        <v>0</v>
      </c>
      <c r="P1731" s="309"/>
      <c r="Q1731" s="310"/>
      <c r="R1731" s="309"/>
      <c r="V1731" s="374">
        <f>COUNTIF(V1700:V1723,D1743)</f>
        <v>0</v>
      </c>
    </row>
    <row r="1732" spans="1:22" x14ac:dyDescent="0.25">
      <c r="A1732" s="330"/>
      <c r="B1732" s="327" t="s">
        <v>240</v>
      </c>
      <c r="C1732" s="328">
        <f>C1731/3</f>
        <v>0</v>
      </c>
      <c r="D1732" s="378"/>
      <c r="E1732" s="379"/>
      <c r="F1732" s="380" t="s">
        <v>240</v>
      </c>
      <c r="G1732" s="328">
        <f>G1731/3</f>
        <v>0</v>
      </c>
      <c r="H1732" s="378"/>
      <c r="I1732" s="379"/>
      <c r="J1732" s="380" t="s">
        <v>240</v>
      </c>
      <c r="K1732" s="328">
        <f>K1731/3</f>
        <v>0</v>
      </c>
      <c r="L1732" s="378"/>
      <c r="M1732" s="378"/>
      <c r="N1732" s="380" t="s">
        <v>240</v>
      </c>
      <c r="O1732" s="328">
        <f>O1731/3</f>
        <v>0</v>
      </c>
      <c r="P1732" s="309"/>
      <c r="Q1732" s="310"/>
      <c r="R1732" s="309"/>
      <c r="V1732" s="374">
        <f>COUNTIF(V1700:V1723,C1744)</f>
        <v>0</v>
      </c>
    </row>
    <row r="1733" spans="1:22" ht="13.8" thickBot="1" x14ac:dyDescent="0.3">
      <c r="A1733" s="330"/>
      <c r="B1733" s="311"/>
      <c r="C1733" s="309"/>
      <c r="D1733" s="309"/>
      <c r="E1733" s="310"/>
      <c r="F1733" s="311"/>
      <c r="G1733" s="309"/>
      <c r="H1733" s="309"/>
      <c r="I1733" s="310"/>
      <c r="J1733" s="311"/>
      <c r="K1733" s="309"/>
      <c r="L1733" s="309"/>
      <c r="M1733" s="309"/>
      <c r="N1733" s="311"/>
      <c r="O1733" s="309"/>
      <c r="P1733" s="309"/>
      <c r="Q1733" s="310"/>
      <c r="R1733" s="309"/>
      <c r="V1733" s="374">
        <f>COUNTIF(V1700:V1723,D1745)</f>
        <v>0</v>
      </c>
    </row>
    <row r="1734" spans="1:22" ht="25.5" customHeight="1" x14ac:dyDescent="0.25">
      <c r="A1734" s="330"/>
      <c r="B1734" s="381" t="s">
        <v>249</v>
      </c>
      <c r="C1734" s="382">
        <f>C1731+C1723+C1715+C1707+C1699+C1691</f>
        <v>0</v>
      </c>
      <c r="D1734" s="1394" t="e">
        <f>$C$28</f>
        <v>#N/A</v>
      </c>
      <c r="E1734" s="1395"/>
      <c r="F1734" s="381" t="s">
        <v>272</v>
      </c>
      <c r="G1734" s="382">
        <f>G1731+G1723+G1715+G1707+G1699+G1691</f>
        <v>0</v>
      </c>
      <c r="H1734" s="1394" t="e">
        <f>$G$28</f>
        <v>#N/A</v>
      </c>
      <c r="I1734" s="1395"/>
      <c r="J1734" s="381" t="s">
        <v>301</v>
      </c>
      <c r="K1734" s="382">
        <f>K1731+K1723+K1715+K1707+K1699+K1691</f>
        <v>0</v>
      </c>
      <c r="L1734" s="1394" t="e">
        <f>$K$28</f>
        <v>#N/A</v>
      </c>
      <c r="M1734" s="1400"/>
      <c r="N1734" s="381" t="s">
        <v>303</v>
      </c>
      <c r="O1734" s="383">
        <f>O1731+O1723+O1715+O1707+O1699+O1691</f>
        <v>0</v>
      </c>
      <c r="P1734" s="1394" t="str">
        <f>$O$28</f>
        <v>Not Used</v>
      </c>
      <c r="Q1734" s="1395"/>
      <c r="R1734" s="510"/>
      <c r="V1734" s="374">
        <f>COUNTIF(V1700:V1723,D1746)</f>
        <v>0</v>
      </c>
    </row>
    <row r="1735" spans="1:22" x14ac:dyDescent="0.25">
      <c r="A1735" s="330"/>
      <c r="B1735" s="384"/>
      <c r="C1735" s="321"/>
      <c r="D1735" s="1396"/>
      <c r="E1735" s="1397"/>
      <c r="F1735" s="384"/>
      <c r="G1735" s="321"/>
      <c r="H1735" s="1396"/>
      <c r="I1735" s="1397"/>
      <c r="J1735" s="384"/>
      <c r="K1735" s="321"/>
      <c r="L1735" s="1396"/>
      <c r="M1735" s="1401"/>
      <c r="N1735" s="384"/>
      <c r="O1735" s="385"/>
      <c r="P1735" s="1396"/>
      <c r="Q1735" s="1397"/>
      <c r="R1735" s="510"/>
      <c r="V1735" s="374">
        <f>COUNTIF(V1700:V1723,C1747)</f>
        <v>0</v>
      </c>
    </row>
    <row r="1736" spans="1:22" ht="27" thickBot="1" x14ac:dyDescent="0.3">
      <c r="A1736" s="330"/>
      <c r="B1736" s="386" t="s">
        <v>250</v>
      </c>
      <c r="C1736" s="388" t="str">
        <f>K1741</f>
        <v>Exercise 1</v>
      </c>
      <c r="D1736" s="1398"/>
      <c r="E1736" s="1399"/>
      <c r="F1736" s="386" t="s">
        <v>273</v>
      </c>
      <c r="G1736" s="388" t="str">
        <f>K1742</f>
        <v>Exercise 2</v>
      </c>
      <c r="H1736" s="1398"/>
      <c r="I1736" s="1399"/>
      <c r="J1736" s="386" t="s">
        <v>302</v>
      </c>
      <c r="K1736" s="388" t="str">
        <f>K1743</f>
        <v>Exercise 3</v>
      </c>
      <c r="L1736" s="1398"/>
      <c r="M1736" s="1402"/>
      <c r="N1736" s="386" t="s">
        <v>304</v>
      </c>
      <c r="O1736" s="389" t="str">
        <f>K1743</f>
        <v>Exercise 3</v>
      </c>
      <c r="P1736" s="1398"/>
      <c r="Q1736" s="1399"/>
      <c r="R1736" s="510"/>
      <c r="V1736" s="331">
        <f>$K$9+$K$10+$K$11+$K$12</f>
        <v>0</v>
      </c>
    </row>
    <row r="1737" spans="1:22" ht="13.8" thickBot="1" x14ac:dyDescent="0.3">
      <c r="A1737" s="330"/>
      <c r="B1737" s="329"/>
      <c r="C1737" s="309"/>
      <c r="D1737" s="309"/>
      <c r="E1737" s="309"/>
      <c r="F1737" s="309"/>
      <c r="G1737" s="309"/>
      <c r="H1737" s="309"/>
      <c r="I1737" s="309"/>
      <c r="J1737" s="309"/>
      <c r="K1737" s="309"/>
      <c r="L1737" s="309"/>
      <c r="M1737" s="309"/>
      <c r="N1737" s="309"/>
      <c r="O1737" s="309"/>
      <c r="P1737" s="309"/>
      <c r="Q1737" s="310"/>
      <c r="R1737" s="309"/>
    </row>
    <row r="1738" spans="1:22" ht="41.4" thickTop="1" thickBot="1" x14ac:dyDescent="0.35">
      <c r="A1738" s="330"/>
      <c r="B1738" s="390"/>
      <c r="C1738" s="325"/>
      <c r="D1738" s="325"/>
      <c r="E1738" s="391" t="s">
        <v>248</v>
      </c>
      <c r="F1738" s="392" t="s">
        <v>348</v>
      </c>
      <c r="G1738" s="1387" t="s">
        <v>347</v>
      </c>
      <c r="H1738" s="1387"/>
      <c r="I1738" s="452" t="s">
        <v>404</v>
      </c>
      <c r="J1738" s="394"/>
      <c r="K1738" s="309"/>
      <c r="L1738" s="309"/>
      <c r="M1738" s="1382" t="s">
        <v>7</v>
      </c>
      <c r="N1738" s="1383"/>
      <c r="O1738" s="395" t="str">
        <f>J1682</f>
        <v>Y</v>
      </c>
      <c r="P1738" s="396"/>
      <c r="Q1738" s="397"/>
      <c r="R1738" s="396"/>
    </row>
    <row r="1739" spans="1:22" ht="13.8" thickTop="1" x14ac:dyDescent="0.25">
      <c r="A1739" s="330"/>
      <c r="B1739" s="398"/>
      <c r="C1739" s="399"/>
      <c r="D1739" s="400" t="s">
        <v>259</v>
      </c>
      <c r="E1739" s="321">
        <f>SUMIFS(W1700:W1723,V1700:V1723,D1739)</f>
        <v>0</v>
      </c>
      <c r="F1739" s="401">
        <f>$V$72*30</f>
        <v>0</v>
      </c>
      <c r="G1739" s="1374" t="e">
        <f>E1739/$V$72/3</f>
        <v>#DIV/0!</v>
      </c>
      <c r="H1739" s="1374"/>
      <c r="I1739" s="378" t="e">
        <f>G1739*10</f>
        <v>#DIV/0!</v>
      </c>
      <c r="J1739" s="309"/>
      <c r="K1739" s="309"/>
      <c r="L1739" s="309"/>
      <c r="M1739" s="402"/>
      <c r="N1739" s="1392"/>
      <c r="O1739" s="1392"/>
      <c r="P1739" s="1392"/>
      <c r="Q1739" s="1393"/>
      <c r="R1739" s="509"/>
    </row>
    <row r="1740" spans="1:22" x14ac:dyDescent="0.25">
      <c r="A1740" s="330"/>
      <c r="B1740" s="403"/>
      <c r="C1740" s="399"/>
      <c r="D1740" s="400" t="s">
        <v>266</v>
      </c>
      <c r="E1740" s="321">
        <f>SUMIFS(W1700:W1723,V1700:V1723,D1740)</f>
        <v>0</v>
      </c>
      <c r="F1740" s="401">
        <f>$V$73*30</f>
        <v>0</v>
      </c>
      <c r="G1740" s="1374" t="e">
        <f>E1740/$V$73/3</f>
        <v>#DIV/0!</v>
      </c>
      <c r="H1740" s="1374"/>
      <c r="I1740" s="378" t="e">
        <f t="shared" ref="I1740:I1746" si="28">G1740*10</f>
        <v>#DIV/0!</v>
      </c>
      <c r="K1740" s="1390"/>
      <c r="L1740" s="1390"/>
      <c r="M1740" s="404" t="s">
        <v>248</v>
      </c>
      <c r="N1740" s="404" t="s">
        <v>240</v>
      </c>
      <c r="O1740" s="405"/>
      <c r="P1740" s="405"/>
      <c r="Q1740" s="406"/>
      <c r="R1740" s="405"/>
    </row>
    <row r="1741" spans="1:22" ht="13.8" x14ac:dyDescent="0.3">
      <c r="A1741" s="330"/>
      <c r="B1741" s="403"/>
      <c r="C1741" s="399"/>
      <c r="D1741" s="400" t="s">
        <v>260</v>
      </c>
      <c r="E1741" s="321">
        <f>SUMIFS(W1700:W1723,V1700:V1723,D1741)</f>
        <v>0</v>
      </c>
      <c r="F1741" s="401">
        <f>$V$74*30</f>
        <v>0</v>
      </c>
      <c r="G1741" s="1374" t="e">
        <f>E1741/$V$74/3</f>
        <v>#DIV/0!</v>
      </c>
      <c r="H1741" s="1374"/>
      <c r="I1741" s="378" t="e">
        <f t="shared" si="28"/>
        <v>#DIV/0!</v>
      </c>
      <c r="K1741" s="1375" t="s">
        <v>236</v>
      </c>
      <c r="L1741" s="1375"/>
      <c r="M1741" s="404">
        <f>C1734</f>
        <v>0</v>
      </c>
      <c r="N1741" s="407" t="e">
        <f>(M1741/($K$9*30))*100</f>
        <v>#DIV/0!</v>
      </c>
      <c r="O1741" s="330"/>
      <c r="P1741" s="330"/>
      <c r="Q1741" s="310"/>
      <c r="R1741" s="309"/>
    </row>
    <row r="1742" spans="1:22" ht="13.8" x14ac:dyDescent="0.3">
      <c r="A1742" s="330"/>
      <c r="B1742" s="403"/>
      <c r="C1742" s="399"/>
      <c r="D1742" s="400" t="s">
        <v>261</v>
      </c>
      <c r="E1742" s="321">
        <f>SUMIFS(W1700:W1723,V1700:V1723,D1742)</f>
        <v>0</v>
      </c>
      <c r="F1742" s="401">
        <f>$V$75*30</f>
        <v>0</v>
      </c>
      <c r="G1742" s="1374" t="e">
        <f>E1742/$V$75/3</f>
        <v>#DIV/0!</v>
      </c>
      <c r="H1742" s="1374"/>
      <c r="I1742" s="378" t="e">
        <f t="shared" si="28"/>
        <v>#DIV/0!</v>
      </c>
      <c r="K1742" s="1375" t="s">
        <v>237</v>
      </c>
      <c r="L1742" s="1375"/>
      <c r="M1742" s="404">
        <f>G1734</f>
        <v>0</v>
      </c>
      <c r="N1742" s="407" t="e">
        <f>(M1742/($K$10*30))*100</f>
        <v>#DIV/0!</v>
      </c>
      <c r="O1742" s="408"/>
      <c r="P1742" s="330"/>
      <c r="Q1742" s="310"/>
      <c r="R1742" s="309"/>
    </row>
    <row r="1743" spans="1:22" ht="13.8" x14ac:dyDescent="0.3">
      <c r="A1743" s="330"/>
      <c r="B1743" s="403"/>
      <c r="C1743" s="330"/>
      <c r="D1743" s="409" t="s">
        <v>262</v>
      </c>
      <c r="E1743" s="321">
        <f>SUMIFS(W1700:W1723,V1700:V1723,D1743)</f>
        <v>0</v>
      </c>
      <c r="F1743" s="401">
        <f>$V$76*30</f>
        <v>0</v>
      </c>
      <c r="G1743" s="1374" t="e">
        <f>E1743/$V$76/3</f>
        <v>#DIV/0!</v>
      </c>
      <c r="H1743" s="1374"/>
      <c r="I1743" s="378" t="e">
        <f t="shared" si="28"/>
        <v>#DIV/0!</v>
      </c>
      <c r="K1743" s="1375" t="s">
        <v>247</v>
      </c>
      <c r="L1743" s="1375"/>
      <c r="M1743" s="404">
        <f>K1734</f>
        <v>0</v>
      </c>
      <c r="N1743" s="407" t="e">
        <f>(M1743/($K$11*30))*100</f>
        <v>#DIV/0!</v>
      </c>
      <c r="O1743" s="309"/>
      <c r="P1743" s="309"/>
      <c r="Q1743" s="310"/>
      <c r="R1743" s="309"/>
    </row>
    <row r="1744" spans="1:22" ht="13.8" x14ac:dyDescent="0.3">
      <c r="A1744" s="330"/>
      <c r="B1744" s="403"/>
      <c r="C1744" s="399"/>
      <c r="D1744" s="400" t="s">
        <v>263</v>
      </c>
      <c r="E1744" s="321">
        <f>SUMIFS(W1700:W1723,V1700:V1723,D1744)</f>
        <v>0</v>
      </c>
      <c r="F1744" s="401">
        <f>$V$77*30</f>
        <v>0</v>
      </c>
      <c r="G1744" s="1374" t="e">
        <f>E1744/$V$77/3</f>
        <v>#DIV/0!</v>
      </c>
      <c r="H1744" s="1374"/>
      <c r="I1744" s="378" t="e">
        <f t="shared" si="28"/>
        <v>#DIV/0!</v>
      </c>
      <c r="K1744" s="1375" t="s">
        <v>246</v>
      </c>
      <c r="L1744" s="1375"/>
      <c r="M1744" s="404">
        <f>O1734</f>
        <v>0</v>
      </c>
      <c r="N1744" s="407" t="e">
        <f>(M1744/($K$12*30))*100</f>
        <v>#DIV/0!</v>
      </c>
      <c r="O1744" s="309"/>
      <c r="P1744" s="309"/>
      <c r="Q1744" s="310"/>
      <c r="R1744" s="309"/>
    </row>
    <row r="1745" spans="1:23" ht="13.8" x14ac:dyDescent="0.25">
      <c r="A1745" s="330"/>
      <c r="B1745" s="403"/>
      <c r="C1745" s="399"/>
      <c r="D1745" s="400" t="s">
        <v>265</v>
      </c>
      <c r="E1745" s="321">
        <f>SUMIFS(W1700:W1723,V1700:V1723,D1745)</f>
        <v>0</v>
      </c>
      <c r="F1745" s="401">
        <f>$V$78*30</f>
        <v>0</v>
      </c>
      <c r="G1745" s="1374" t="e">
        <f>E1745/$V$78/3</f>
        <v>#DIV/0!</v>
      </c>
      <c r="H1745" s="1374"/>
      <c r="I1745" s="378" t="e">
        <f t="shared" si="28"/>
        <v>#DIV/0!</v>
      </c>
      <c r="K1745" s="1376" t="s">
        <v>248</v>
      </c>
      <c r="L1745" s="1376"/>
      <c r="M1745" s="321">
        <f>SUM(M1741:M1744)</f>
        <v>0</v>
      </c>
      <c r="N1745" s="410" t="e">
        <f>(M1745/$O$86)*100</f>
        <v>#DIV/0!</v>
      </c>
      <c r="O1745" s="309"/>
      <c r="P1745" s="309"/>
      <c r="Q1745" s="310"/>
      <c r="R1745" s="309"/>
    </row>
    <row r="1746" spans="1:23" x14ac:dyDescent="0.25">
      <c r="A1746" s="330"/>
      <c r="B1746" s="403"/>
      <c r="C1746" s="1377" t="s">
        <v>264</v>
      </c>
      <c r="D1746" s="1377"/>
      <c r="E1746" s="321">
        <f>SUMIFS(W1700:W1723,V1700:V1723,C1746)</f>
        <v>0</v>
      </c>
      <c r="F1746" s="401">
        <f>$V$79*30</f>
        <v>0</v>
      </c>
      <c r="G1746" s="1374" t="e">
        <f>E1746/$V$79/3</f>
        <v>#DIV/0!</v>
      </c>
      <c r="H1746" s="1374"/>
      <c r="I1746" s="378" t="e">
        <f t="shared" si="28"/>
        <v>#DIV/0!</v>
      </c>
      <c r="L1746" s="412" t="s">
        <v>349</v>
      </c>
      <c r="M1746" s="413">
        <f>($K$9+$K$10+$K$11+$K$12)*30</f>
        <v>0</v>
      </c>
      <c r="N1746" s="414"/>
      <c r="O1746" s="414"/>
      <c r="P1746" s="309"/>
      <c r="Q1746" s="310"/>
      <c r="R1746" s="309"/>
    </row>
    <row r="1747" spans="1:23" x14ac:dyDescent="0.25">
      <c r="A1747" s="330"/>
      <c r="B1747" s="415"/>
      <c r="C1747" s="1386" t="s">
        <v>307</v>
      </c>
      <c r="D1747" s="1386"/>
      <c r="E1747" s="401">
        <f>SUM(E1739:E1746)</f>
        <v>0</v>
      </c>
      <c r="F1747" s="416">
        <f>SUM(F1739:F1746)</f>
        <v>0</v>
      </c>
      <c r="G1747" s="417"/>
      <c r="H1747" s="1388"/>
      <c r="I1747" s="1388"/>
      <c r="J1747" s="418"/>
      <c r="K1747" s="418"/>
      <c r="L1747" s="417"/>
      <c r="M1747" s="417"/>
      <c r="N1747" s="417"/>
      <c r="O1747" s="417"/>
      <c r="P1747" s="417"/>
      <c r="Q1747" s="419"/>
      <c r="R1747" s="309"/>
    </row>
    <row r="1748" spans="1:23" x14ac:dyDescent="0.25">
      <c r="A1748" s="330"/>
      <c r="B1748" s="420"/>
      <c r="C1748" s="421"/>
      <c r="D1748" s="421"/>
      <c r="E1748" s="422"/>
      <c r="F1748" s="423"/>
      <c r="G1748" s="424"/>
      <c r="H1748" s="422"/>
      <c r="I1748" s="422"/>
      <c r="J1748" s="425"/>
      <c r="K1748" s="424"/>
      <c r="L1748" s="424"/>
      <c r="M1748" s="424"/>
      <c r="N1748" s="424"/>
      <c r="O1748" s="424"/>
      <c r="P1748" s="424"/>
      <c r="Q1748" s="424"/>
      <c r="R1748" s="309"/>
    </row>
    <row r="1749" spans="1:23" ht="13.8" x14ac:dyDescent="0.25">
      <c r="A1749" s="330"/>
      <c r="B1749" s="349"/>
      <c r="C1749" s="350"/>
      <c r="D1749" s="350"/>
      <c r="E1749" s="350"/>
      <c r="F1749" s="350"/>
      <c r="G1749" s="351"/>
      <c r="H1749" s="350"/>
      <c r="I1749" s="350"/>
      <c r="J1749" s="350"/>
      <c r="K1749" s="350"/>
      <c r="L1749" s="352"/>
      <c r="M1749" s="350"/>
      <c r="N1749" s="350"/>
      <c r="O1749" s="353"/>
      <c r="P1749" s="353"/>
      <c r="Q1749" s="354"/>
      <c r="R1749" s="309"/>
    </row>
    <row r="1750" spans="1:23" ht="15.75" customHeight="1" thickBot="1" x14ac:dyDescent="0.3">
      <c r="A1750" s="330"/>
      <c r="B1750" s="426"/>
      <c r="C1750" s="355" t="s">
        <v>13</v>
      </c>
      <c r="D1750" s="1403">
        <f>'1 FILL FORM'!$G$6</f>
        <v>0</v>
      </c>
      <c r="E1750" s="1403"/>
      <c r="F1750" s="1403"/>
      <c r="G1750" s="1403"/>
      <c r="H1750" s="309"/>
      <c r="I1750" s="309"/>
      <c r="J1750" s="309"/>
      <c r="K1750" s="309"/>
      <c r="L1750" s="309"/>
      <c r="M1750" s="355" t="s">
        <v>4</v>
      </c>
      <c r="N1750" s="1391">
        <f>'1 FILL FORM'!$G$7</f>
        <v>0</v>
      </c>
      <c r="O1750" s="1391"/>
      <c r="P1750" s="1391"/>
      <c r="Q1750" s="310"/>
      <c r="R1750" s="309"/>
      <c r="S1750" s="365"/>
      <c r="T1750" s="365"/>
      <c r="U1750" s="365"/>
    </row>
    <row r="1751" spans="1:23" ht="16.8" thickTop="1" thickBot="1" x14ac:dyDescent="0.35">
      <c r="A1751" s="330"/>
      <c r="B1751" s="358" t="s">
        <v>5</v>
      </c>
      <c r="C1751" s="1389">
        <f>'1 FILL FORM'!$G$9</f>
        <v>0</v>
      </c>
      <c r="D1751" s="1389"/>
      <c r="E1751" s="1389"/>
      <c r="F1751" s="1389"/>
      <c r="G1751" s="359"/>
      <c r="H1751" s="360"/>
      <c r="I1751" s="361" t="s">
        <v>7</v>
      </c>
      <c r="J1751" s="307" t="s">
        <v>299</v>
      </c>
      <c r="K1751" s="362"/>
      <c r="L1751" s="362"/>
      <c r="M1751" s="362"/>
      <c r="N1751" s="362"/>
      <c r="O1751" s="362"/>
      <c r="P1751" s="362"/>
      <c r="Q1751" s="363"/>
      <c r="R1751" s="359"/>
      <c r="V1751" s="365"/>
      <c r="W1751" s="365"/>
    </row>
    <row r="1752" spans="1:23" ht="14.4" thickTop="1" thickBot="1" x14ac:dyDescent="0.3">
      <c r="A1752" s="330"/>
      <c r="B1752" s="366"/>
      <c r="C1752" s="367"/>
      <c r="D1752" s="367"/>
      <c r="E1752" s="367"/>
      <c r="F1752" s="367"/>
      <c r="G1752" s="367"/>
      <c r="H1752" s="367"/>
      <c r="I1752" s="367"/>
      <c r="J1752" s="367"/>
      <c r="K1752" s="367"/>
      <c r="L1752" s="367"/>
      <c r="M1752" s="367"/>
      <c r="N1752" s="367"/>
      <c r="O1752" s="367"/>
      <c r="P1752" s="367"/>
      <c r="Q1752" s="368"/>
      <c r="R1752" s="309"/>
    </row>
    <row r="1753" spans="1:23" ht="14.4" thickTop="1" thickBot="1" x14ac:dyDescent="0.3">
      <c r="A1753" s="330"/>
      <c r="B1753" s="370" t="s">
        <v>253</v>
      </c>
      <c r="C1753" s="1378" t="e">
        <f>$G$9</f>
        <v>#N/A</v>
      </c>
      <c r="D1753" s="1378"/>
      <c r="E1753" s="1379"/>
      <c r="F1753" s="370" t="s">
        <v>254</v>
      </c>
      <c r="G1753" s="1378" t="e">
        <f>$G$10</f>
        <v>#N/A</v>
      </c>
      <c r="H1753" s="1378"/>
      <c r="I1753" s="1379"/>
      <c r="J1753" s="371" t="s">
        <v>255</v>
      </c>
      <c r="K1753" s="1380" t="e">
        <f>$G$11</f>
        <v>#N/A</v>
      </c>
      <c r="L1753" s="1380"/>
      <c r="M1753" s="1381"/>
      <c r="N1753" s="371" t="s">
        <v>256</v>
      </c>
      <c r="O1753" s="1380" t="str">
        <f>$G$12</f>
        <v>Not Used</v>
      </c>
      <c r="P1753" s="1380"/>
      <c r="Q1753" s="1381"/>
      <c r="R1753" s="508"/>
    </row>
    <row r="1754" spans="1:23" ht="13.8" thickTop="1" x14ac:dyDescent="0.25">
      <c r="A1754" s="330"/>
      <c r="B1754" s="329"/>
      <c r="C1754" s="309"/>
      <c r="D1754" s="427"/>
      <c r="E1754" s="310"/>
      <c r="F1754" s="329"/>
      <c r="G1754" s="309"/>
      <c r="H1754" s="309"/>
      <c r="I1754" s="310"/>
      <c r="J1754" s="329"/>
      <c r="K1754" s="309"/>
      <c r="L1754" s="309"/>
      <c r="M1754" s="309"/>
      <c r="N1754" s="329"/>
      <c r="O1754" s="309"/>
      <c r="P1754" s="309"/>
      <c r="Q1754" s="310"/>
      <c r="R1754" s="309"/>
    </row>
    <row r="1755" spans="1:23" ht="12.75" customHeight="1" x14ac:dyDescent="0.25">
      <c r="A1755" s="330"/>
      <c r="B1755" s="319" t="s">
        <v>239</v>
      </c>
      <c r="C1755" s="1384" t="e">
        <f>$C$30</f>
        <v>#N/A</v>
      </c>
      <c r="D1755" s="1385"/>
      <c r="E1755" s="316"/>
      <c r="F1755" s="317" t="s">
        <v>239</v>
      </c>
      <c r="G1755" s="1384" t="e">
        <f>$G$30</f>
        <v>#N/A</v>
      </c>
      <c r="H1755" s="1385"/>
      <c r="I1755" s="318"/>
      <c r="J1755" s="319" t="s">
        <v>239</v>
      </c>
      <c r="K1755" s="1384" t="e">
        <f>$K$30</f>
        <v>#N/A</v>
      </c>
      <c r="L1755" s="1385"/>
      <c r="M1755" s="320"/>
      <c r="N1755" s="319" t="s">
        <v>239</v>
      </c>
      <c r="O1755" s="1384" t="e">
        <f>$O$30</f>
        <v>#N/A</v>
      </c>
      <c r="P1755" s="1385"/>
      <c r="Q1755" s="310"/>
      <c r="R1755" s="309"/>
      <c r="S1755" s="1404"/>
      <c r="T1755" s="1404"/>
      <c r="U1755" s="331"/>
    </row>
    <row r="1756" spans="1:23" x14ac:dyDescent="0.25">
      <c r="A1756" s="330"/>
      <c r="B1756" s="329"/>
      <c r="C1756" s="321" t="s">
        <v>238</v>
      </c>
      <c r="D1756" s="321"/>
      <c r="E1756" s="322"/>
      <c r="F1756" s="323"/>
      <c r="G1756" s="321" t="s">
        <v>238</v>
      </c>
      <c r="H1756" s="321"/>
      <c r="I1756" s="322"/>
      <c r="J1756" s="323"/>
      <c r="K1756" s="321" t="s">
        <v>238</v>
      </c>
      <c r="L1756" s="321"/>
      <c r="M1756" s="321"/>
      <c r="N1756" s="323"/>
      <c r="O1756" s="321" t="s">
        <v>238</v>
      </c>
      <c r="P1756" s="309"/>
      <c r="Q1756" s="310"/>
      <c r="R1756" s="309"/>
      <c r="W1756" s="331"/>
    </row>
    <row r="1757" spans="1:23" x14ac:dyDescent="0.25">
      <c r="A1757" s="330"/>
      <c r="B1757" s="311">
        <f>$C$9</f>
        <v>0</v>
      </c>
      <c r="C1757" s="308">
        <f>'13 Score Fill'!E1767</f>
        <v>0</v>
      </c>
      <c r="D1757" s="309"/>
      <c r="E1757" s="310"/>
      <c r="F1757" s="311">
        <f>$C$9</f>
        <v>0</v>
      </c>
      <c r="G1757" s="312">
        <f>'13 Score Fill'!E1775</f>
        <v>0</v>
      </c>
      <c r="H1757" s="309"/>
      <c r="I1757" s="310"/>
      <c r="J1757" s="311">
        <f>$C$9</f>
        <v>0</v>
      </c>
      <c r="K1757" s="312">
        <f>'13 Score Fill'!E1783</f>
        <v>0</v>
      </c>
      <c r="L1757" s="309"/>
      <c r="M1757" s="309"/>
      <c r="N1757" s="311">
        <f>$C$9</f>
        <v>0</v>
      </c>
      <c r="O1757" s="313">
        <f>'13 Score Fill'!E1791</f>
        <v>0</v>
      </c>
      <c r="P1757" s="309"/>
      <c r="Q1757" s="310"/>
      <c r="R1757" s="309"/>
    </row>
    <row r="1758" spans="1:23" x14ac:dyDescent="0.25">
      <c r="A1758" s="330"/>
      <c r="B1758" s="311">
        <f>$C$10</f>
        <v>0</v>
      </c>
      <c r="C1758" s="313">
        <f>'13 Score Fill'!E1768</f>
        <v>0</v>
      </c>
      <c r="D1758" s="309"/>
      <c r="E1758" s="310"/>
      <c r="F1758" s="311">
        <f>$C$10</f>
        <v>0</v>
      </c>
      <c r="G1758" s="313">
        <f>'13 Score Fill'!E1776</f>
        <v>0</v>
      </c>
      <c r="H1758" s="309"/>
      <c r="I1758" s="310"/>
      <c r="J1758" s="311">
        <f>$C$10</f>
        <v>0</v>
      </c>
      <c r="K1758" s="313">
        <f>'13 Score Fill'!E1784</f>
        <v>0</v>
      </c>
      <c r="L1758" s="309"/>
      <c r="M1758" s="309"/>
      <c r="N1758" s="311">
        <f>$C$10</f>
        <v>0</v>
      </c>
      <c r="O1758" s="315">
        <f>'13 Score Fill'!E1792</f>
        <v>0</v>
      </c>
      <c r="P1758" s="309"/>
      <c r="Q1758" s="310"/>
      <c r="R1758" s="309"/>
    </row>
    <row r="1759" spans="1:23" x14ac:dyDescent="0.25">
      <c r="A1759" s="330"/>
      <c r="B1759" s="311">
        <f>$C$11</f>
        <v>0</v>
      </c>
      <c r="C1759" s="314">
        <f>'13 Score Fill'!E1769</f>
        <v>0</v>
      </c>
      <c r="D1759" s="309"/>
      <c r="E1759" s="310"/>
      <c r="F1759" s="311">
        <f>$C$11</f>
        <v>0</v>
      </c>
      <c r="G1759" s="315">
        <f>'13 Score Fill'!E1777</f>
        <v>0</v>
      </c>
      <c r="H1759" s="309"/>
      <c r="I1759" s="310"/>
      <c r="J1759" s="311">
        <f>$C$11</f>
        <v>0</v>
      </c>
      <c r="K1759" s="315">
        <f>'13 Score Fill'!E1785</f>
        <v>0</v>
      </c>
      <c r="L1759" s="309"/>
      <c r="M1759" s="309"/>
      <c r="N1759" s="311">
        <f>$C$11</f>
        <v>0</v>
      </c>
      <c r="O1759" s="315">
        <f>'13 Score Fill'!E1793</f>
        <v>0</v>
      </c>
      <c r="P1759" s="309"/>
      <c r="Q1759" s="310"/>
      <c r="R1759" s="309"/>
    </row>
    <row r="1760" spans="1:23" x14ac:dyDescent="0.25">
      <c r="A1760" s="330"/>
      <c r="B1760" s="327" t="s">
        <v>248</v>
      </c>
      <c r="C1760" s="324">
        <f>SUM(C1757:C1759)</f>
        <v>0</v>
      </c>
      <c r="D1760" s="325"/>
      <c r="E1760" s="326"/>
      <c r="F1760" s="327" t="s">
        <v>248</v>
      </c>
      <c r="G1760" s="321">
        <f>SUM(G1757:G1759)</f>
        <v>0</v>
      </c>
      <c r="H1760" s="325"/>
      <c r="I1760" s="326"/>
      <c r="J1760" s="327" t="s">
        <v>248</v>
      </c>
      <c r="K1760" s="321">
        <f>SUM(K1757:K1759)</f>
        <v>0</v>
      </c>
      <c r="L1760" s="325"/>
      <c r="M1760" s="325"/>
      <c r="N1760" s="327" t="s">
        <v>248</v>
      </c>
      <c r="O1760" s="324">
        <f>SUM(O1757:O1759)</f>
        <v>0</v>
      </c>
      <c r="P1760" s="309"/>
      <c r="Q1760" s="310"/>
      <c r="R1760" s="309"/>
    </row>
    <row r="1761" spans="1:23" x14ac:dyDescent="0.25">
      <c r="A1761" s="330"/>
      <c r="B1761" s="327" t="s">
        <v>240</v>
      </c>
      <c r="C1761" s="328">
        <f>C1760/3</f>
        <v>0</v>
      </c>
      <c r="D1761" s="325"/>
      <c r="E1761" s="326"/>
      <c r="F1761" s="327" t="s">
        <v>240</v>
      </c>
      <c r="G1761" s="328">
        <f>G1760/3</f>
        <v>0</v>
      </c>
      <c r="H1761" s="325"/>
      <c r="I1761" s="326"/>
      <c r="J1761" s="327" t="s">
        <v>240</v>
      </c>
      <c r="K1761" s="328">
        <f>K1760/3</f>
        <v>0</v>
      </c>
      <c r="L1761" s="325"/>
      <c r="M1761" s="325"/>
      <c r="N1761" s="327" t="s">
        <v>240</v>
      </c>
      <c r="O1761" s="328">
        <f>O1760/3</f>
        <v>0</v>
      </c>
      <c r="P1761" s="309"/>
      <c r="Q1761" s="310"/>
      <c r="R1761" s="309"/>
    </row>
    <row r="1762" spans="1:23" x14ac:dyDescent="0.25">
      <c r="A1762" s="330"/>
      <c r="B1762" s="329"/>
      <c r="C1762" s="309"/>
      <c r="D1762" s="309"/>
      <c r="E1762" s="310"/>
      <c r="F1762" s="329"/>
      <c r="G1762" s="309"/>
      <c r="H1762" s="309"/>
      <c r="I1762" s="310"/>
      <c r="J1762" s="329"/>
      <c r="K1762" s="309"/>
      <c r="L1762" s="309"/>
      <c r="M1762" s="309"/>
      <c r="N1762" s="329"/>
      <c r="O1762" s="309"/>
      <c r="P1762" s="309"/>
      <c r="Q1762" s="310"/>
      <c r="R1762" s="309"/>
    </row>
    <row r="1763" spans="1:23" ht="12.75" customHeight="1" x14ac:dyDescent="0.25">
      <c r="A1763" s="330"/>
      <c r="B1763" s="319" t="s">
        <v>241</v>
      </c>
      <c r="C1763" s="1384" t="e">
        <f>$C$38</f>
        <v>#N/A</v>
      </c>
      <c r="D1763" s="1385"/>
      <c r="E1763" s="318"/>
      <c r="F1763" s="319" t="s">
        <v>241</v>
      </c>
      <c r="G1763" s="1384" t="e">
        <f>$G$38</f>
        <v>#N/A</v>
      </c>
      <c r="H1763" s="1385"/>
      <c r="I1763" s="318"/>
      <c r="J1763" s="319" t="s">
        <v>241</v>
      </c>
      <c r="K1763" s="1384" t="e">
        <f>$K$38</f>
        <v>#N/A</v>
      </c>
      <c r="L1763" s="1385"/>
      <c r="M1763" s="320"/>
      <c r="N1763" s="319" t="s">
        <v>241</v>
      </c>
      <c r="O1763" s="1384" t="e">
        <f>$O$38</f>
        <v>#N/A</v>
      </c>
      <c r="P1763" s="1385"/>
      <c r="Q1763" s="310"/>
      <c r="R1763" s="309"/>
      <c r="U1763" s="331"/>
    </row>
    <row r="1764" spans="1:23" x14ac:dyDescent="0.25">
      <c r="A1764" s="330"/>
      <c r="B1764" s="329"/>
      <c r="C1764" s="321" t="s">
        <v>238</v>
      </c>
      <c r="D1764" s="321"/>
      <c r="E1764" s="322"/>
      <c r="F1764" s="323"/>
      <c r="G1764" s="321" t="s">
        <v>238</v>
      </c>
      <c r="H1764" s="321"/>
      <c r="I1764" s="322"/>
      <c r="J1764" s="323"/>
      <c r="K1764" s="321" t="s">
        <v>238</v>
      </c>
      <c r="L1764" s="321"/>
      <c r="M1764" s="321"/>
      <c r="N1764" s="323"/>
      <c r="O1764" s="321" t="s">
        <v>238</v>
      </c>
      <c r="P1764" s="321"/>
      <c r="Q1764" s="310"/>
      <c r="R1764" s="309"/>
    </row>
    <row r="1765" spans="1:23" x14ac:dyDescent="0.25">
      <c r="A1765" s="330"/>
      <c r="B1765" s="311">
        <f>$C$9</f>
        <v>0</v>
      </c>
      <c r="C1765" s="313">
        <f>'13 Score Fill'!F1767</f>
        <v>0</v>
      </c>
      <c r="D1765" s="309"/>
      <c r="E1765" s="310"/>
      <c r="F1765" s="311">
        <f>$C$9</f>
        <v>0</v>
      </c>
      <c r="G1765" s="313">
        <f>'13 Score Fill'!F1775</f>
        <v>0</v>
      </c>
      <c r="H1765" s="309"/>
      <c r="I1765" s="310"/>
      <c r="J1765" s="311">
        <f>$C$9</f>
        <v>0</v>
      </c>
      <c r="K1765" s="313">
        <f>'13 Score Fill'!F1783</f>
        <v>0</v>
      </c>
      <c r="L1765" s="309"/>
      <c r="M1765" s="309"/>
      <c r="N1765" s="311">
        <f>$C$9</f>
        <v>0</v>
      </c>
      <c r="O1765" s="313">
        <f>'13 Score Fill'!F1791</f>
        <v>0</v>
      </c>
      <c r="P1765" s="309"/>
      <c r="Q1765" s="310"/>
      <c r="R1765" s="309"/>
      <c r="V1765" s="184"/>
    </row>
    <row r="1766" spans="1:23" x14ac:dyDescent="0.25">
      <c r="A1766" s="330"/>
      <c r="B1766" s="311">
        <f>$C$10</f>
        <v>0</v>
      </c>
      <c r="C1766" s="315">
        <f>'13 Score Fill'!F1768</f>
        <v>0</v>
      </c>
      <c r="D1766" s="309"/>
      <c r="E1766" s="310"/>
      <c r="F1766" s="311">
        <f>$C$10</f>
        <v>0</v>
      </c>
      <c r="G1766" s="315">
        <f>'13 Score Fill'!F1776</f>
        <v>0</v>
      </c>
      <c r="H1766" s="309"/>
      <c r="I1766" s="310"/>
      <c r="J1766" s="311">
        <f>$C$10</f>
        <v>0</v>
      </c>
      <c r="K1766" s="314">
        <f>'13 Score Fill'!F1784</f>
        <v>0</v>
      </c>
      <c r="L1766" s="309"/>
      <c r="M1766" s="309"/>
      <c r="N1766" s="311">
        <f>$C$10</f>
        <v>0</v>
      </c>
      <c r="O1766" s="314">
        <f>'13 Score Fill'!F1792</f>
        <v>0</v>
      </c>
      <c r="P1766" s="309"/>
      <c r="Q1766" s="310"/>
      <c r="R1766" s="309"/>
      <c r="V1766" s="184"/>
    </row>
    <row r="1767" spans="1:23" x14ac:dyDescent="0.25">
      <c r="A1767" s="330"/>
      <c r="B1767" s="311">
        <f>$C$11</f>
        <v>0</v>
      </c>
      <c r="C1767" s="313">
        <f>'13 Score Fill'!F1769</f>
        <v>0</v>
      </c>
      <c r="D1767" s="309"/>
      <c r="E1767" s="310"/>
      <c r="F1767" s="311">
        <f>$C$11</f>
        <v>0</v>
      </c>
      <c r="G1767" s="315">
        <f>'13 Score Fill'!F1777</f>
        <v>0</v>
      </c>
      <c r="H1767" s="309"/>
      <c r="I1767" s="310"/>
      <c r="J1767" s="311">
        <f>$C$11</f>
        <v>0</v>
      </c>
      <c r="K1767" s="314">
        <f>'13 Score Fill'!F1785</f>
        <v>0</v>
      </c>
      <c r="L1767" s="309"/>
      <c r="M1767" s="309"/>
      <c r="N1767" s="311">
        <f>$C$11</f>
        <v>0</v>
      </c>
      <c r="O1767" s="314">
        <f>'13 Score Fill'!F1793</f>
        <v>0</v>
      </c>
      <c r="P1767" s="309"/>
      <c r="Q1767" s="310"/>
      <c r="R1767" s="309"/>
      <c r="V1767" s="184"/>
    </row>
    <row r="1768" spans="1:23" x14ac:dyDescent="0.25">
      <c r="A1768" s="330"/>
      <c r="B1768" s="327" t="s">
        <v>248</v>
      </c>
      <c r="C1768" s="324">
        <f>SUM(C1765:C1767)</f>
        <v>0</v>
      </c>
      <c r="D1768" s="325"/>
      <c r="E1768" s="326"/>
      <c r="F1768" s="327" t="s">
        <v>248</v>
      </c>
      <c r="G1768" s="324">
        <f>SUM(G1765:G1767)</f>
        <v>0</v>
      </c>
      <c r="H1768" s="325"/>
      <c r="I1768" s="326"/>
      <c r="J1768" s="327" t="s">
        <v>248</v>
      </c>
      <c r="K1768" s="324">
        <f>SUM(K1765:K1767)</f>
        <v>0</v>
      </c>
      <c r="L1768" s="325"/>
      <c r="M1768" s="325"/>
      <c r="N1768" s="327" t="s">
        <v>248</v>
      </c>
      <c r="O1768" s="324">
        <f>SUM(O1765:O1767)</f>
        <v>0</v>
      </c>
      <c r="P1768" s="309"/>
      <c r="Q1768" s="310"/>
      <c r="R1768" s="309"/>
    </row>
    <row r="1769" spans="1:23" x14ac:dyDescent="0.25">
      <c r="A1769" s="330"/>
      <c r="B1769" s="327" t="s">
        <v>240</v>
      </c>
      <c r="C1769" s="328">
        <f>C1768/3</f>
        <v>0</v>
      </c>
      <c r="D1769" s="325"/>
      <c r="E1769" s="326"/>
      <c r="F1769" s="327" t="s">
        <v>240</v>
      </c>
      <c r="G1769" s="328">
        <f>G1768/3</f>
        <v>0</v>
      </c>
      <c r="H1769" s="325"/>
      <c r="I1769" s="326"/>
      <c r="J1769" s="327" t="s">
        <v>240</v>
      </c>
      <c r="K1769" s="328">
        <f>K1768/3</f>
        <v>0</v>
      </c>
      <c r="L1769" s="325"/>
      <c r="M1769" s="325"/>
      <c r="N1769" s="327" t="s">
        <v>240</v>
      </c>
      <c r="O1769" s="328">
        <f>O1768/3</f>
        <v>0</v>
      </c>
      <c r="P1769" s="309"/>
      <c r="Q1769" s="310"/>
      <c r="R1769" s="309"/>
      <c r="V1769" s="374" t="e">
        <f>C1755</f>
        <v>#N/A</v>
      </c>
      <c r="W1769" s="375">
        <f>C1760</f>
        <v>0</v>
      </c>
    </row>
    <row r="1770" spans="1:23" x14ac:dyDescent="0.25">
      <c r="A1770" s="330"/>
      <c r="B1770" s="329"/>
      <c r="C1770" s="309"/>
      <c r="D1770" s="309"/>
      <c r="E1770" s="310"/>
      <c r="F1770" s="329"/>
      <c r="G1770" s="309"/>
      <c r="H1770" s="309"/>
      <c r="I1770" s="310"/>
      <c r="J1770" s="329"/>
      <c r="K1770" s="309"/>
      <c r="L1770" s="309"/>
      <c r="M1770" s="309"/>
      <c r="N1770" s="329"/>
      <c r="O1770" s="309"/>
      <c r="P1770" s="309"/>
      <c r="Q1770" s="310"/>
      <c r="R1770" s="309"/>
      <c r="V1770" s="374" t="e">
        <f>G1755</f>
        <v>#N/A</v>
      </c>
      <c r="W1770" s="375">
        <f>G1760</f>
        <v>0</v>
      </c>
    </row>
    <row r="1771" spans="1:23" ht="12.75" customHeight="1" x14ac:dyDescent="0.25">
      <c r="A1771" s="330"/>
      <c r="B1771" s="319" t="s">
        <v>242</v>
      </c>
      <c r="C1771" s="1384" t="e">
        <f>$C$46</f>
        <v>#N/A</v>
      </c>
      <c r="D1771" s="1385"/>
      <c r="E1771" s="318"/>
      <c r="F1771" s="319" t="s">
        <v>242</v>
      </c>
      <c r="G1771" s="1384" t="e">
        <f>$G$46</f>
        <v>#N/A</v>
      </c>
      <c r="H1771" s="1385"/>
      <c r="I1771" s="318"/>
      <c r="J1771" s="319" t="s">
        <v>242</v>
      </c>
      <c r="K1771" s="1384" t="e">
        <f>$K$46</f>
        <v>#N/A</v>
      </c>
      <c r="L1771" s="1385"/>
      <c r="M1771" s="320"/>
      <c r="N1771" s="319" t="s">
        <v>242</v>
      </c>
      <c r="O1771" s="1384" t="e">
        <f>$O$46</f>
        <v>#N/A</v>
      </c>
      <c r="P1771" s="1385"/>
      <c r="Q1771" s="310"/>
      <c r="R1771" s="309"/>
      <c r="U1771" s="331"/>
      <c r="V1771" s="374" t="e">
        <f>K1755</f>
        <v>#N/A</v>
      </c>
      <c r="W1771" s="375">
        <f>K1760</f>
        <v>0</v>
      </c>
    </row>
    <row r="1772" spans="1:23" x14ac:dyDescent="0.25">
      <c r="A1772" s="330"/>
      <c r="B1772" s="311"/>
      <c r="C1772" s="321" t="s">
        <v>238</v>
      </c>
      <c r="D1772" s="321"/>
      <c r="E1772" s="322"/>
      <c r="F1772" s="327"/>
      <c r="G1772" s="321" t="s">
        <v>238</v>
      </c>
      <c r="H1772" s="321"/>
      <c r="I1772" s="322"/>
      <c r="J1772" s="327"/>
      <c r="K1772" s="321" t="s">
        <v>238</v>
      </c>
      <c r="L1772" s="321"/>
      <c r="M1772" s="321"/>
      <c r="N1772" s="327"/>
      <c r="O1772" s="321" t="s">
        <v>238</v>
      </c>
      <c r="P1772" s="321"/>
      <c r="Q1772" s="310"/>
      <c r="R1772" s="309"/>
      <c r="V1772" s="374" t="e">
        <f>O1755</f>
        <v>#N/A</v>
      </c>
      <c r="W1772" s="375">
        <f>O1760</f>
        <v>0</v>
      </c>
    </row>
    <row r="1773" spans="1:23" x14ac:dyDescent="0.25">
      <c r="A1773" s="330"/>
      <c r="B1773" s="311">
        <f>$C$9</f>
        <v>0</v>
      </c>
      <c r="C1773" s="313">
        <f>'13 Score Fill'!G1767</f>
        <v>0</v>
      </c>
      <c r="D1773" s="309"/>
      <c r="E1773" s="310"/>
      <c r="F1773" s="311">
        <f>$C$9</f>
        <v>0</v>
      </c>
      <c r="G1773" s="313">
        <f>'13 Score Fill'!G1775</f>
        <v>0</v>
      </c>
      <c r="H1773" s="309"/>
      <c r="I1773" s="310"/>
      <c r="J1773" s="311">
        <f>$C$9</f>
        <v>0</v>
      </c>
      <c r="K1773" s="313">
        <f>'13 Score Fill'!G1783</f>
        <v>0</v>
      </c>
      <c r="L1773" s="309"/>
      <c r="M1773" s="309"/>
      <c r="N1773" s="311">
        <f>$C$9</f>
        <v>0</v>
      </c>
      <c r="O1773" s="313">
        <f>'13 Score Fill'!G1791</f>
        <v>0</v>
      </c>
      <c r="P1773" s="309"/>
      <c r="Q1773" s="310"/>
      <c r="R1773" s="309"/>
      <c r="V1773" s="374" t="e">
        <f>C1763</f>
        <v>#N/A</v>
      </c>
      <c r="W1773" s="375">
        <f>C1768</f>
        <v>0</v>
      </c>
    </row>
    <row r="1774" spans="1:23" x14ac:dyDescent="0.25">
      <c r="A1774" s="330"/>
      <c r="B1774" s="311">
        <f>$C$10</f>
        <v>0</v>
      </c>
      <c r="C1774" s="314">
        <f>'13 Score Fill'!G1768</f>
        <v>0</v>
      </c>
      <c r="D1774" s="309"/>
      <c r="E1774" s="310"/>
      <c r="F1774" s="311">
        <f>$C$10</f>
        <v>0</v>
      </c>
      <c r="G1774" s="315">
        <f>'13 Score Fill'!G1776</f>
        <v>0</v>
      </c>
      <c r="H1774" s="309"/>
      <c r="I1774" s="310"/>
      <c r="J1774" s="311">
        <f>$C$10</f>
        <v>0</v>
      </c>
      <c r="K1774" s="315">
        <f>'13 Score Fill'!G1784</f>
        <v>0</v>
      </c>
      <c r="L1774" s="309"/>
      <c r="M1774" s="309"/>
      <c r="N1774" s="311">
        <f>$C$10</f>
        <v>0</v>
      </c>
      <c r="O1774" s="314">
        <f>'13 Score Fill'!G1792</f>
        <v>0</v>
      </c>
      <c r="P1774" s="309"/>
      <c r="Q1774" s="310"/>
      <c r="R1774" s="309"/>
      <c r="V1774" s="374" t="e">
        <f>G1763</f>
        <v>#N/A</v>
      </c>
      <c r="W1774" s="375">
        <f>G1768</f>
        <v>0</v>
      </c>
    </row>
    <row r="1775" spans="1:23" x14ac:dyDescent="0.25">
      <c r="A1775" s="330"/>
      <c r="B1775" s="311">
        <f>$C$11</f>
        <v>0</v>
      </c>
      <c r="C1775" s="314">
        <f>'13 Score Fill'!G1769</f>
        <v>0</v>
      </c>
      <c r="D1775" s="309"/>
      <c r="E1775" s="310"/>
      <c r="F1775" s="311">
        <f>$C$11</f>
        <v>0</v>
      </c>
      <c r="G1775" s="315">
        <f>'13 Score Fill'!G1777</f>
        <v>0</v>
      </c>
      <c r="H1775" s="309"/>
      <c r="I1775" s="310"/>
      <c r="J1775" s="311">
        <f>$C$11</f>
        <v>0</v>
      </c>
      <c r="K1775" s="313">
        <f>'13 Score Fill'!G1785</f>
        <v>0</v>
      </c>
      <c r="L1775" s="309"/>
      <c r="M1775" s="309"/>
      <c r="N1775" s="311">
        <f>$C$11</f>
        <v>0</v>
      </c>
      <c r="O1775" s="314">
        <f>'13 Score Fill'!G1793</f>
        <v>0</v>
      </c>
      <c r="P1775" s="309"/>
      <c r="Q1775" s="310"/>
      <c r="R1775" s="309"/>
      <c r="V1775" s="375" t="e">
        <f>K1763</f>
        <v>#N/A</v>
      </c>
      <c r="W1775" s="375">
        <f>K1768</f>
        <v>0</v>
      </c>
    </row>
    <row r="1776" spans="1:23" x14ac:dyDescent="0.25">
      <c r="A1776" s="330"/>
      <c r="B1776" s="327" t="s">
        <v>248</v>
      </c>
      <c r="C1776" s="324">
        <f>SUM(C1773:C1775)</f>
        <v>0</v>
      </c>
      <c r="D1776" s="325"/>
      <c r="E1776" s="326"/>
      <c r="F1776" s="327" t="s">
        <v>248</v>
      </c>
      <c r="G1776" s="324">
        <f>SUM(G1773:G1775)</f>
        <v>0</v>
      </c>
      <c r="H1776" s="325"/>
      <c r="I1776" s="326"/>
      <c r="J1776" s="327" t="s">
        <v>248</v>
      </c>
      <c r="K1776" s="324">
        <f>SUM(K1773:K1775)</f>
        <v>0</v>
      </c>
      <c r="L1776" s="325"/>
      <c r="M1776" s="325"/>
      <c r="N1776" s="327" t="s">
        <v>248</v>
      </c>
      <c r="O1776" s="324">
        <f>SUM(O1773:O1775)</f>
        <v>0</v>
      </c>
      <c r="P1776" s="309"/>
      <c r="Q1776" s="310"/>
      <c r="R1776" s="309"/>
      <c r="V1776" s="374" t="e">
        <f>O1763</f>
        <v>#N/A</v>
      </c>
      <c r="W1776" s="375">
        <f>O1768</f>
        <v>0</v>
      </c>
    </row>
    <row r="1777" spans="1:23" x14ac:dyDescent="0.25">
      <c r="A1777" s="330"/>
      <c r="B1777" s="327" t="s">
        <v>240</v>
      </c>
      <c r="C1777" s="328">
        <f>C1776/3</f>
        <v>0</v>
      </c>
      <c r="D1777" s="325"/>
      <c r="E1777" s="326"/>
      <c r="F1777" s="327" t="s">
        <v>240</v>
      </c>
      <c r="G1777" s="328">
        <f>G1776/3</f>
        <v>0</v>
      </c>
      <c r="H1777" s="325"/>
      <c r="I1777" s="326"/>
      <c r="J1777" s="327" t="s">
        <v>240</v>
      </c>
      <c r="K1777" s="328">
        <f>K1776/3</f>
        <v>0</v>
      </c>
      <c r="L1777" s="325"/>
      <c r="M1777" s="325"/>
      <c r="N1777" s="327" t="s">
        <v>240</v>
      </c>
      <c r="O1777" s="328">
        <f>O1776/3</f>
        <v>0</v>
      </c>
      <c r="P1777" s="309"/>
      <c r="Q1777" s="310"/>
      <c r="R1777" s="309"/>
      <c r="V1777" s="374" t="e">
        <f>C1771</f>
        <v>#N/A</v>
      </c>
      <c r="W1777" s="375">
        <f>C1776</f>
        <v>0</v>
      </c>
    </row>
    <row r="1778" spans="1:23" x14ac:dyDescent="0.25">
      <c r="A1778" s="330"/>
      <c r="B1778" s="311"/>
      <c r="C1778" s="309"/>
      <c r="D1778" s="309"/>
      <c r="E1778" s="310"/>
      <c r="F1778" s="311"/>
      <c r="G1778" s="309"/>
      <c r="H1778" s="309"/>
      <c r="I1778" s="310"/>
      <c r="J1778" s="311"/>
      <c r="K1778" s="309"/>
      <c r="L1778" s="309"/>
      <c r="M1778" s="309"/>
      <c r="N1778" s="311"/>
      <c r="O1778" s="309"/>
      <c r="P1778" s="309"/>
      <c r="Q1778" s="310"/>
      <c r="R1778" s="309"/>
      <c r="V1778" s="374" t="e">
        <f>G1771</f>
        <v>#N/A</v>
      </c>
      <c r="W1778" s="375">
        <f>G1776</f>
        <v>0</v>
      </c>
    </row>
    <row r="1779" spans="1:23" ht="12.75" customHeight="1" x14ac:dyDescent="0.25">
      <c r="A1779" s="330"/>
      <c r="B1779" s="319" t="s">
        <v>243</v>
      </c>
      <c r="C1779" s="1384" t="e">
        <f>$C$54</f>
        <v>#N/A</v>
      </c>
      <c r="D1779" s="1385"/>
      <c r="E1779" s="318"/>
      <c r="F1779" s="319" t="s">
        <v>243</v>
      </c>
      <c r="G1779" s="1384" t="e">
        <f>$G$54</f>
        <v>#N/A</v>
      </c>
      <c r="H1779" s="1385"/>
      <c r="I1779" s="318"/>
      <c r="J1779" s="319" t="s">
        <v>243</v>
      </c>
      <c r="K1779" s="1384" t="e">
        <f>$K$54</f>
        <v>#N/A</v>
      </c>
      <c r="L1779" s="1385"/>
      <c r="M1779" s="320"/>
      <c r="N1779" s="319" t="s">
        <v>243</v>
      </c>
      <c r="O1779" s="1384" t="e">
        <f>$O$54</f>
        <v>#N/A</v>
      </c>
      <c r="P1779" s="1385"/>
      <c r="Q1779" s="310"/>
      <c r="R1779" s="309"/>
      <c r="U1779" s="331"/>
      <c r="V1779" s="374" t="e">
        <f>K1771</f>
        <v>#N/A</v>
      </c>
      <c r="W1779" s="375">
        <f>K1776</f>
        <v>0</v>
      </c>
    </row>
    <row r="1780" spans="1:23" x14ac:dyDescent="0.25">
      <c r="A1780" s="330"/>
      <c r="B1780" s="311"/>
      <c r="C1780" s="321" t="s">
        <v>238</v>
      </c>
      <c r="D1780" s="321"/>
      <c r="E1780" s="322"/>
      <c r="F1780" s="327"/>
      <c r="G1780" s="321" t="s">
        <v>238</v>
      </c>
      <c r="H1780" s="321"/>
      <c r="I1780" s="322"/>
      <c r="J1780" s="327"/>
      <c r="K1780" s="321" t="s">
        <v>238</v>
      </c>
      <c r="L1780" s="321"/>
      <c r="M1780" s="321"/>
      <c r="N1780" s="327"/>
      <c r="O1780" s="321" t="s">
        <v>238</v>
      </c>
      <c r="P1780" s="321"/>
      <c r="Q1780" s="310"/>
      <c r="R1780" s="309"/>
      <c r="V1780" s="374" t="e">
        <f>O1771</f>
        <v>#N/A</v>
      </c>
      <c r="W1780" s="375">
        <f>O1776</f>
        <v>0</v>
      </c>
    </row>
    <row r="1781" spans="1:23" x14ac:dyDescent="0.25">
      <c r="A1781" s="330"/>
      <c r="B1781" s="311">
        <f>$C$9</f>
        <v>0</v>
      </c>
      <c r="C1781" s="312">
        <f>'13 Score Fill'!H1767</f>
        <v>0</v>
      </c>
      <c r="D1781" s="309"/>
      <c r="E1781" s="310"/>
      <c r="F1781" s="311">
        <f>$C$9</f>
        <v>0</v>
      </c>
      <c r="G1781" s="312">
        <f>'13 Score Fill'!H1775</f>
        <v>0</v>
      </c>
      <c r="H1781" s="309"/>
      <c r="I1781" s="310"/>
      <c r="J1781" s="311">
        <f>$C$9</f>
        <v>0</v>
      </c>
      <c r="K1781" s="312">
        <f>'13 Score Fill'!H1783</f>
        <v>0</v>
      </c>
      <c r="L1781" s="309"/>
      <c r="M1781" s="309"/>
      <c r="N1781" s="311">
        <f>$C$9</f>
        <v>0</v>
      </c>
      <c r="O1781" s="313">
        <f>'13 Score Fill'!H1791</f>
        <v>0</v>
      </c>
      <c r="P1781" s="309"/>
      <c r="Q1781" s="310"/>
      <c r="R1781" s="309"/>
      <c r="V1781" s="374" t="e">
        <f>C1779</f>
        <v>#N/A</v>
      </c>
      <c r="W1781" s="375">
        <f>C1784</f>
        <v>0</v>
      </c>
    </row>
    <row r="1782" spans="1:23" x14ac:dyDescent="0.25">
      <c r="A1782" s="330"/>
      <c r="B1782" s="311">
        <f>$C$10</f>
        <v>0</v>
      </c>
      <c r="C1782" s="313">
        <f>'13 Score Fill'!H1768</f>
        <v>0</v>
      </c>
      <c r="D1782" s="309"/>
      <c r="E1782" s="310"/>
      <c r="F1782" s="311">
        <f>$C$10</f>
        <v>0</v>
      </c>
      <c r="G1782" s="313">
        <f>'13 Score Fill'!H1776</f>
        <v>0</v>
      </c>
      <c r="H1782" s="309"/>
      <c r="I1782" s="310"/>
      <c r="J1782" s="311">
        <f>$C$10</f>
        <v>0</v>
      </c>
      <c r="K1782" s="312">
        <f>'13 Score Fill'!H1784</f>
        <v>0</v>
      </c>
      <c r="L1782" s="309"/>
      <c r="M1782" s="309"/>
      <c r="N1782" s="311">
        <f>$C$10</f>
        <v>0</v>
      </c>
      <c r="O1782" s="314">
        <f>'13 Score Fill'!H1792</f>
        <v>0</v>
      </c>
      <c r="P1782" s="309"/>
      <c r="Q1782" s="310"/>
      <c r="R1782" s="309"/>
      <c r="V1782" s="374" t="e">
        <f>G1779</f>
        <v>#N/A</v>
      </c>
      <c r="W1782" s="375">
        <f>G1784</f>
        <v>0</v>
      </c>
    </row>
    <row r="1783" spans="1:23" x14ac:dyDescent="0.25">
      <c r="A1783" s="330"/>
      <c r="B1783" s="311">
        <f>$C$11</f>
        <v>0</v>
      </c>
      <c r="C1783" s="314">
        <f>'13 Score Fill'!H1769</f>
        <v>0</v>
      </c>
      <c r="D1783" s="309"/>
      <c r="E1783" s="310"/>
      <c r="F1783" s="311">
        <f>$C$11</f>
        <v>0</v>
      </c>
      <c r="G1783" s="315">
        <f>'13 Score Fill'!H1777</f>
        <v>0</v>
      </c>
      <c r="H1783" s="309"/>
      <c r="I1783" s="310"/>
      <c r="J1783" s="311">
        <f>$C$11</f>
        <v>0</v>
      </c>
      <c r="K1783" s="313">
        <f>'13 Score Fill'!H1785</f>
        <v>0</v>
      </c>
      <c r="L1783" s="309"/>
      <c r="M1783" s="309"/>
      <c r="N1783" s="311">
        <f>$C$11</f>
        <v>0</v>
      </c>
      <c r="O1783" s="314">
        <f>'13 Score Fill'!H1793</f>
        <v>0</v>
      </c>
      <c r="P1783" s="309"/>
      <c r="Q1783" s="310"/>
      <c r="R1783" s="309"/>
      <c r="V1783" s="375" t="e">
        <f>K1779</f>
        <v>#N/A</v>
      </c>
      <c r="W1783" s="375">
        <f>K1784</f>
        <v>0</v>
      </c>
    </row>
    <row r="1784" spans="1:23" x14ac:dyDescent="0.25">
      <c r="A1784" s="330"/>
      <c r="B1784" s="327" t="s">
        <v>248</v>
      </c>
      <c r="C1784" s="324">
        <f>SUM(C1781:C1783)</f>
        <v>0</v>
      </c>
      <c r="D1784" s="325"/>
      <c r="E1784" s="326"/>
      <c r="F1784" s="327" t="s">
        <v>248</v>
      </c>
      <c r="G1784" s="322">
        <f>SUM(G1781:G1783)</f>
        <v>0</v>
      </c>
      <c r="H1784" s="325"/>
      <c r="I1784" s="326"/>
      <c r="J1784" s="327" t="s">
        <v>248</v>
      </c>
      <c r="K1784" s="324">
        <f>SUM(K1781:K1783)</f>
        <v>0</v>
      </c>
      <c r="L1784" s="325"/>
      <c r="M1784" s="325"/>
      <c r="N1784" s="327" t="s">
        <v>248</v>
      </c>
      <c r="O1784" s="324">
        <f>SUM(O1781:O1783)</f>
        <v>0</v>
      </c>
      <c r="P1784" s="309"/>
      <c r="Q1784" s="310"/>
      <c r="R1784" s="309"/>
      <c r="V1784" s="374" t="e">
        <f>O1779</f>
        <v>#N/A</v>
      </c>
      <c r="W1784" s="375">
        <f>O1784</f>
        <v>0</v>
      </c>
    </row>
    <row r="1785" spans="1:23" x14ac:dyDescent="0.25">
      <c r="A1785" s="330"/>
      <c r="B1785" s="327" t="s">
        <v>240</v>
      </c>
      <c r="C1785" s="328">
        <f>C1784/3</f>
        <v>0</v>
      </c>
      <c r="D1785" s="325"/>
      <c r="E1785" s="326"/>
      <c r="F1785" s="327" t="s">
        <v>240</v>
      </c>
      <c r="G1785" s="328">
        <f>G1784/3</f>
        <v>0</v>
      </c>
      <c r="H1785" s="325"/>
      <c r="I1785" s="326"/>
      <c r="J1785" s="327" t="s">
        <v>240</v>
      </c>
      <c r="K1785" s="328">
        <f>K1784/3</f>
        <v>0</v>
      </c>
      <c r="L1785" s="325"/>
      <c r="M1785" s="325"/>
      <c r="N1785" s="327" t="s">
        <v>240</v>
      </c>
      <c r="O1785" s="328">
        <f>O1784/3</f>
        <v>0</v>
      </c>
      <c r="P1785" s="309"/>
      <c r="Q1785" s="310"/>
      <c r="R1785" s="309"/>
      <c r="V1785" s="374" t="e">
        <f>C1787</f>
        <v>#N/A</v>
      </c>
      <c r="W1785" s="375">
        <f>C1792</f>
        <v>0</v>
      </c>
    </row>
    <row r="1786" spans="1:23" x14ac:dyDescent="0.25">
      <c r="A1786" s="330"/>
      <c r="B1786" s="311"/>
      <c r="C1786" s="309"/>
      <c r="D1786" s="309"/>
      <c r="E1786" s="310"/>
      <c r="F1786" s="311"/>
      <c r="G1786" s="309"/>
      <c r="H1786" s="309"/>
      <c r="I1786" s="310"/>
      <c r="J1786" s="311"/>
      <c r="K1786" s="309"/>
      <c r="L1786" s="309"/>
      <c r="M1786" s="309"/>
      <c r="N1786" s="311"/>
      <c r="O1786" s="309"/>
      <c r="P1786" s="309"/>
      <c r="Q1786" s="310"/>
      <c r="R1786" s="309"/>
      <c r="S1786" s="429"/>
      <c r="T1786" s="428"/>
      <c r="U1786" s="430"/>
      <c r="V1786" s="374" t="e">
        <f>G1787</f>
        <v>#N/A</v>
      </c>
      <c r="W1786" s="375">
        <f>G1792</f>
        <v>0</v>
      </c>
    </row>
    <row r="1787" spans="1:23" ht="12.75" customHeight="1" x14ac:dyDescent="0.25">
      <c r="A1787" s="330"/>
      <c r="B1787" s="319" t="s">
        <v>244</v>
      </c>
      <c r="C1787" s="1384" t="e">
        <f>$C$62</f>
        <v>#N/A</v>
      </c>
      <c r="D1787" s="1385"/>
      <c r="E1787" s="318"/>
      <c r="F1787" s="319" t="s">
        <v>244</v>
      </c>
      <c r="G1787" s="1384" t="e">
        <f>$G$62</f>
        <v>#N/A</v>
      </c>
      <c r="H1787" s="1385"/>
      <c r="I1787" s="318"/>
      <c r="J1787" s="319" t="s">
        <v>244</v>
      </c>
      <c r="K1787" s="1384" t="e">
        <f>$K$62</f>
        <v>#N/A</v>
      </c>
      <c r="L1787" s="1385"/>
      <c r="M1787" s="320"/>
      <c r="N1787" s="319" t="s">
        <v>244</v>
      </c>
      <c r="O1787" s="1384" t="e">
        <f>$O$62</f>
        <v>#N/A</v>
      </c>
      <c r="P1787" s="1385"/>
      <c r="Q1787" s="310"/>
      <c r="R1787" s="309"/>
      <c r="U1787" s="331"/>
      <c r="V1787" s="374" t="e">
        <f>K1787</f>
        <v>#N/A</v>
      </c>
      <c r="W1787" s="375">
        <f>K1792</f>
        <v>0</v>
      </c>
    </row>
    <row r="1788" spans="1:23" x14ac:dyDescent="0.25">
      <c r="A1788" s="330"/>
      <c r="B1788" s="311"/>
      <c r="C1788" s="321" t="s">
        <v>238</v>
      </c>
      <c r="D1788" s="321"/>
      <c r="E1788" s="322"/>
      <c r="F1788" s="327"/>
      <c r="G1788" s="321" t="s">
        <v>238</v>
      </c>
      <c r="H1788" s="321"/>
      <c r="I1788" s="322"/>
      <c r="J1788" s="327"/>
      <c r="K1788" s="321" t="s">
        <v>238</v>
      </c>
      <c r="L1788" s="321"/>
      <c r="M1788" s="321"/>
      <c r="N1788" s="327"/>
      <c r="O1788" s="321" t="s">
        <v>238</v>
      </c>
      <c r="P1788" s="321"/>
      <c r="Q1788" s="310"/>
      <c r="R1788" s="309"/>
      <c r="V1788" s="374" t="e">
        <f>O1787</f>
        <v>#N/A</v>
      </c>
      <c r="W1788" s="375">
        <f>O1792</f>
        <v>0</v>
      </c>
    </row>
    <row r="1789" spans="1:23" x14ac:dyDescent="0.25">
      <c r="A1789" s="330"/>
      <c r="B1789" s="311">
        <f>$C$9</f>
        <v>0</v>
      </c>
      <c r="C1789" s="313">
        <f>'13 Score Fill'!I1767</f>
        <v>0</v>
      </c>
      <c r="D1789" s="309"/>
      <c r="E1789" s="310"/>
      <c r="F1789" s="311">
        <f>$C$9</f>
        <v>0</v>
      </c>
      <c r="G1789" s="313">
        <f>'13 Score Fill'!I1775</f>
        <v>0</v>
      </c>
      <c r="H1789" s="309"/>
      <c r="I1789" s="310"/>
      <c r="J1789" s="311">
        <f>$C$9</f>
        <v>0</v>
      </c>
      <c r="K1789" s="313">
        <f>'13 Score Fill'!I1783</f>
        <v>0</v>
      </c>
      <c r="L1789" s="309"/>
      <c r="M1789" s="309"/>
      <c r="N1789" s="311">
        <f>$C$9</f>
        <v>0</v>
      </c>
      <c r="O1789" s="313">
        <f>'13 Score Fill'!I1791</f>
        <v>0</v>
      </c>
      <c r="P1789" s="309"/>
      <c r="Q1789" s="310"/>
      <c r="R1789" s="309"/>
      <c r="V1789" s="374" t="e">
        <f>C1795</f>
        <v>#N/A</v>
      </c>
      <c r="W1789" s="375">
        <f>C1800</f>
        <v>0</v>
      </c>
    </row>
    <row r="1790" spans="1:23" x14ac:dyDescent="0.25">
      <c r="A1790" s="330"/>
      <c r="B1790" s="311">
        <f>$C$10</f>
        <v>0</v>
      </c>
      <c r="C1790" s="315">
        <f>'13 Score Fill'!I1768</f>
        <v>0</v>
      </c>
      <c r="D1790" s="309"/>
      <c r="E1790" s="310"/>
      <c r="F1790" s="311">
        <f>$C$10</f>
        <v>0</v>
      </c>
      <c r="G1790" s="315">
        <f>'13 Score Fill'!I1776</f>
        <v>0</v>
      </c>
      <c r="H1790" s="309"/>
      <c r="I1790" s="310"/>
      <c r="J1790" s="311">
        <f>$C$10</f>
        <v>0</v>
      </c>
      <c r="K1790" s="315">
        <f>'13 Score Fill'!I1784</f>
        <v>0</v>
      </c>
      <c r="L1790" s="309"/>
      <c r="M1790" s="309"/>
      <c r="N1790" s="311">
        <f>$C$10</f>
        <v>0</v>
      </c>
      <c r="O1790" s="314">
        <f>'13 Score Fill'!I1792</f>
        <v>0</v>
      </c>
      <c r="P1790" s="309"/>
      <c r="Q1790" s="310"/>
      <c r="R1790" s="309"/>
      <c r="V1790" s="374" t="e">
        <f>G1795</f>
        <v>#N/A</v>
      </c>
      <c r="W1790" s="375">
        <f>G1800</f>
        <v>0</v>
      </c>
    </row>
    <row r="1791" spans="1:23" x14ac:dyDescent="0.25">
      <c r="A1791" s="330"/>
      <c r="B1791" s="311">
        <f>$C$11</f>
        <v>0</v>
      </c>
      <c r="C1791" s="313">
        <f>'13 Score Fill'!I1769</f>
        <v>0</v>
      </c>
      <c r="D1791" s="309"/>
      <c r="E1791" s="310"/>
      <c r="F1791" s="311">
        <f>$C$11</f>
        <v>0</v>
      </c>
      <c r="G1791" s="313">
        <f>'13 Score Fill'!I1777</f>
        <v>0</v>
      </c>
      <c r="H1791" s="309"/>
      <c r="I1791" s="310"/>
      <c r="J1791" s="311">
        <f>$C$11</f>
        <v>0</v>
      </c>
      <c r="K1791" s="315">
        <f>'13 Score Fill'!I1785</f>
        <v>0</v>
      </c>
      <c r="L1791" s="309"/>
      <c r="M1791" s="309"/>
      <c r="N1791" s="311">
        <f>$C$11</f>
        <v>0</v>
      </c>
      <c r="O1791" s="315">
        <f>'13 Score Fill'!I1793</f>
        <v>0</v>
      </c>
      <c r="P1791" s="309"/>
      <c r="Q1791" s="310"/>
      <c r="R1791" s="309"/>
      <c r="V1791" s="375" t="e">
        <f>K1795</f>
        <v>#N/A</v>
      </c>
      <c r="W1791" s="375">
        <f>K1800</f>
        <v>0</v>
      </c>
    </row>
    <row r="1792" spans="1:23" x14ac:dyDescent="0.25">
      <c r="A1792" s="330"/>
      <c r="B1792" s="327" t="s">
        <v>248</v>
      </c>
      <c r="C1792" s="324">
        <f>SUM(C1789:C1791)</f>
        <v>0</v>
      </c>
      <c r="D1792" s="325"/>
      <c r="E1792" s="326"/>
      <c r="F1792" s="327" t="s">
        <v>248</v>
      </c>
      <c r="G1792" s="324">
        <f>SUM(G1789:G1791)</f>
        <v>0</v>
      </c>
      <c r="H1792" s="325"/>
      <c r="I1792" s="326"/>
      <c r="J1792" s="327" t="s">
        <v>248</v>
      </c>
      <c r="K1792" s="324">
        <f>SUM(K1789:K1791)</f>
        <v>0</v>
      </c>
      <c r="L1792" s="325"/>
      <c r="M1792" s="325"/>
      <c r="N1792" s="327" t="s">
        <v>248</v>
      </c>
      <c r="O1792" s="321">
        <f>SUM(O1789:O1791)</f>
        <v>0</v>
      </c>
      <c r="P1792" s="309"/>
      <c r="Q1792" s="310"/>
      <c r="R1792" s="309"/>
      <c r="V1792" s="374" t="e">
        <f>O1795</f>
        <v>#N/A</v>
      </c>
      <c r="W1792" s="375">
        <f>O1800</f>
        <v>0</v>
      </c>
    </row>
    <row r="1793" spans="1:23" x14ac:dyDescent="0.25">
      <c r="A1793" s="330"/>
      <c r="B1793" s="327" t="s">
        <v>240</v>
      </c>
      <c r="C1793" s="328">
        <f>C1792/3</f>
        <v>0</v>
      </c>
      <c r="D1793" s="325"/>
      <c r="E1793" s="326"/>
      <c r="F1793" s="327" t="s">
        <v>240</v>
      </c>
      <c r="G1793" s="328">
        <f>G1792/3</f>
        <v>0</v>
      </c>
      <c r="H1793" s="325"/>
      <c r="I1793" s="326"/>
      <c r="J1793" s="327" t="s">
        <v>240</v>
      </c>
      <c r="K1793" s="328">
        <f>K1792/3</f>
        <v>0</v>
      </c>
      <c r="L1793" s="325"/>
      <c r="M1793" s="325"/>
      <c r="N1793" s="327" t="s">
        <v>240</v>
      </c>
      <c r="O1793" s="328">
        <f>O1792/3</f>
        <v>0</v>
      </c>
      <c r="P1793" s="309"/>
      <c r="Q1793" s="310"/>
      <c r="R1793" s="309"/>
      <c r="W1793" s="184">
        <f>SUM(W1769:W1792)</f>
        <v>0</v>
      </c>
    </row>
    <row r="1794" spans="1:23" x14ac:dyDescent="0.25">
      <c r="A1794" s="330"/>
      <c r="B1794" s="311"/>
      <c r="C1794" s="309"/>
      <c r="D1794" s="309"/>
      <c r="E1794" s="310"/>
      <c r="F1794" s="311"/>
      <c r="G1794" s="309"/>
      <c r="H1794" s="309"/>
      <c r="I1794" s="310"/>
      <c r="J1794" s="311"/>
      <c r="K1794" s="309"/>
      <c r="L1794" s="309"/>
      <c r="M1794" s="309"/>
      <c r="N1794" s="311"/>
      <c r="O1794" s="309"/>
      <c r="P1794" s="309"/>
      <c r="Q1794" s="310"/>
      <c r="R1794" s="309"/>
    </row>
    <row r="1795" spans="1:23" ht="12.75" customHeight="1" x14ac:dyDescent="0.25">
      <c r="A1795" s="330"/>
      <c r="B1795" s="319" t="s">
        <v>245</v>
      </c>
      <c r="C1795" s="1384" t="e">
        <f>$C$70</f>
        <v>#N/A</v>
      </c>
      <c r="D1795" s="1385"/>
      <c r="E1795" s="318"/>
      <c r="F1795" s="319" t="s">
        <v>245</v>
      </c>
      <c r="G1795" s="1384" t="e">
        <f>$G$70</f>
        <v>#N/A</v>
      </c>
      <c r="H1795" s="1385"/>
      <c r="I1795" s="318"/>
      <c r="J1795" s="319" t="s">
        <v>245</v>
      </c>
      <c r="K1795" s="1384" t="e">
        <f>$K$70</f>
        <v>#N/A</v>
      </c>
      <c r="L1795" s="1385"/>
      <c r="M1795" s="320"/>
      <c r="N1795" s="319" t="s">
        <v>245</v>
      </c>
      <c r="O1795" s="1384" t="e">
        <f>$O$70</f>
        <v>#N/A</v>
      </c>
      <c r="P1795" s="1385"/>
      <c r="Q1795" s="310"/>
      <c r="R1795" s="309"/>
      <c r="U1795" s="331"/>
    </row>
    <row r="1796" spans="1:23" x14ac:dyDescent="0.25">
      <c r="A1796" s="330"/>
      <c r="B1796" s="311"/>
      <c r="C1796" s="321" t="s">
        <v>238</v>
      </c>
      <c r="D1796" s="321"/>
      <c r="E1796" s="322"/>
      <c r="F1796" s="327"/>
      <c r="G1796" s="321" t="s">
        <v>238</v>
      </c>
      <c r="H1796" s="321"/>
      <c r="I1796" s="322"/>
      <c r="J1796" s="327"/>
      <c r="K1796" s="321" t="s">
        <v>238</v>
      </c>
      <c r="L1796" s="321"/>
      <c r="M1796" s="321"/>
      <c r="N1796" s="327"/>
      <c r="O1796" s="321" t="s">
        <v>238</v>
      </c>
      <c r="P1796" s="309"/>
      <c r="Q1796" s="310"/>
      <c r="R1796" s="309"/>
    </row>
    <row r="1797" spans="1:23" x14ac:dyDescent="0.25">
      <c r="A1797" s="330"/>
      <c r="B1797" s="311">
        <f>$C$9</f>
        <v>0</v>
      </c>
      <c r="C1797" s="313">
        <f>'13 Score Fill'!J1767</f>
        <v>0</v>
      </c>
      <c r="D1797" s="309"/>
      <c r="E1797" s="310"/>
      <c r="F1797" s="311">
        <f>$C$9</f>
        <v>0</v>
      </c>
      <c r="G1797" s="313">
        <f>'13 Score Fill'!J1775</f>
        <v>0</v>
      </c>
      <c r="H1797" s="309"/>
      <c r="I1797" s="310"/>
      <c r="J1797" s="311">
        <f>$C$9</f>
        <v>0</v>
      </c>
      <c r="K1797" s="313">
        <f>'13 Score Fill'!J1783</f>
        <v>0</v>
      </c>
      <c r="L1797" s="309"/>
      <c r="M1797" s="309"/>
      <c r="N1797" s="311">
        <f>$C$9</f>
        <v>0</v>
      </c>
      <c r="O1797" s="313">
        <f>'13 Score Fill'!J1791</f>
        <v>0</v>
      </c>
      <c r="P1797" s="309"/>
      <c r="Q1797" s="310"/>
      <c r="R1797" s="309"/>
      <c r="V1797" s="374">
        <f>COUNTIF(V1769:V1792,D1809)</f>
        <v>0</v>
      </c>
    </row>
    <row r="1798" spans="1:23" x14ac:dyDescent="0.25">
      <c r="A1798" s="330"/>
      <c r="B1798" s="311">
        <f>$C$10</f>
        <v>0</v>
      </c>
      <c r="C1798" s="314">
        <f>'13 Score Fill'!J1768</f>
        <v>0</v>
      </c>
      <c r="D1798" s="309"/>
      <c r="E1798" s="310"/>
      <c r="F1798" s="311">
        <f>$C$10</f>
        <v>0</v>
      </c>
      <c r="G1798" s="315">
        <f>'13 Score Fill'!J1776</f>
        <v>0</v>
      </c>
      <c r="H1798" s="309"/>
      <c r="I1798" s="310"/>
      <c r="J1798" s="311">
        <f>$C$10</f>
        <v>0</v>
      </c>
      <c r="K1798" s="315">
        <f>'13 Score Fill'!J1784</f>
        <v>0</v>
      </c>
      <c r="L1798" s="309"/>
      <c r="M1798" s="309"/>
      <c r="N1798" s="311">
        <f>$C$10</f>
        <v>0</v>
      </c>
      <c r="O1798" s="314">
        <f>'13 Score Fill'!J1792</f>
        <v>0</v>
      </c>
      <c r="P1798" s="309"/>
      <c r="Q1798" s="310"/>
      <c r="R1798" s="309"/>
      <c r="V1798" s="374">
        <f>COUNTIF(V1769:V1792,D1810)</f>
        <v>0</v>
      </c>
    </row>
    <row r="1799" spans="1:23" x14ac:dyDescent="0.25">
      <c r="A1799" s="330"/>
      <c r="B1799" s="311">
        <f>$C$11</f>
        <v>0</v>
      </c>
      <c r="C1799" s="314">
        <f>'13 Score Fill'!J1769</f>
        <v>0</v>
      </c>
      <c r="D1799" s="309"/>
      <c r="E1799" s="310"/>
      <c r="F1799" s="311">
        <f>$C$11</f>
        <v>0</v>
      </c>
      <c r="G1799" s="315">
        <f>'13 Score Fill'!J1777</f>
        <v>0</v>
      </c>
      <c r="H1799" s="309"/>
      <c r="I1799" s="310"/>
      <c r="J1799" s="311">
        <f>$C$11</f>
        <v>0</v>
      </c>
      <c r="K1799" s="315">
        <f>'13 Score Fill'!J1785</f>
        <v>0</v>
      </c>
      <c r="L1799" s="309"/>
      <c r="M1799" s="309"/>
      <c r="N1799" s="311">
        <f>$C$11</f>
        <v>0</v>
      </c>
      <c r="O1799" s="314">
        <f>'13 Score Fill'!J1793</f>
        <v>0</v>
      </c>
      <c r="P1799" s="309"/>
      <c r="Q1799" s="310"/>
      <c r="R1799" s="309"/>
      <c r="V1799" s="374">
        <f>COUNTIF(V1769:V1792,D1811)</f>
        <v>0</v>
      </c>
    </row>
    <row r="1800" spans="1:23" x14ac:dyDescent="0.25">
      <c r="A1800" s="330"/>
      <c r="B1800" s="327" t="s">
        <v>248</v>
      </c>
      <c r="C1800" s="324">
        <f>SUM(C1797:C1799)</f>
        <v>0</v>
      </c>
      <c r="D1800" s="325"/>
      <c r="E1800" s="326"/>
      <c r="F1800" s="327" t="s">
        <v>248</v>
      </c>
      <c r="G1800" s="321">
        <f>SUM(G1797:G1799)</f>
        <v>0</v>
      </c>
      <c r="H1800" s="325"/>
      <c r="I1800" s="326"/>
      <c r="J1800" s="327" t="s">
        <v>248</v>
      </c>
      <c r="K1800" s="324">
        <f>SUM(K1797:K1799)</f>
        <v>0</v>
      </c>
      <c r="L1800" s="325"/>
      <c r="M1800" s="325"/>
      <c r="N1800" s="327" t="s">
        <v>248</v>
      </c>
      <c r="O1800" s="324">
        <f>SUM(O1797:O1799)</f>
        <v>0</v>
      </c>
      <c r="P1800" s="309"/>
      <c r="Q1800" s="310"/>
      <c r="R1800" s="309"/>
      <c r="V1800" s="374">
        <f>COUNTIF(V1769:V1792,D1812)</f>
        <v>0</v>
      </c>
    </row>
    <row r="1801" spans="1:23" x14ac:dyDescent="0.25">
      <c r="A1801" s="330"/>
      <c r="B1801" s="327" t="s">
        <v>240</v>
      </c>
      <c r="C1801" s="328">
        <f>C1800/3</f>
        <v>0</v>
      </c>
      <c r="D1801" s="378"/>
      <c r="E1801" s="379"/>
      <c r="F1801" s="380" t="s">
        <v>240</v>
      </c>
      <c r="G1801" s="328">
        <f>G1800/3</f>
        <v>0</v>
      </c>
      <c r="H1801" s="378"/>
      <c r="I1801" s="379"/>
      <c r="J1801" s="380" t="s">
        <v>240</v>
      </c>
      <c r="K1801" s="328">
        <f>K1800/3</f>
        <v>0</v>
      </c>
      <c r="L1801" s="378"/>
      <c r="M1801" s="378"/>
      <c r="N1801" s="380" t="s">
        <v>240</v>
      </c>
      <c r="O1801" s="328">
        <f>O1800/3</f>
        <v>0</v>
      </c>
      <c r="P1801" s="309"/>
      <c r="Q1801" s="310"/>
      <c r="R1801" s="309"/>
      <c r="V1801" s="374">
        <f>COUNTIF(V1769:V1792,C1813)</f>
        <v>0</v>
      </c>
    </row>
    <row r="1802" spans="1:23" ht="13.8" thickBot="1" x14ac:dyDescent="0.3">
      <c r="A1802" s="330"/>
      <c r="B1802" s="311"/>
      <c r="C1802" s="309"/>
      <c r="D1802" s="309"/>
      <c r="E1802" s="310"/>
      <c r="F1802" s="311"/>
      <c r="G1802" s="309"/>
      <c r="H1802" s="309"/>
      <c r="I1802" s="310"/>
      <c r="J1802" s="311"/>
      <c r="K1802" s="309"/>
      <c r="L1802" s="309"/>
      <c r="M1802" s="309"/>
      <c r="N1802" s="311"/>
      <c r="O1802" s="309"/>
      <c r="P1802" s="309"/>
      <c r="Q1802" s="310"/>
      <c r="R1802" s="309"/>
      <c r="V1802" s="374">
        <f>COUNTIF(V1769:V1792,D1814)</f>
        <v>0</v>
      </c>
    </row>
    <row r="1803" spans="1:23" ht="25.5" customHeight="1" x14ac:dyDescent="0.25">
      <c r="A1803" s="330"/>
      <c r="B1803" s="381" t="s">
        <v>249</v>
      </c>
      <c r="C1803" s="382">
        <f>C1800+C1792+C1784+C1776+C1768+C1760</f>
        <v>0</v>
      </c>
      <c r="D1803" s="1394" t="e">
        <f>$C$28</f>
        <v>#N/A</v>
      </c>
      <c r="E1803" s="1395"/>
      <c r="F1803" s="381" t="s">
        <v>272</v>
      </c>
      <c r="G1803" s="382">
        <f>G1800+G1792+G1784+G1776+G1768+G1760</f>
        <v>0</v>
      </c>
      <c r="H1803" s="1394" t="e">
        <f>$G$28</f>
        <v>#N/A</v>
      </c>
      <c r="I1803" s="1395"/>
      <c r="J1803" s="381" t="s">
        <v>301</v>
      </c>
      <c r="K1803" s="382">
        <f>K1800+K1792+K1784+K1776+K1768+K1760</f>
        <v>0</v>
      </c>
      <c r="L1803" s="1394" t="e">
        <f>$K$28</f>
        <v>#N/A</v>
      </c>
      <c r="M1803" s="1400"/>
      <c r="N1803" s="381" t="s">
        <v>303</v>
      </c>
      <c r="O1803" s="383">
        <f>O1800+O1792+O1784+O1776+O1768+O1760</f>
        <v>0</v>
      </c>
      <c r="P1803" s="1394" t="str">
        <f>$O$28</f>
        <v>Not Used</v>
      </c>
      <c r="Q1803" s="1395"/>
      <c r="R1803" s="510"/>
      <c r="V1803" s="374">
        <f>COUNTIF(V1769:V1792,D1815)</f>
        <v>0</v>
      </c>
    </row>
    <row r="1804" spans="1:23" x14ac:dyDescent="0.25">
      <c r="A1804" s="330"/>
      <c r="B1804" s="384"/>
      <c r="C1804" s="321"/>
      <c r="D1804" s="1396"/>
      <c r="E1804" s="1397"/>
      <c r="F1804" s="384"/>
      <c r="G1804" s="321"/>
      <c r="H1804" s="1396"/>
      <c r="I1804" s="1397"/>
      <c r="J1804" s="384"/>
      <c r="K1804" s="321"/>
      <c r="L1804" s="1396"/>
      <c r="M1804" s="1401"/>
      <c r="N1804" s="384"/>
      <c r="O1804" s="385"/>
      <c r="P1804" s="1396"/>
      <c r="Q1804" s="1397"/>
      <c r="R1804" s="510"/>
      <c r="V1804" s="374">
        <f>COUNTIF(V1769:V1792,C1816)</f>
        <v>0</v>
      </c>
    </row>
    <row r="1805" spans="1:23" ht="27" thickBot="1" x14ac:dyDescent="0.3">
      <c r="A1805" s="330"/>
      <c r="B1805" s="386" t="s">
        <v>250</v>
      </c>
      <c r="C1805" s="388" t="str">
        <f>K1810</f>
        <v>Exercise 1</v>
      </c>
      <c r="D1805" s="1398"/>
      <c r="E1805" s="1399"/>
      <c r="F1805" s="386" t="s">
        <v>273</v>
      </c>
      <c r="G1805" s="388" t="str">
        <f>K1811</f>
        <v>Exercise 2</v>
      </c>
      <c r="H1805" s="1398"/>
      <c r="I1805" s="1399"/>
      <c r="J1805" s="386" t="s">
        <v>302</v>
      </c>
      <c r="K1805" s="388" t="str">
        <f>K1812</f>
        <v>Exercise 3</v>
      </c>
      <c r="L1805" s="1398"/>
      <c r="M1805" s="1402"/>
      <c r="N1805" s="386" t="s">
        <v>304</v>
      </c>
      <c r="O1805" s="389" t="str">
        <f>K1812</f>
        <v>Exercise 3</v>
      </c>
      <c r="P1805" s="1398"/>
      <c r="Q1805" s="1399"/>
      <c r="R1805" s="510"/>
      <c r="V1805" s="331">
        <f>$K$9+$K$10+$K$11+$K$12</f>
        <v>0</v>
      </c>
    </row>
    <row r="1806" spans="1:23" ht="13.8" thickBot="1" x14ac:dyDescent="0.3">
      <c r="A1806" s="330"/>
      <c r="B1806" s="329"/>
      <c r="C1806" s="309"/>
      <c r="D1806" s="309"/>
      <c r="E1806" s="309"/>
      <c r="F1806" s="309"/>
      <c r="G1806" s="309"/>
      <c r="H1806" s="309"/>
      <c r="I1806" s="309"/>
      <c r="J1806" s="309"/>
      <c r="K1806" s="309"/>
      <c r="L1806" s="309"/>
      <c r="M1806" s="309"/>
      <c r="N1806" s="309"/>
      <c r="O1806" s="309"/>
      <c r="P1806" s="309"/>
      <c r="Q1806" s="310"/>
      <c r="R1806" s="309"/>
    </row>
    <row r="1807" spans="1:23" ht="41.4" thickTop="1" thickBot="1" x14ac:dyDescent="0.35">
      <c r="A1807" s="330"/>
      <c r="B1807" s="390"/>
      <c r="C1807" s="325"/>
      <c r="D1807" s="325"/>
      <c r="E1807" s="391" t="s">
        <v>248</v>
      </c>
      <c r="F1807" s="392" t="s">
        <v>348</v>
      </c>
      <c r="G1807" s="1387" t="s">
        <v>347</v>
      </c>
      <c r="H1807" s="1387"/>
      <c r="I1807" s="393"/>
      <c r="J1807" s="394"/>
      <c r="K1807" s="309"/>
      <c r="L1807" s="309"/>
      <c r="M1807" s="1382" t="s">
        <v>7</v>
      </c>
      <c r="N1807" s="1383"/>
      <c r="O1807" s="395" t="str">
        <f>J1751</f>
        <v>Z</v>
      </c>
      <c r="P1807" s="396"/>
      <c r="Q1807" s="397"/>
      <c r="R1807" s="396"/>
    </row>
    <row r="1808" spans="1:23" ht="13.8" thickTop="1" x14ac:dyDescent="0.25">
      <c r="A1808" s="330"/>
      <c r="B1808" s="398"/>
      <c r="C1808" s="399"/>
      <c r="D1808" s="400" t="s">
        <v>259</v>
      </c>
      <c r="E1808" s="321">
        <f>SUMIFS(W1769:W1792,V1769:V1792,D1808)</f>
        <v>0</v>
      </c>
      <c r="F1808" s="401">
        <f>$V$72*30</f>
        <v>0</v>
      </c>
      <c r="G1808" s="1374" t="e">
        <f>E1808/$V$72/3</f>
        <v>#DIV/0!</v>
      </c>
      <c r="H1808" s="1374"/>
      <c r="I1808" s="309"/>
      <c r="J1808" s="309"/>
      <c r="K1808" s="309"/>
      <c r="L1808" s="309"/>
      <c r="M1808" s="402"/>
      <c r="N1808" s="1392"/>
      <c r="O1808" s="1392"/>
      <c r="P1808" s="1392"/>
      <c r="Q1808" s="1393"/>
      <c r="R1808" s="509"/>
    </row>
    <row r="1809" spans="1:18" x14ac:dyDescent="0.25">
      <c r="A1809" s="330"/>
      <c r="B1809" s="403"/>
      <c r="C1809" s="399"/>
      <c r="D1809" s="400" t="s">
        <v>266</v>
      </c>
      <c r="E1809" s="321">
        <f>SUMIFS(W1769:W1792,V1769:V1792,D1809)</f>
        <v>0</v>
      </c>
      <c r="F1809" s="401">
        <f>$V$73*30</f>
        <v>0</v>
      </c>
      <c r="G1809" s="1374" t="e">
        <f>E1809/$V$73/3</f>
        <v>#DIV/0!</v>
      </c>
      <c r="H1809" s="1374"/>
      <c r="K1809" s="1390"/>
      <c r="L1809" s="1390"/>
      <c r="M1809" s="404" t="s">
        <v>248</v>
      </c>
      <c r="N1809" s="404" t="s">
        <v>240</v>
      </c>
      <c r="O1809" s="405"/>
      <c r="P1809" s="405"/>
      <c r="Q1809" s="406"/>
      <c r="R1809" s="405"/>
    </row>
    <row r="1810" spans="1:18" ht="13.8" x14ac:dyDescent="0.3">
      <c r="A1810" s="330"/>
      <c r="B1810" s="403"/>
      <c r="C1810" s="399"/>
      <c r="D1810" s="400" t="s">
        <v>260</v>
      </c>
      <c r="E1810" s="321">
        <f>SUMIFS(W1769:W1792,V1769:V1792,D1810)</f>
        <v>0</v>
      </c>
      <c r="F1810" s="401">
        <f>$V$74*30</f>
        <v>0</v>
      </c>
      <c r="G1810" s="1374" t="e">
        <f>E1810/$V$74/3</f>
        <v>#DIV/0!</v>
      </c>
      <c r="H1810" s="1374"/>
      <c r="K1810" s="1375" t="s">
        <v>236</v>
      </c>
      <c r="L1810" s="1375"/>
      <c r="M1810" s="404">
        <f>C1803</f>
        <v>0</v>
      </c>
      <c r="N1810" s="407" t="e">
        <f>(M1810/($K$9*30))*100</f>
        <v>#DIV/0!</v>
      </c>
      <c r="O1810" s="330"/>
      <c r="P1810" s="330"/>
      <c r="Q1810" s="310"/>
      <c r="R1810" s="309"/>
    </row>
    <row r="1811" spans="1:18" ht="13.8" x14ac:dyDescent="0.3">
      <c r="A1811" s="330"/>
      <c r="B1811" s="403"/>
      <c r="C1811" s="399"/>
      <c r="D1811" s="400" t="s">
        <v>261</v>
      </c>
      <c r="E1811" s="321">
        <f>SUMIFS(W1769:W1792,V1769:V1792,D1811)</f>
        <v>0</v>
      </c>
      <c r="F1811" s="401">
        <f>$V$75*30</f>
        <v>0</v>
      </c>
      <c r="G1811" s="1374" t="e">
        <f>E1811/$V$75/3</f>
        <v>#DIV/0!</v>
      </c>
      <c r="H1811" s="1374"/>
      <c r="K1811" s="1375" t="s">
        <v>237</v>
      </c>
      <c r="L1811" s="1375"/>
      <c r="M1811" s="404">
        <f>G1803</f>
        <v>0</v>
      </c>
      <c r="N1811" s="407" t="e">
        <f>(M1811/($K$10*30))*100</f>
        <v>#DIV/0!</v>
      </c>
      <c r="O1811" s="408"/>
      <c r="P1811" s="330"/>
      <c r="Q1811" s="310"/>
      <c r="R1811" s="309"/>
    </row>
    <row r="1812" spans="1:18" ht="13.8" x14ac:dyDescent="0.3">
      <c r="A1812" s="330"/>
      <c r="B1812" s="403"/>
      <c r="C1812" s="330"/>
      <c r="D1812" s="409" t="s">
        <v>262</v>
      </c>
      <c r="E1812" s="321">
        <f>SUMIFS(W1769:W1792,V1769:V1792,D1812)</f>
        <v>0</v>
      </c>
      <c r="F1812" s="401">
        <f>$V$76*30</f>
        <v>0</v>
      </c>
      <c r="G1812" s="1374" t="e">
        <f>E1812/$V$76/3</f>
        <v>#DIV/0!</v>
      </c>
      <c r="H1812" s="1374"/>
      <c r="K1812" s="1375" t="s">
        <v>247</v>
      </c>
      <c r="L1812" s="1375"/>
      <c r="M1812" s="404">
        <f>K1803</f>
        <v>0</v>
      </c>
      <c r="N1812" s="407" t="e">
        <f>(M1812/($K$11*30))*100</f>
        <v>#DIV/0!</v>
      </c>
      <c r="O1812" s="309"/>
      <c r="P1812" s="309"/>
      <c r="Q1812" s="310"/>
      <c r="R1812" s="309"/>
    </row>
    <row r="1813" spans="1:18" ht="13.8" x14ac:dyDescent="0.3">
      <c r="A1813" s="330"/>
      <c r="B1813" s="403"/>
      <c r="C1813" s="399"/>
      <c r="D1813" s="400" t="s">
        <v>263</v>
      </c>
      <c r="E1813" s="321">
        <f>SUMIFS(W1769:W1792,V1769:V1792,D1813)</f>
        <v>0</v>
      </c>
      <c r="F1813" s="401">
        <f>$V$77*30</f>
        <v>0</v>
      </c>
      <c r="G1813" s="1374" t="e">
        <f>E1813/$V$77/3</f>
        <v>#DIV/0!</v>
      </c>
      <c r="H1813" s="1374"/>
      <c r="K1813" s="1375" t="s">
        <v>246</v>
      </c>
      <c r="L1813" s="1375"/>
      <c r="M1813" s="404">
        <f>O1803</f>
        <v>0</v>
      </c>
      <c r="N1813" s="407" t="e">
        <f>(M1813/($K$12*30))*100</f>
        <v>#DIV/0!</v>
      </c>
      <c r="O1813" s="309"/>
      <c r="P1813" s="309"/>
      <c r="Q1813" s="310"/>
      <c r="R1813" s="309"/>
    </row>
    <row r="1814" spans="1:18" ht="13.8" x14ac:dyDescent="0.25">
      <c r="A1814" s="330"/>
      <c r="B1814" s="403"/>
      <c r="C1814" s="399"/>
      <c r="D1814" s="400" t="s">
        <v>265</v>
      </c>
      <c r="E1814" s="321">
        <f>SUMIFS(W1769:W1792,V1769:V1792,D1814)</f>
        <v>0</v>
      </c>
      <c r="F1814" s="401">
        <f>$V$78*30</f>
        <v>0</v>
      </c>
      <c r="G1814" s="1374" t="e">
        <f>E1814/$V$78/3</f>
        <v>#DIV/0!</v>
      </c>
      <c r="H1814" s="1374"/>
      <c r="K1814" s="1376" t="s">
        <v>248</v>
      </c>
      <c r="L1814" s="1376"/>
      <c r="M1814" s="321">
        <f>SUM(M1810:M1813)</f>
        <v>0</v>
      </c>
      <c r="N1814" s="410" t="e">
        <f>(M1814/$O$86)*100</f>
        <v>#DIV/0!</v>
      </c>
      <c r="O1814" s="309"/>
      <c r="P1814" s="309"/>
      <c r="Q1814" s="310"/>
      <c r="R1814" s="309"/>
    </row>
    <row r="1815" spans="1:18" x14ac:dyDescent="0.25">
      <c r="A1815" s="330"/>
      <c r="B1815" s="403"/>
      <c r="C1815" s="1377" t="s">
        <v>264</v>
      </c>
      <c r="D1815" s="1377"/>
      <c r="E1815" s="321">
        <f>SUMIFS(W1769:W1792,V1769:V1792,C1815)</f>
        <v>0</v>
      </c>
      <c r="F1815" s="401">
        <f>$V$79*30</f>
        <v>0</v>
      </c>
      <c r="G1815" s="1374" t="e">
        <f>E1815/$V$79/3</f>
        <v>#DIV/0!</v>
      </c>
      <c r="H1815" s="1374"/>
      <c r="I1815" s="411"/>
      <c r="L1815" s="412" t="s">
        <v>349</v>
      </c>
      <c r="M1815" s="413">
        <f>($K$9+$K$10+$K$11+$K$12)*30</f>
        <v>0</v>
      </c>
      <c r="N1815" s="414"/>
      <c r="O1815" s="414"/>
      <c r="P1815" s="309"/>
      <c r="Q1815" s="310"/>
      <c r="R1815" s="309"/>
    </row>
    <row r="1816" spans="1:18" x14ac:dyDescent="0.25">
      <c r="A1816" s="330"/>
      <c r="B1816" s="415"/>
      <c r="C1816" s="1386" t="s">
        <v>307</v>
      </c>
      <c r="D1816" s="1386"/>
      <c r="E1816" s="401">
        <f>SUM(E1808:E1815)</f>
        <v>0</v>
      </c>
      <c r="F1816" s="416">
        <f>SUM(F1808:F1815)</f>
        <v>0</v>
      </c>
      <c r="G1816" s="417"/>
      <c r="H1816" s="1388"/>
      <c r="I1816" s="1388"/>
      <c r="J1816" s="418"/>
      <c r="K1816" s="418"/>
      <c r="L1816" s="417"/>
      <c r="M1816" s="417"/>
      <c r="N1816" s="417"/>
      <c r="O1816" s="417"/>
      <c r="P1816" s="417"/>
      <c r="Q1816" s="419"/>
      <c r="R1816" s="309"/>
    </row>
    <row r="1817" spans="1:18" x14ac:dyDescent="0.25">
      <c r="B1817" s="432"/>
      <c r="C1817" s="433"/>
      <c r="D1817" s="428"/>
      <c r="E1817" s="324"/>
      <c r="F1817" s="434"/>
      <c r="G1817" s="350"/>
      <c r="H1817" s="324"/>
      <c r="I1817" s="324"/>
      <c r="J1817" s="435"/>
      <c r="K1817" s="350"/>
      <c r="L1817" s="350"/>
      <c r="M1817" s="350"/>
      <c r="N1817" s="350"/>
      <c r="O1817" s="350"/>
      <c r="P1817" s="350"/>
      <c r="Q1817" s="350"/>
      <c r="R1817" s="309"/>
    </row>
    <row r="1818" spans="1:18" x14ac:dyDescent="0.25">
      <c r="B1818" s="428"/>
      <c r="C1818" s="428"/>
      <c r="D1818" s="428"/>
      <c r="E1818" s="428"/>
      <c r="F1818" s="428"/>
      <c r="G1818" s="428"/>
      <c r="H1818" s="428"/>
      <c r="I1818" s="428"/>
      <c r="J1818" s="436"/>
      <c r="K1818" s="428"/>
      <c r="L1818" s="428"/>
      <c r="M1818" s="428"/>
      <c r="N1818" s="428"/>
      <c r="O1818" s="428"/>
      <c r="P1818" s="428"/>
      <c r="Q1818" s="428"/>
      <c r="R1818" s="428"/>
    </row>
    <row r="1819" spans="1:18" x14ac:dyDescent="0.25">
      <c r="B1819" s="428"/>
      <c r="C1819" s="428"/>
      <c r="D1819" s="428"/>
      <c r="E1819" s="428"/>
      <c r="F1819" s="428"/>
      <c r="G1819" s="428"/>
      <c r="H1819" s="428"/>
      <c r="I1819" s="428"/>
      <c r="J1819" s="436"/>
      <c r="K1819" s="428"/>
      <c r="L1819" s="428"/>
      <c r="M1819" s="428"/>
      <c r="N1819" s="428"/>
      <c r="O1819" s="428"/>
      <c r="P1819" s="428"/>
      <c r="Q1819" s="428"/>
      <c r="R1819" s="428"/>
    </row>
    <row r="1820" spans="1:18" x14ac:dyDescent="0.25">
      <c r="B1820" s="428"/>
      <c r="C1820" s="428"/>
      <c r="D1820" s="428"/>
      <c r="E1820" s="428"/>
      <c r="F1820" s="428"/>
      <c r="G1820" s="428"/>
      <c r="H1820" s="428"/>
      <c r="I1820" s="428"/>
      <c r="J1820" s="436"/>
      <c r="K1820" s="428"/>
      <c r="L1820" s="428"/>
      <c r="M1820" s="428"/>
      <c r="N1820" s="428"/>
      <c r="O1820" s="428"/>
      <c r="P1820" s="428"/>
      <c r="Q1820" s="428"/>
      <c r="R1820" s="428"/>
    </row>
  </sheetData>
  <mergeCells count="1503">
    <mergeCell ref="U2:U10"/>
    <mergeCell ref="K15:M15"/>
    <mergeCell ref="K16:M16"/>
    <mergeCell ref="K17:M17"/>
    <mergeCell ref="O19:Q19"/>
    <mergeCell ref="O20:Q20"/>
    <mergeCell ref="AN46:AO46"/>
    <mergeCell ref="AP46:AQ46"/>
    <mergeCell ref="AR46:AS46"/>
    <mergeCell ref="AT46:AU46"/>
    <mergeCell ref="G253:H253"/>
    <mergeCell ref="P216:Q218"/>
    <mergeCell ref="G157:H157"/>
    <mergeCell ref="H147:I149"/>
    <mergeCell ref="G15:I15"/>
    <mergeCell ref="K20:M20"/>
    <mergeCell ref="O15:Q15"/>
    <mergeCell ref="O16:Q16"/>
    <mergeCell ref="O17:Q17"/>
    <mergeCell ref="O18:Q18"/>
    <mergeCell ref="G227:H227"/>
    <mergeCell ref="S168:T168"/>
    <mergeCell ref="K115:L115"/>
    <mergeCell ref="G200:H200"/>
    <mergeCell ref="S31:T31"/>
    <mergeCell ref="S99:T99"/>
    <mergeCell ref="O30:P30"/>
    <mergeCell ref="O38:P38"/>
    <mergeCell ref="K28:M28"/>
    <mergeCell ref="K38:L38"/>
    <mergeCell ref="N94:P94"/>
    <mergeCell ref="O54:P54"/>
    <mergeCell ref="N7:P7"/>
    <mergeCell ref="M9:N9"/>
    <mergeCell ref="M11:N11"/>
    <mergeCell ref="O46:P46"/>
    <mergeCell ref="G226:H226"/>
    <mergeCell ref="G292:H292"/>
    <mergeCell ref="C184:D184"/>
    <mergeCell ref="G184:H184"/>
    <mergeCell ref="G220:H220"/>
    <mergeCell ref="G222:H222"/>
    <mergeCell ref="O322:P322"/>
    <mergeCell ref="C306:D306"/>
    <mergeCell ref="K208:L208"/>
    <mergeCell ref="O208:P208"/>
    <mergeCell ref="O306:P306"/>
    <mergeCell ref="G20:I20"/>
    <mergeCell ref="K18:M18"/>
    <mergeCell ref="K19:M19"/>
    <mergeCell ref="G166:I166"/>
    <mergeCell ref="K166:M166"/>
    <mergeCell ref="C15:E15"/>
    <mergeCell ref="C16:E16"/>
    <mergeCell ref="C17:E17"/>
    <mergeCell ref="C18:E18"/>
    <mergeCell ref="C19:E19"/>
    <mergeCell ref="O261:P261"/>
    <mergeCell ref="D216:E218"/>
    <mergeCell ref="C302:F302"/>
    <mergeCell ref="C20:E20"/>
    <mergeCell ref="G46:H46"/>
    <mergeCell ref="K291:L291"/>
    <mergeCell ref="K222:L222"/>
    <mergeCell ref="D163:G163"/>
    <mergeCell ref="N163:P163"/>
    <mergeCell ref="O200:P200"/>
    <mergeCell ref="N221:Q221"/>
    <mergeCell ref="O184:P184"/>
    <mergeCell ref="G208:H208"/>
    <mergeCell ref="O176:P176"/>
    <mergeCell ref="K168:L168"/>
    <mergeCell ref="G168:H168"/>
    <mergeCell ref="G192:H192"/>
    <mergeCell ref="K200:L200"/>
    <mergeCell ref="K184:L184"/>
    <mergeCell ref="C192:D192"/>
    <mergeCell ref="O192:P192"/>
    <mergeCell ref="M220:N220"/>
    <mergeCell ref="G221:H221"/>
    <mergeCell ref="K227:L227"/>
    <mergeCell ref="K225:L225"/>
    <mergeCell ref="C168:D168"/>
    <mergeCell ref="G223:H223"/>
    <mergeCell ref="K224:L224"/>
    <mergeCell ref="O253:P253"/>
    <mergeCell ref="G225:H225"/>
    <mergeCell ref="C208:D208"/>
    <mergeCell ref="P354:Q356"/>
    <mergeCell ref="K338:L338"/>
    <mergeCell ref="H436:I436"/>
    <mergeCell ref="K322:L322"/>
    <mergeCell ref="K363:L363"/>
    <mergeCell ref="G364:H364"/>
    <mergeCell ref="G429:H429"/>
    <mergeCell ref="L423:M425"/>
    <mergeCell ref="C371:F371"/>
    <mergeCell ref="K253:L253"/>
    <mergeCell ref="C237:D237"/>
    <mergeCell ref="C330:D330"/>
    <mergeCell ref="C366:D366"/>
    <mergeCell ref="C346:D346"/>
    <mergeCell ref="C304:E304"/>
    <mergeCell ref="G304:I304"/>
    <mergeCell ref="K304:M304"/>
    <mergeCell ref="G322:H322"/>
    <mergeCell ref="G224:H224"/>
    <mergeCell ref="K226:L226"/>
    <mergeCell ref="D232:G232"/>
    <mergeCell ref="D301:G301"/>
    <mergeCell ref="C228:D228"/>
    <mergeCell ref="O330:P330"/>
    <mergeCell ref="G346:H346"/>
    <mergeCell ref="K330:L330"/>
    <mergeCell ref="G433:H433"/>
    <mergeCell ref="K433:L433"/>
    <mergeCell ref="O235:Q235"/>
    <mergeCell ref="N439:P439"/>
    <mergeCell ref="G373:I373"/>
    <mergeCell ref="P423:Q425"/>
    <mergeCell ref="K269:L269"/>
    <mergeCell ref="K537:L537"/>
    <mergeCell ref="C529:D529"/>
    <mergeCell ref="K511:M511"/>
    <mergeCell ref="G498:H498"/>
    <mergeCell ref="K498:L498"/>
    <mergeCell ref="G513:H513"/>
    <mergeCell ref="H505:I505"/>
    <mergeCell ref="G434:H434"/>
    <mergeCell ref="K434:L434"/>
    <mergeCell ref="G432:H432"/>
    <mergeCell ref="O373:Q373"/>
    <mergeCell ref="C415:D415"/>
    <mergeCell ref="G415:H415"/>
    <mergeCell ref="N370:P370"/>
    <mergeCell ref="C407:D407"/>
    <mergeCell ref="K415:L415"/>
    <mergeCell ref="O415:P415"/>
    <mergeCell ref="C476:D476"/>
    <mergeCell ref="K460:L460"/>
    <mergeCell ref="G468:H468"/>
    <mergeCell ref="L492:M494"/>
    <mergeCell ref="P492:Q494"/>
    <mergeCell ref="H492:I494"/>
    <mergeCell ref="C338:D338"/>
    <mergeCell ref="K365:L365"/>
    <mergeCell ref="C373:E373"/>
    <mergeCell ref="G366:H366"/>
    <mergeCell ref="C367:D367"/>
    <mergeCell ref="D561:E563"/>
    <mergeCell ref="C545:D545"/>
    <mergeCell ref="G545:H545"/>
    <mergeCell ref="K545:L545"/>
    <mergeCell ref="O545:P545"/>
    <mergeCell ref="O513:P513"/>
    <mergeCell ref="G501:H501"/>
    <mergeCell ref="K501:L501"/>
    <mergeCell ref="C521:D521"/>
    <mergeCell ref="G521:H521"/>
    <mergeCell ref="G502:H502"/>
    <mergeCell ref="G503:H503"/>
    <mergeCell ref="K503:L503"/>
    <mergeCell ref="K568:L568"/>
    <mergeCell ref="G569:H569"/>
    <mergeCell ref="K569:L569"/>
    <mergeCell ref="C537:D537"/>
    <mergeCell ref="G537:H537"/>
    <mergeCell ref="K521:L521"/>
    <mergeCell ref="O521:P521"/>
    <mergeCell ref="C513:D513"/>
    <mergeCell ref="D508:G508"/>
    <mergeCell ref="G529:H529"/>
    <mergeCell ref="K529:L529"/>
    <mergeCell ref="O529:P529"/>
    <mergeCell ref="H561:I563"/>
    <mergeCell ref="O537:P537"/>
    <mergeCell ref="P561:Q563"/>
    <mergeCell ref="L561:M563"/>
    <mergeCell ref="N508:P508"/>
    <mergeCell ref="C511:E511"/>
    <mergeCell ref="G511:I511"/>
    <mergeCell ref="H229:I229"/>
    <mergeCell ref="G237:H237"/>
    <mergeCell ref="G297:H297"/>
    <mergeCell ref="S582:T582"/>
    <mergeCell ref="S306:T306"/>
    <mergeCell ref="G314:H314"/>
    <mergeCell ref="K314:L314"/>
    <mergeCell ref="O314:P314"/>
    <mergeCell ref="G435:H435"/>
    <mergeCell ref="K513:L513"/>
    <mergeCell ref="O375:P375"/>
    <mergeCell ref="N359:Q359"/>
    <mergeCell ref="K360:L360"/>
    <mergeCell ref="S513:T513"/>
    <mergeCell ref="S237:T237"/>
    <mergeCell ref="O391:P391"/>
    <mergeCell ref="K502:L502"/>
    <mergeCell ref="G504:H504"/>
    <mergeCell ref="N577:P577"/>
    <mergeCell ref="K346:L346"/>
    <mergeCell ref="G363:H363"/>
    <mergeCell ref="G359:H359"/>
    <mergeCell ref="K399:L399"/>
    <mergeCell ref="K364:L364"/>
    <mergeCell ref="G365:H365"/>
    <mergeCell ref="G362:H362"/>
    <mergeCell ref="K362:L362"/>
    <mergeCell ref="K375:L375"/>
    <mergeCell ref="S444:T444"/>
    <mergeCell ref="K373:M373"/>
    <mergeCell ref="G427:H427"/>
    <mergeCell ref="G338:H338"/>
    <mergeCell ref="H367:I367"/>
    <mergeCell ref="D370:G370"/>
    <mergeCell ref="K432:L432"/>
    <mergeCell ref="S375:T375"/>
    <mergeCell ref="G383:H383"/>
    <mergeCell ref="K383:L383"/>
    <mergeCell ref="O383:P383"/>
    <mergeCell ref="C391:D391"/>
    <mergeCell ref="G391:H391"/>
    <mergeCell ref="G375:H375"/>
    <mergeCell ref="C375:D375"/>
    <mergeCell ref="K429:L429"/>
    <mergeCell ref="K431:L431"/>
    <mergeCell ref="G431:H431"/>
    <mergeCell ref="G430:H430"/>
    <mergeCell ref="M427:N427"/>
    <mergeCell ref="N428:Q428"/>
    <mergeCell ref="O399:P399"/>
    <mergeCell ref="K407:L407"/>
    <mergeCell ref="C399:D399"/>
    <mergeCell ref="K391:L391"/>
    <mergeCell ref="C383:D383"/>
    <mergeCell ref="G399:H399"/>
    <mergeCell ref="G407:H407"/>
    <mergeCell ref="G428:H428"/>
    <mergeCell ref="O407:P407"/>
    <mergeCell ref="D423:E425"/>
    <mergeCell ref="H423:I425"/>
    <mergeCell ref="O277:P277"/>
    <mergeCell ref="B3:Q3"/>
    <mergeCell ref="K85:L85"/>
    <mergeCell ref="G28:I28"/>
    <mergeCell ref="C7:D7"/>
    <mergeCell ref="G9:H9"/>
    <mergeCell ref="G10:H10"/>
    <mergeCell ref="G38:H38"/>
    <mergeCell ref="O70:P70"/>
    <mergeCell ref="C54:D54"/>
    <mergeCell ref="G54:H54"/>
    <mergeCell ref="C14:E14"/>
    <mergeCell ref="G14:I14"/>
    <mergeCell ref="K14:M14"/>
    <mergeCell ref="C28:E28"/>
    <mergeCell ref="G30:H30"/>
    <mergeCell ref="K30:L30"/>
    <mergeCell ref="G16:I16"/>
    <mergeCell ref="G17:I17"/>
    <mergeCell ref="O269:P269"/>
    <mergeCell ref="C277:D277"/>
    <mergeCell ref="G277:H277"/>
    <mergeCell ref="G84:H84"/>
    <mergeCell ref="C70:D70"/>
    <mergeCell ref="C26:F26"/>
    <mergeCell ref="M82:N82"/>
    <mergeCell ref="G11:H11"/>
    <mergeCell ref="P78:Q80"/>
    <mergeCell ref="O97:Q97"/>
    <mergeCell ref="O14:Q14"/>
    <mergeCell ref="C176:D176"/>
    <mergeCell ref="O237:P237"/>
    <mergeCell ref="S2:S9"/>
    <mergeCell ref="G18:I18"/>
    <mergeCell ref="G19:I19"/>
    <mergeCell ref="O28:Q28"/>
    <mergeCell ref="K54:L54"/>
    <mergeCell ref="K46:L46"/>
    <mergeCell ref="K62:L62"/>
    <mergeCell ref="K70:L70"/>
    <mergeCell ref="J7:K7"/>
    <mergeCell ref="O245:P245"/>
    <mergeCell ref="C10:D10"/>
    <mergeCell ref="G87:H87"/>
    <mergeCell ref="C9:D9"/>
    <mergeCell ref="K86:L86"/>
    <mergeCell ref="K87:L87"/>
    <mergeCell ref="G8:H8"/>
    <mergeCell ref="D78:E80"/>
    <mergeCell ref="H78:I80"/>
    <mergeCell ref="L78:M80"/>
    <mergeCell ref="G12:H12"/>
    <mergeCell ref="O168:P168"/>
    <mergeCell ref="P147:Q149"/>
    <mergeCell ref="C233:F233"/>
    <mergeCell ref="G153:H153"/>
    <mergeCell ref="O166:Q166"/>
    <mergeCell ref="C166:E166"/>
    <mergeCell ref="D147:E149"/>
    <mergeCell ref="C11:D11"/>
    <mergeCell ref="C46:D46"/>
    <mergeCell ref="G82:H82"/>
    <mergeCell ref="N26:P26"/>
    <mergeCell ref="N83:Q83"/>
    <mergeCell ref="G97:I97"/>
    <mergeCell ref="K97:M97"/>
    <mergeCell ref="K84:L84"/>
    <mergeCell ref="G83:H83"/>
    <mergeCell ref="G90:H90"/>
    <mergeCell ref="C200:D200"/>
    <mergeCell ref="H285:I287"/>
    <mergeCell ref="K157:L157"/>
    <mergeCell ref="G158:H158"/>
    <mergeCell ref="C159:D159"/>
    <mergeCell ref="L285:M287"/>
    <mergeCell ref="K88:L88"/>
    <mergeCell ref="K89:L89"/>
    <mergeCell ref="K245:L245"/>
    <mergeCell ref="G88:H88"/>
    <mergeCell ref="G159:H159"/>
    <mergeCell ref="L147:M149"/>
    <mergeCell ref="G151:H151"/>
    <mergeCell ref="D94:G94"/>
    <mergeCell ref="K139:L139"/>
    <mergeCell ref="K131:L131"/>
    <mergeCell ref="M151:N151"/>
    <mergeCell ref="G156:H156"/>
    <mergeCell ref="K156:L156"/>
    <mergeCell ref="K237:L237"/>
    <mergeCell ref="G261:H261"/>
    <mergeCell ref="K261:L261"/>
    <mergeCell ref="K223:L223"/>
    <mergeCell ref="G154:H154"/>
    <mergeCell ref="H216:I218"/>
    <mergeCell ref="L216:M218"/>
    <mergeCell ref="C123:D123"/>
    <mergeCell ref="C25:E25"/>
    <mergeCell ref="C97:E97"/>
    <mergeCell ref="K99:L99"/>
    <mergeCell ref="G99:H99"/>
    <mergeCell ref="N25:P25"/>
    <mergeCell ref="G89:H89"/>
    <mergeCell ref="G86:H86"/>
    <mergeCell ref="O62:P62"/>
    <mergeCell ref="G85:H85"/>
    <mergeCell ref="G296:H296"/>
    <mergeCell ref="K296:L296"/>
    <mergeCell ref="C298:D298"/>
    <mergeCell ref="D354:E356"/>
    <mergeCell ref="C30:D30"/>
    <mergeCell ref="C38:D38"/>
    <mergeCell ref="C95:F95"/>
    <mergeCell ref="O304:Q304"/>
    <mergeCell ref="C297:D297"/>
    <mergeCell ref="G293:H293"/>
    <mergeCell ref="K293:L293"/>
    <mergeCell ref="N290:Q290"/>
    <mergeCell ref="K192:L192"/>
    <mergeCell ref="H160:I160"/>
    <mergeCell ref="C160:D160"/>
    <mergeCell ref="K155:L155"/>
    <mergeCell ref="K153:L153"/>
    <mergeCell ref="G62:H62"/>
    <mergeCell ref="C62:D62"/>
    <mergeCell ref="G70:H70"/>
    <mergeCell ref="C99:D99"/>
    <mergeCell ref="H91:I91"/>
    <mergeCell ref="G152:H152"/>
    <mergeCell ref="O123:P123"/>
    <mergeCell ref="C139:D139"/>
    <mergeCell ref="N152:Q152"/>
    <mergeCell ref="C131:D131"/>
    <mergeCell ref="G131:H131"/>
    <mergeCell ref="H298:I298"/>
    <mergeCell ref="O99:P99"/>
    <mergeCell ref="C115:D115"/>
    <mergeCell ref="G115:H115"/>
    <mergeCell ref="O131:P131"/>
    <mergeCell ref="C164:F164"/>
    <mergeCell ref="G107:H107"/>
    <mergeCell ref="K107:L107"/>
    <mergeCell ref="O115:P115"/>
    <mergeCell ref="K158:L158"/>
    <mergeCell ref="G123:H123"/>
    <mergeCell ref="K123:L123"/>
    <mergeCell ref="K154:L154"/>
    <mergeCell ref="G155:H155"/>
    <mergeCell ref="K292:L292"/>
    <mergeCell ref="G294:H294"/>
    <mergeCell ref="C253:D253"/>
    <mergeCell ref="P285:Q287"/>
    <mergeCell ref="O107:P107"/>
    <mergeCell ref="C107:D107"/>
    <mergeCell ref="K277:L277"/>
    <mergeCell ref="C261:D261"/>
    <mergeCell ref="G290:H290"/>
    <mergeCell ref="G269:H269"/>
    <mergeCell ref="C235:E235"/>
    <mergeCell ref="G235:I235"/>
    <mergeCell ref="K235:M235"/>
    <mergeCell ref="G139:H139"/>
    <mergeCell ref="O139:P139"/>
    <mergeCell ref="C269:D269"/>
    <mergeCell ref="D285:E287"/>
    <mergeCell ref="M358:N358"/>
    <mergeCell ref="G358:H358"/>
    <mergeCell ref="M289:N289"/>
    <mergeCell ref="N301:P301"/>
    <mergeCell ref="O346:P346"/>
    <mergeCell ref="G361:H361"/>
    <mergeCell ref="K361:L361"/>
    <mergeCell ref="G289:H289"/>
    <mergeCell ref="G291:H291"/>
    <mergeCell ref="G360:H360"/>
    <mergeCell ref="N232:P232"/>
    <mergeCell ref="K294:L294"/>
    <mergeCell ref="G295:H295"/>
    <mergeCell ref="K295:L295"/>
    <mergeCell ref="G228:H228"/>
    <mergeCell ref="G176:H176"/>
    <mergeCell ref="K176:L176"/>
    <mergeCell ref="C229:D229"/>
    <mergeCell ref="C314:D314"/>
    <mergeCell ref="H354:I356"/>
    <mergeCell ref="L354:M356"/>
    <mergeCell ref="O338:P338"/>
    <mergeCell ref="G306:H306"/>
    <mergeCell ref="G330:H330"/>
    <mergeCell ref="C322:D322"/>
    <mergeCell ref="K306:L306"/>
    <mergeCell ref="C245:D245"/>
    <mergeCell ref="G245:H245"/>
    <mergeCell ref="D439:G439"/>
    <mergeCell ref="G444:H444"/>
    <mergeCell ref="C436:D436"/>
    <mergeCell ref="C442:E442"/>
    <mergeCell ref="C435:D435"/>
    <mergeCell ref="K484:L484"/>
    <mergeCell ref="C440:F440"/>
    <mergeCell ref="G500:H500"/>
    <mergeCell ref="K500:L500"/>
    <mergeCell ref="G476:H476"/>
    <mergeCell ref="G496:H496"/>
    <mergeCell ref="D492:E494"/>
    <mergeCell ref="C484:D484"/>
    <mergeCell ref="C468:D468"/>
    <mergeCell ref="K468:L468"/>
    <mergeCell ref="G497:H497"/>
    <mergeCell ref="K499:L499"/>
    <mergeCell ref="N497:Q497"/>
    <mergeCell ref="C452:D452"/>
    <mergeCell ref="G452:H452"/>
    <mergeCell ref="K452:L452"/>
    <mergeCell ref="O452:P452"/>
    <mergeCell ref="K430:L430"/>
    <mergeCell ref="G566:H566"/>
    <mergeCell ref="G567:H567"/>
    <mergeCell ref="K567:L567"/>
    <mergeCell ref="G568:H568"/>
    <mergeCell ref="G571:H571"/>
    <mergeCell ref="K571:L571"/>
    <mergeCell ref="D577:G577"/>
    <mergeCell ref="G570:H570"/>
    <mergeCell ref="K570:L570"/>
    <mergeCell ref="G590:H590"/>
    <mergeCell ref="K590:L590"/>
    <mergeCell ref="C505:D505"/>
    <mergeCell ref="G499:H499"/>
    <mergeCell ref="C444:D444"/>
    <mergeCell ref="O444:P444"/>
    <mergeCell ref="G442:I442"/>
    <mergeCell ref="K442:M442"/>
    <mergeCell ref="K444:L444"/>
    <mergeCell ref="M496:N496"/>
    <mergeCell ref="O476:P476"/>
    <mergeCell ref="O442:Q442"/>
    <mergeCell ref="O460:P460"/>
    <mergeCell ref="C460:D460"/>
    <mergeCell ref="G460:H460"/>
    <mergeCell ref="K476:L476"/>
    <mergeCell ref="O468:P468"/>
    <mergeCell ref="C504:D504"/>
    <mergeCell ref="G565:H565"/>
    <mergeCell ref="M565:N565"/>
    <mergeCell ref="O553:P553"/>
    <mergeCell ref="G484:H484"/>
    <mergeCell ref="O484:P484"/>
    <mergeCell ref="O590:P590"/>
    <mergeCell ref="O580:Q580"/>
    <mergeCell ref="O582:P582"/>
    <mergeCell ref="G580:I580"/>
    <mergeCell ref="K580:M580"/>
    <mergeCell ref="O511:Q511"/>
    <mergeCell ref="C509:F509"/>
    <mergeCell ref="O614:P614"/>
    <mergeCell ref="C622:D622"/>
    <mergeCell ref="O622:P622"/>
    <mergeCell ref="C642:D642"/>
    <mergeCell ref="G622:H622"/>
    <mergeCell ref="N566:Q566"/>
    <mergeCell ref="G572:H572"/>
    <mergeCell ref="K572:L572"/>
    <mergeCell ref="G573:H573"/>
    <mergeCell ref="C574:D574"/>
    <mergeCell ref="C598:D598"/>
    <mergeCell ref="G598:H598"/>
    <mergeCell ref="K598:L598"/>
    <mergeCell ref="O598:P598"/>
    <mergeCell ref="C590:D590"/>
    <mergeCell ref="C553:D553"/>
    <mergeCell ref="G553:H553"/>
    <mergeCell ref="K553:L553"/>
    <mergeCell ref="C573:D573"/>
    <mergeCell ref="K582:L582"/>
    <mergeCell ref="C582:D582"/>
    <mergeCell ref="G582:H582"/>
    <mergeCell ref="H574:I574"/>
    <mergeCell ref="C578:F578"/>
    <mergeCell ref="C580:E580"/>
    <mergeCell ref="O649:Q649"/>
    <mergeCell ref="C651:D651"/>
    <mergeCell ref="C675:D675"/>
    <mergeCell ref="O667:P667"/>
    <mergeCell ref="S651:T651"/>
    <mergeCell ref="C659:D659"/>
    <mergeCell ref="G659:H659"/>
    <mergeCell ref="K659:L659"/>
    <mergeCell ref="O659:P659"/>
    <mergeCell ref="L630:M632"/>
    <mergeCell ref="G675:H675"/>
    <mergeCell ref="K640:L640"/>
    <mergeCell ref="G641:H641"/>
    <mergeCell ref="K641:L641"/>
    <mergeCell ref="K675:L675"/>
    <mergeCell ref="G649:I649"/>
    <mergeCell ref="K649:M649"/>
    <mergeCell ref="G637:H637"/>
    <mergeCell ref="K638:L638"/>
    <mergeCell ref="G639:H639"/>
    <mergeCell ref="K639:L639"/>
    <mergeCell ref="C691:D691"/>
    <mergeCell ref="S720:T720"/>
    <mergeCell ref="C728:D728"/>
    <mergeCell ref="G728:H728"/>
    <mergeCell ref="K728:L728"/>
    <mergeCell ref="O728:P728"/>
    <mergeCell ref="O718:Q718"/>
    <mergeCell ref="C720:D720"/>
    <mergeCell ref="K720:L720"/>
    <mergeCell ref="O720:P720"/>
    <mergeCell ref="G642:H642"/>
    <mergeCell ref="C643:D643"/>
    <mergeCell ref="K667:L667"/>
    <mergeCell ref="H643:I643"/>
    <mergeCell ref="C647:F647"/>
    <mergeCell ref="C649:E649"/>
    <mergeCell ref="G691:H691"/>
    <mergeCell ref="K691:L691"/>
    <mergeCell ref="O691:P691"/>
    <mergeCell ref="G707:H707"/>
    <mergeCell ref="K707:L707"/>
    <mergeCell ref="K709:L709"/>
    <mergeCell ref="G703:H703"/>
    <mergeCell ref="M703:N703"/>
    <mergeCell ref="G704:H704"/>
    <mergeCell ref="L699:M701"/>
    <mergeCell ref="C711:D711"/>
    <mergeCell ref="C716:F716"/>
    <mergeCell ref="G705:H705"/>
    <mergeCell ref="K705:L705"/>
    <mergeCell ref="G706:H706"/>
    <mergeCell ref="K706:L706"/>
    <mergeCell ref="H712:I712"/>
    <mergeCell ref="G708:H708"/>
    <mergeCell ref="K708:L708"/>
    <mergeCell ref="G709:H709"/>
    <mergeCell ref="P699:Q701"/>
    <mergeCell ref="N704:Q704"/>
    <mergeCell ref="N715:P715"/>
    <mergeCell ref="C718:E718"/>
    <mergeCell ref="G718:I718"/>
    <mergeCell ref="K718:M718"/>
    <mergeCell ref="G711:H711"/>
    <mergeCell ref="C712:D712"/>
    <mergeCell ref="G710:H710"/>
    <mergeCell ref="K710:L710"/>
    <mergeCell ref="L768:M770"/>
    <mergeCell ref="P768:Q770"/>
    <mergeCell ref="G752:H752"/>
    <mergeCell ref="K752:L752"/>
    <mergeCell ref="O752:P752"/>
    <mergeCell ref="O736:P736"/>
    <mergeCell ref="C736:D736"/>
    <mergeCell ref="G736:H736"/>
    <mergeCell ref="K736:L736"/>
    <mergeCell ref="K744:L744"/>
    <mergeCell ref="D715:G715"/>
    <mergeCell ref="O744:P744"/>
    <mergeCell ref="G720:H720"/>
    <mergeCell ref="C752:D752"/>
    <mergeCell ref="G760:H760"/>
    <mergeCell ref="K760:L760"/>
    <mergeCell ref="O760:P760"/>
    <mergeCell ref="C744:D744"/>
    <mergeCell ref="G744:H744"/>
    <mergeCell ref="C760:D760"/>
    <mergeCell ref="G813:H813"/>
    <mergeCell ref="C785:F785"/>
    <mergeCell ref="G775:H775"/>
    <mergeCell ref="G776:H776"/>
    <mergeCell ref="G780:H780"/>
    <mergeCell ref="C789:D789"/>
    <mergeCell ref="G789:H789"/>
    <mergeCell ref="D768:E770"/>
    <mergeCell ref="H768:I770"/>
    <mergeCell ref="K776:L776"/>
    <mergeCell ref="G777:H777"/>
    <mergeCell ref="G772:H772"/>
    <mergeCell ref="M772:N772"/>
    <mergeCell ref="G773:H773"/>
    <mergeCell ref="G774:H774"/>
    <mergeCell ref="K774:L774"/>
    <mergeCell ref="K777:L777"/>
    <mergeCell ref="N773:Q773"/>
    <mergeCell ref="K775:L775"/>
    <mergeCell ref="G778:H778"/>
    <mergeCell ref="K778:L778"/>
    <mergeCell ref="G779:H779"/>
    <mergeCell ref="K779:L779"/>
    <mergeCell ref="O787:Q787"/>
    <mergeCell ref="N784:P784"/>
    <mergeCell ref="C780:D780"/>
    <mergeCell ref="H781:I781"/>
    <mergeCell ref="C787:E787"/>
    <mergeCell ref="G787:I787"/>
    <mergeCell ref="K787:M787"/>
    <mergeCell ref="D784:G784"/>
    <mergeCell ref="K789:L789"/>
    <mergeCell ref="C805:D805"/>
    <mergeCell ref="G805:H805"/>
    <mergeCell ref="K805:L805"/>
    <mergeCell ref="O805:P805"/>
    <mergeCell ref="G821:H821"/>
    <mergeCell ref="K821:L821"/>
    <mergeCell ref="O821:P821"/>
    <mergeCell ref="O789:P789"/>
    <mergeCell ref="C813:D813"/>
    <mergeCell ref="S789:T789"/>
    <mergeCell ref="G849:H849"/>
    <mergeCell ref="C797:D797"/>
    <mergeCell ref="G797:H797"/>
    <mergeCell ref="K797:L797"/>
    <mergeCell ref="O797:P797"/>
    <mergeCell ref="K813:L813"/>
    <mergeCell ref="O813:P813"/>
    <mergeCell ref="P837:Q839"/>
    <mergeCell ref="H837:I839"/>
    <mergeCell ref="L837:M839"/>
    <mergeCell ref="G829:H829"/>
    <mergeCell ref="K829:L829"/>
    <mergeCell ref="O829:P829"/>
    <mergeCell ref="C821:D821"/>
    <mergeCell ref="C829:D829"/>
    <mergeCell ref="D837:E839"/>
    <mergeCell ref="M841:N841"/>
    <mergeCell ref="G842:H842"/>
    <mergeCell ref="G843:H843"/>
    <mergeCell ref="K843:L843"/>
    <mergeCell ref="G844:H844"/>
    <mergeCell ref="K844:L844"/>
    <mergeCell ref="N842:Q842"/>
    <mergeCell ref="C850:D850"/>
    <mergeCell ref="C849:D849"/>
    <mergeCell ref="K858:L858"/>
    <mergeCell ref="G845:H845"/>
    <mergeCell ref="K845:L845"/>
    <mergeCell ref="G846:H846"/>
    <mergeCell ref="K846:L846"/>
    <mergeCell ref="G847:H847"/>
    <mergeCell ref="K847:L847"/>
    <mergeCell ref="G848:H848"/>
    <mergeCell ref="K848:L848"/>
    <mergeCell ref="C854:F854"/>
    <mergeCell ref="K866:L866"/>
    <mergeCell ref="C866:D866"/>
    <mergeCell ref="S858:T858"/>
    <mergeCell ref="H850:I850"/>
    <mergeCell ref="O874:P874"/>
    <mergeCell ref="D853:G853"/>
    <mergeCell ref="N853:P853"/>
    <mergeCell ref="C856:E856"/>
    <mergeCell ref="G856:I856"/>
    <mergeCell ref="K856:M856"/>
    <mergeCell ref="C874:D874"/>
    <mergeCell ref="G874:H874"/>
    <mergeCell ref="K874:L874"/>
    <mergeCell ref="G866:H866"/>
    <mergeCell ref="P906:Q908"/>
    <mergeCell ref="G890:H890"/>
    <mergeCell ref="K890:L890"/>
    <mergeCell ref="O890:P890"/>
    <mergeCell ref="C898:D898"/>
    <mergeCell ref="G898:H898"/>
    <mergeCell ref="K898:L898"/>
    <mergeCell ref="O866:P866"/>
    <mergeCell ref="G858:H858"/>
    <mergeCell ref="O856:Q856"/>
    <mergeCell ref="C858:D858"/>
    <mergeCell ref="O858:P858"/>
    <mergeCell ref="S927:T927"/>
    <mergeCell ref="C935:D935"/>
    <mergeCell ref="G935:H935"/>
    <mergeCell ref="K935:L935"/>
    <mergeCell ref="O935:P935"/>
    <mergeCell ref="O882:P882"/>
    <mergeCell ref="C890:D890"/>
    <mergeCell ref="O898:P898"/>
    <mergeCell ref="N922:P922"/>
    <mergeCell ref="K951:L951"/>
    <mergeCell ref="O951:P951"/>
    <mergeCell ref="C925:E925"/>
    <mergeCell ref="G925:I925"/>
    <mergeCell ref="K925:M925"/>
    <mergeCell ref="O925:Q925"/>
    <mergeCell ref="C927:D927"/>
    <mergeCell ref="G927:H927"/>
    <mergeCell ref="C918:D918"/>
    <mergeCell ref="G917:H917"/>
    <mergeCell ref="C882:D882"/>
    <mergeCell ref="G882:H882"/>
    <mergeCell ref="K882:L882"/>
    <mergeCell ref="G910:H910"/>
    <mergeCell ref="K915:L915"/>
    <mergeCell ref="G912:H912"/>
    <mergeCell ref="H906:I908"/>
    <mergeCell ref="L906:M908"/>
    <mergeCell ref="M910:N910"/>
    <mergeCell ref="G911:H911"/>
    <mergeCell ref="D906:E908"/>
    <mergeCell ref="C943:D943"/>
    <mergeCell ref="G943:H943"/>
    <mergeCell ref="S996:T996"/>
    <mergeCell ref="C1004:D1004"/>
    <mergeCell ref="G1004:H1004"/>
    <mergeCell ref="K1004:L1004"/>
    <mergeCell ref="O1004:P1004"/>
    <mergeCell ref="O994:Q994"/>
    <mergeCell ref="C996:D996"/>
    <mergeCell ref="G996:H996"/>
    <mergeCell ref="K996:L996"/>
    <mergeCell ref="C967:D967"/>
    <mergeCell ref="G967:H967"/>
    <mergeCell ref="K967:L967"/>
    <mergeCell ref="O967:P967"/>
    <mergeCell ref="C987:D987"/>
    <mergeCell ref="K984:L984"/>
    <mergeCell ref="G985:H985"/>
    <mergeCell ref="K985:L985"/>
    <mergeCell ref="G986:H986"/>
    <mergeCell ref="K986:L986"/>
    <mergeCell ref="G979:H979"/>
    <mergeCell ref="M979:N979"/>
    <mergeCell ref="G981:H981"/>
    <mergeCell ref="K981:L981"/>
    <mergeCell ref="G984:H984"/>
    <mergeCell ref="G983:H983"/>
    <mergeCell ref="O996:P996"/>
    <mergeCell ref="G987:H987"/>
    <mergeCell ref="C988:D988"/>
    <mergeCell ref="H988:I988"/>
    <mergeCell ref="D991:G991"/>
    <mergeCell ref="N991:P991"/>
    <mergeCell ref="C994:E994"/>
    <mergeCell ref="G994:I994"/>
    <mergeCell ref="K994:M994"/>
    <mergeCell ref="C992:F992"/>
    <mergeCell ref="K983:L983"/>
    <mergeCell ref="C1036:D1036"/>
    <mergeCell ref="C1012:D1012"/>
    <mergeCell ref="K1020:L1020"/>
    <mergeCell ref="O1020:P1020"/>
    <mergeCell ref="C1028:D1028"/>
    <mergeCell ref="G1036:H1036"/>
    <mergeCell ref="G1028:H1028"/>
    <mergeCell ref="K1028:L1028"/>
    <mergeCell ref="O1028:P1028"/>
    <mergeCell ref="C1056:D1056"/>
    <mergeCell ref="D1044:E1046"/>
    <mergeCell ref="N1049:Q1049"/>
    <mergeCell ref="G1012:H1012"/>
    <mergeCell ref="C1020:D1020"/>
    <mergeCell ref="G1020:H1020"/>
    <mergeCell ref="G1053:H1053"/>
    <mergeCell ref="K1053:L1053"/>
    <mergeCell ref="G1054:H1054"/>
    <mergeCell ref="K1054:L1054"/>
    <mergeCell ref="G1055:H1055"/>
    <mergeCell ref="K1055:L1055"/>
    <mergeCell ref="K1012:L1012"/>
    <mergeCell ref="O1012:P1012"/>
    <mergeCell ref="G1051:H1051"/>
    <mergeCell ref="K1051:L1051"/>
    <mergeCell ref="L1044:M1046"/>
    <mergeCell ref="P1044:Q1046"/>
    <mergeCell ref="K1036:L1036"/>
    <mergeCell ref="O1036:P1036"/>
    <mergeCell ref="N1060:P1060"/>
    <mergeCell ref="H1057:I1057"/>
    <mergeCell ref="K1065:L1065"/>
    <mergeCell ref="O1065:P1065"/>
    <mergeCell ref="S1065:T1065"/>
    <mergeCell ref="C1073:D1073"/>
    <mergeCell ref="G1073:H1073"/>
    <mergeCell ref="K1073:L1073"/>
    <mergeCell ref="O1073:P1073"/>
    <mergeCell ref="C1061:F1061"/>
    <mergeCell ref="C1089:D1089"/>
    <mergeCell ref="G1089:H1089"/>
    <mergeCell ref="K1089:L1089"/>
    <mergeCell ref="O1089:P1089"/>
    <mergeCell ref="C1063:E1063"/>
    <mergeCell ref="G1063:I1063"/>
    <mergeCell ref="K1063:M1063"/>
    <mergeCell ref="O1063:Q1063"/>
    <mergeCell ref="C1065:D1065"/>
    <mergeCell ref="G1065:H1065"/>
    <mergeCell ref="C1057:D1057"/>
    <mergeCell ref="S1134:T1134"/>
    <mergeCell ref="C1142:D1142"/>
    <mergeCell ref="G1142:H1142"/>
    <mergeCell ref="K1142:L1142"/>
    <mergeCell ref="O1142:P1142"/>
    <mergeCell ref="O1132:Q1132"/>
    <mergeCell ref="C1134:D1134"/>
    <mergeCell ref="G1134:H1134"/>
    <mergeCell ref="C1105:D1105"/>
    <mergeCell ref="G1105:H1105"/>
    <mergeCell ref="K1105:L1105"/>
    <mergeCell ref="O1105:P1105"/>
    <mergeCell ref="C1081:D1081"/>
    <mergeCell ref="G1081:H1081"/>
    <mergeCell ref="K1081:L1081"/>
    <mergeCell ref="O1081:P1081"/>
    <mergeCell ref="C1097:D1097"/>
    <mergeCell ref="G1097:H1097"/>
    <mergeCell ref="K1097:L1097"/>
    <mergeCell ref="O1097:P1097"/>
    <mergeCell ref="C1125:D1125"/>
    <mergeCell ref="K1122:L1122"/>
    <mergeCell ref="G1123:H1123"/>
    <mergeCell ref="K1123:L1123"/>
    <mergeCell ref="G1124:H1124"/>
    <mergeCell ref="K1124:L1124"/>
    <mergeCell ref="D1113:E1115"/>
    <mergeCell ref="P1113:Q1115"/>
    <mergeCell ref="N1118:Q1118"/>
    <mergeCell ref="C1130:F1130"/>
    <mergeCell ref="D1129:G1129"/>
    <mergeCell ref="N1129:P1129"/>
    <mergeCell ref="C1132:E1132"/>
    <mergeCell ref="G1132:I1132"/>
    <mergeCell ref="K1132:M1132"/>
    <mergeCell ref="O1134:P1134"/>
    <mergeCell ref="K1134:L1134"/>
    <mergeCell ref="G1117:H1117"/>
    <mergeCell ref="M1117:N1117"/>
    <mergeCell ref="G1118:H1118"/>
    <mergeCell ref="G1119:H1119"/>
    <mergeCell ref="K1119:L1119"/>
    <mergeCell ref="G1120:H1120"/>
    <mergeCell ref="K1120:L1120"/>
    <mergeCell ref="G1121:H1121"/>
    <mergeCell ref="K1121:L1121"/>
    <mergeCell ref="G1122:H1122"/>
    <mergeCell ref="G1125:H1125"/>
    <mergeCell ref="C1126:D1126"/>
    <mergeCell ref="P1182:Q1184"/>
    <mergeCell ref="G1166:H1166"/>
    <mergeCell ref="K1166:L1166"/>
    <mergeCell ref="O1166:P1166"/>
    <mergeCell ref="K1174:L1174"/>
    <mergeCell ref="O1174:P1174"/>
    <mergeCell ref="C1174:D1174"/>
    <mergeCell ref="C1150:D1150"/>
    <mergeCell ref="K1158:L1158"/>
    <mergeCell ref="O1158:P1158"/>
    <mergeCell ref="C1166:D1166"/>
    <mergeCell ref="G1174:H1174"/>
    <mergeCell ref="K1150:L1150"/>
    <mergeCell ref="O1150:P1150"/>
    <mergeCell ref="C1194:D1194"/>
    <mergeCell ref="D1182:E1184"/>
    <mergeCell ref="N1187:Q1187"/>
    <mergeCell ref="G1150:H1150"/>
    <mergeCell ref="C1158:D1158"/>
    <mergeCell ref="G1158:H1158"/>
    <mergeCell ref="G1186:H1186"/>
    <mergeCell ref="M1186:N1186"/>
    <mergeCell ref="G1187:H1187"/>
    <mergeCell ref="G1188:H1188"/>
    <mergeCell ref="K1188:L1188"/>
    <mergeCell ref="G1189:H1189"/>
    <mergeCell ref="K1189:L1189"/>
    <mergeCell ref="G1190:H1190"/>
    <mergeCell ref="K1190:L1190"/>
    <mergeCell ref="G1191:H1191"/>
    <mergeCell ref="K1191:L1191"/>
    <mergeCell ref="G1192:H1192"/>
    <mergeCell ref="O1203:P1203"/>
    <mergeCell ref="S1203:T1203"/>
    <mergeCell ref="K1192:L1192"/>
    <mergeCell ref="G1193:H1193"/>
    <mergeCell ref="K1193:L1193"/>
    <mergeCell ref="C1211:D1211"/>
    <mergeCell ref="G1211:H1211"/>
    <mergeCell ref="K1211:L1211"/>
    <mergeCell ref="O1211:P1211"/>
    <mergeCell ref="C1227:D1227"/>
    <mergeCell ref="G1227:H1227"/>
    <mergeCell ref="K1227:L1227"/>
    <mergeCell ref="O1227:P1227"/>
    <mergeCell ref="C1201:E1201"/>
    <mergeCell ref="G1201:I1201"/>
    <mergeCell ref="K1201:M1201"/>
    <mergeCell ref="O1201:Q1201"/>
    <mergeCell ref="C1203:D1203"/>
    <mergeCell ref="G1203:H1203"/>
    <mergeCell ref="C1199:F1199"/>
    <mergeCell ref="C1195:D1195"/>
    <mergeCell ref="D1198:G1198"/>
    <mergeCell ref="G1194:H1194"/>
    <mergeCell ref="S1272:T1272"/>
    <mergeCell ref="C1280:D1280"/>
    <mergeCell ref="G1280:H1280"/>
    <mergeCell ref="K1280:L1280"/>
    <mergeCell ref="O1280:P1280"/>
    <mergeCell ref="O1270:Q1270"/>
    <mergeCell ref="C1272:D1272"/>
    <mergeCell ref="G1272:H1272"/>
    <mergeCell ref="G1243:H1243"/>
    <mergeCell ref="K1243:L1243"/>
    <mergeCell ref="O1243:P1243"/>
    <mergeCell ref="C1219:D1219"/>
    <mergeCell ref="G1219:H1219"/>
    <mergeCell ref="K1219:L1219"/>
    <mergeCell ref="O1219:P1219"/>
    <mergeCell ref="C1235:D1235"/>
    <mergeCell ref="G1235:H1235"/>
    <mergeCell ref="G1260:H1260"/>
    <mergeCell ref="K1235:L1235"/>
    <mergeCell ref="O1235:P1235"/>
    <mergeCell ref="C1263:D1263"/>
    <mergeCell ref="K1260:L1260"/>
    <mergeCell ref="G1261:H1261"/>
    <mergeCell ref="K1261:L1261"/>
    <mergeCell ref="G1262:H1262"/>
    <mergeCell ref="K1262:L1262"/>
    <mergeCell ref="C1243:D1243"/>
    <mergeCell ref="D1251:E1253"/>
    <mergeCell ref="H1251:I1253"/>
    <mergeCell ref="L1251:M1253"/>
    <mergeCell ref="P1251:Q1253"/>
    <mergeCell ref="N1256:Q1256"/>
    <mergeCell ref="O1296:P1296"/>
    <mergeCell ref="C1304:D1304"/>
    <mergeCell ref="G1312:H1312"/>
    <mergeCell ref="C1268:F1268"/>
    <mergeCell ref="G1270:I1270"/>
    <mergeCell ref="K1270:M1270"/>
    <mergeCell ref="O1272:P1272"/>
    <mergeCell ref="K1272:L1272"/>
    <mergeCell ref="C1332:D1332"/>
    <mergeCell ref="D1320:E1322"/>
    <mergeCell ref="N1325:Q1325"/>
    <mergeCell ref="G1288:H1288"/>
    <mergeCell ref="C1296:D1296"/>
    <mergeCell ref="G1296:H1296"/>
    <mergeCell ref="G1329:H1329"/>
    <mergeCell ref="K1329:L1329"/>
    <mergeCell ref="G1330:H1330"/>
    <mergeCell ref="K1330:L1330"/>
    <mergeCell ref="G1331:H1331"/>
    <mergeCell ref="K1331:L1331"/>
    <mergeCell ref="K1288:L1288"/>
    <mergeCell ref="O1288:P1288"/>
    <mergeCell ref="G1328:H1328"/>
    <mergeCell ref="K1328:L1328"/>
    <mergeCell ref="G1327:H1327"/>
    <mergeCell ref="K1327:L1327"/>
    <mergeCell ref="G1326:H1326"/>
    <mergeCell ref="S1341:T1341"/>
    <mergeCell ref="C1349:D1349"/>
    <mergeCell ref="G1349:H1349"/>
    <mergeCell ref="K1349:L1349"/>
    <mergeCell ref="O1349:P1349"/>
    <mergeCell ref="C1337:F1337"/>
    <mergeCell ref="C1365:D1365"/>
    <mergeCell ref="G1365:H1365"/>
    <mergeCell ref="K1365:L1365"/>
    <mergeCell ref="O1365:P1365"/>
    <mergeCell ref="C1339:E1339"/>
    <mergeCell ref="G1339:I1339"/>
    <mergeCell ref="K1339:M1339"/>
    <mergeCell ref="O1339:Q1339"/>
    <mergeCell ref="C1341:D1341"/>
    <mergeCell ref="G1332:H1332"/>
    <mergeCell ref="C1333:D1333"/>
    <mergeCell ref="D1336:G1336"/>
    <mergeCell ref="N1336:P1336"/>
    <mergeCell ref="G1341:H1341"/>
    <mergeCell ref="K1341:L1341"/>
    <mergeCell ref="O1341:P1341"/>
    <mergeCell ref="O1381:P1381"/>
    <mergeCell ref="N1394:Q1394"/>
    <mergeCell ref="D1389:E1391"/>
    <mergeCell ref="H1389:I1391"/>
    <mergeCell ref="C1357:D1357"/>
    <mergeCell ref="G1357:H1357"/>
    <mergeCell ref="K1357:L1357"/>
    <mergeCell ref="O1357:P1357"/>
    <mergeCell ref="C1373:D1373"/>
    <mergeCell ref="G1373:H1373"/>
    <mergeCell ref="K1373:L1373"/>
    <mergeCell ref="O1373:P1373"/>
    <mergeCell ref="G1396:H1396"/>
    <mergeCell ref="K1396:L1396"/>
    <mergeCell ref="L1389:M1391"/>
    <mergeCell ref="P1389:Q1391"/>
    <mergeCell ref="G1394:H1394"/>
    <mergeCell ref="G1395:H1395"/>
    <mergeCell ref="S1410:T1410"/>
    <mergeCell ref="O1410:P1410"/>
    <mergeCell ref="C1406:F1406"/>
    <mergeCell ref="G1393:H1393"/>
    <mergeCell ref="M1393:N1393"/>
    <mergeCell ref="C1418:D1418"/>
    <mergeCell ref="G1418:H1418"/>
    <mergeCell ref="K1418:L1418"/>
    <mergeCell ref="O1418:P1418"/>
    <mergeCell ref="O1408:Q1408"/>
    <mergeCell ref="D1405:G1405"/>
    <mergeCell ref="N1405:P1405"/>
    <mergeCell ref="C1408:E1408"/>
    <mergeCell ref="G1408:I1408"/>
    <mergeCell ref="K1408:M1408"/>
    <mergeCell ref="K1395:L1395"/>
    <mergeCell ref="G1397:H1397"/>
    <mergeCell ref="K1397:L1397"/>
    <mergeCell ref="G1398:H1398"/>
    <mergeCell ref="K1398:L1398"/>
    <mergeCell ref="G1399:H1399"/>
    <mergeCell ref="K1399:L1399"/>
    <mergeCell ref="G1400:H1400"/>
    <mergeCell ref="K1400:L1400"/>
    <mergeCell ref="G1401:H1401"/>
    <mergeCell ref="C1402:D1402"/>
    <mergeCell ref="K1503:L1503"/>
    <mergeCell ref="O1503:P1503"/>
    <mergeCell ref="C1477:E1477"/>
    <mergeCell ref="N1463:Q1463"/>
    <mergeCell ref="K1464:L1464"/>
    <mergeCell ref="G1465:H1465"/>
    <mergeCell ref="K1465:L1465"/>
    <mergeCell ref="G1466:H1466"/>
    <mergeCell ref="K1434:L1434"/>
    <mergeCell ref="O1434:P1434"/>
    <mergeCell ref="C1442:D1442"/>
    <mergeCell ref="O1450:P1450"/>
    <mergeCell ref="D1474:G1474"/>
    <mergeCell ref="N1474:P1474"/>
    <mergeCell ref="G1462:H1462"/>
    <mergeCell ref="M1462:N1462"/>
    <mergeCell ref="G1463:H1463"/>
    <mergeCell ref="G1464:H1464"/>
    <mergeCell ref="K1466:L1466"/>
    <mergeCell ref="O1426:P1426"/>
    <mergeCell ref="S1479:T1479"/>
    <mergeCell ref="C1487:D1487"/>
    <mergeCell ref="G1487:H1487"/>
    <mergeCell ref="K1487:L1487"/>
    <mergeCell ref="O1487:P1487"/>
    <mergeCell ref="O1479:P1479"/>
    <mergeCell ref="C1470:D1470"/>
    <mergeCell ref="H1471:I1471"/>
    <mergeCell ref="O1495:P1495"/>
    <mergeCell ref="G1477:I1477"/>
    <mergeCell ref="K1477:M1477"/>
    <mergeCell ref="O1477:Q1477"/>
    <mergeCell ref="C1479:D1479"/>
    <mergeCell ref="G1479:H1479"/>
    <mergeCell ref="K1479:L1479"/>
    <mergeCell ref="K1468:L1468"/>
    <mergeCell ref="G1469:H1469"/>
    <mergeCell ref="K1469:L1469"/>
    <mergeCell ref="G1470:H1470"/>
    <mergeCell ref="C1495:D1495"/>
    <mergeCell ref="G1495:H1495"/>
    <mergeCell ref="K1495:L1495"/>
    <mergeCell ref="C1471:D1471"/>
    <mergeCell ref="P1458:Q1460"/>
    <mergeCell ref="O1442:P1442"/>
    <mergeCell ref="C1450:D1450"/>
    <mergeCell ref="G1450:H1450"/>
    <mergeCell ref="K1450:L1450"/>
    <mergeCell ref="C1434:D1434"/>
    <mergeCell ref="G1434:H1434"/>
    <mergeCell ref="G1511:H1511"/>
    <mergeCell ref="K1511:L1511"/>
    <mergeCell ref="O1511:P1511"/>
    <mergeCell ref="C1475:F1475"/>
    <mergeCell ref="G1467:H1467"/>
    <mergeCell ref="K1467:L1467"/>
    <mergeCell ref="G1468:H1468"/>
    <mergeCell ref="S1548:T1548"/>
    <mergeCell ref="C1556:D1556"/>
    <mergeCell ref="G1556:H1556"/>
    <mergeCell ref="K1556:L1556"/>
    <mergeCell ref="O1556:P1556"/>
    <mergeCell ref="O1546:Q1546"/>
    <mergeCell ref="C1546:E1546"/>
    <mergeCell ref="G1546:I1546"/>
    <mergeCell ref="K1546:M1546"/>
    <mergeCell ref="K1519:L1519"/>
    <mergeCell ref="O1519:P1519"/>
    <mergeCell ref="D1543:G1543"/>
    <mergeCell ref="N1543:P1543"/>
    <mergeCell ref="G1539:H1539"/>
    <mergeCell ref="G1534:H1534"/>
    <mergeCell ref="K1534:L1534"/>
    <mergeCell ref="D1527:E1529"/>
    <mergeCell ref="N1532:Q1532"/>
    <mergeCell ref="O1548:P1548"/>
    <mergeCell ref="C1544:F1544"/>
    <mergeCell ref="G1535:H1535"/>
    <mergeCell ref="K1535:L1535"/>
    <mergeCell ref="G1536:H1536"/>
    <mergeCell ref="C1503:D1503"/>
    <mergeCell ref="G1503:H1503"/>
    <mergeCell ref="P1596:Q1598"/>
    <mergeCell ref="N1601:Q1601"/>
    <mergeCell ref="O1564:P1564"/>
    <mergeCell ref="D1596:E1598"/>
    <mergeCell ref="H1596:I1598"/>
    <mergeCell ref="L1596:M1598"/>
    <mergeCell ref="G1600:H1600"/>
    <mergeCell ref="M1600:N1600"/>
    <mergeCell ref="G1580:H1580"/>
    <mergeCell ref="C1564:D1564"/>
    <mergeCell ref="O1588:P1588"/>
    <mergeCell ref="O1572:P1572"/>
    <mergeCell ref="C1580:D1580"/>
    <mergeCell ref="G1588:H1588"/>
    <mergeCell ref="K1588:L1588"/>
    <mergeCell ref="K1580:L1580"/>
    <mergeCell ref="O1580:P1580"/>
    <mergeCell ref="C1588:D1588"/>
    <mergeCell ref="C1572:D1572"/>
    <mergeCell ref="G1572:H1572"/>
    <mergeCell ref="K1572:L1572"/>
    <mergeCell ref="O1657:P1657"/>
    <mergeCell ref="G1608:H1608"/>
    <mergeCell ref="C1609:D1609"/>
    <mergeCell ref="P1665:Q1667"/>
    <mergeCell ref="C1649:D1649"/>
    <mergeCell ref="G1649:H1649"/>
    <mergeCell ref="K1649:L1649"/>
    <mergeCell ref="O1615:Q1615"/>
    <mergeCell ref="N1612:P1612"/>
    <mergeCell ref="K1617:L1617"/>
    <mergeCell ref="S1617:T1617"/>
    <mergeCell ref="C1625:D1625"/>
    <mergeCell ref="G1625:H1625"/>
    <mergeCell ref="K1625:L1625"/>
    <mergeCell ref="O1625:P1625"/>
    <mergeCell ref="C1633:D1633"/>
    <mergeCell ref="G1633:H1633"/>
    <mergeCell ref="K1633:L1633"/>
    <mergeCell ref="O1633:P1633"/>
    <mergeCell ref="C1617:D1617"/>
    <mergeCell ref="O1617:P1617"/>
    <mergeCell ref="O1649:P1649"/>
    <mergeCell ref="C1657:D1657"/>
    <mergeCell ref="G1657:H1657"/>
    <mergeCell ref="D1612:G1612"/>
    <mergeCell ref="D1665:E1667"/>
    <mergeCell ref="H1665:I1667"/>
    <mergeCell ref="O1795:P1795"/>
    <mergeCell ref="C1753:E1753"/>
    <mergeCell ref="G1753:I1753"/>
    <mergeCell ref="K1753:M1753"/>
    <mergeCell ref="C1746:D1746"/>
    <mergeCell ref="C1682:F1682"/>
    <mergeCell ref="K1710:L1710"/>
    <mergeCell ref="D1681:G1681"/>
    <mergeCell ref="S1755:T1755"/>
    <mergeCell ref="C1763:D1763"/>
    <mergeCell ref="G1763:H1763"/>
    <mergeCell ref="K1763:L1763"/>
    <mergeCell ref="O1763:P1763"/>
    <mergeCell ref="O1753:Q1753"/>
    <mergeCell ref="C1694:D1694"/>
    <mergeCell ref="C1726:D1726"/>
    <mergeCell ref="G1726:H1726"/>
    <mergeCell ref="K1726:L1726"/>
    <mergeCell ref="O1710:P1710"/>
    <mergeCell ref="C1718:D1718"/>
    <mergeCell ref="G1718:H1718"/>
    <mergeCell ref="K1718:L1718"/>
    <mergeCell ref="K1741:L1741"/>
    <mergeCell ref="K1744:L1744"/>
    <mergeCell ref="G1745:H1745"/>
    <mergeCell ref="K1745:L1745"/>
    <mergeCell ref="S1686:T1686"/>
    <mergeCell ref="N1739:Q1739"/>
    <mergeCell ref="O1694:P1694"/>
    <mergeCell ref="O1702:P1702"/>
    <mergeCell ref="M1738:N1738"/>
    <mergeCell ref="G1694:H1694"/>
    <mergeCell ref="G1779:H1779"/>
    <mergeCell ref="O1718:P1718"/>
    <mergeCell ref="C1710:D1710"/>
    <mergeCell ref="G1710:H1710"/>
    <mergeCell ref="D1734:E1736"/>
    <mergeCell ref="H1734:I1736"/>
    <mergeCell ref="L1734:M1736"/>
    <mergeCell ref="C1755:D1755"/>
    <mergeCell ref="P1734:Q1736"/>
    <mergeCell ref="G1741:H1741"/>
    <mergeCell ref="O1684:Q1684"/>
    <mergeCell ref="C1686:D1686"/>
    <mergeCell ref="G1686:H1686"/>
    <mergeCell ref="K1686:L1686"/>
    <mergeCell ref="O1686:P1686"/>
    <mergeCell ref="C1684:E1684"/>
    <mergeCell ref="G1684:I1684"/>
    <mergeCell ref="K1684:M1684"/>
    <mergeCell ref="C1702:D1702"/>
    <mergeCell ref="G1702:H1702"/>
    <mergeCell ref="K1702:L1702"/>
    <mergeCell ref="O1787:P1787"/>
    <mergeCell ref="C1771:D1771"/>
    <mergeCell ref="G1771:H1771"/>
    <mergeCell ref="K1771:L1771"/>
    <mergeCell ref="O1771:P1771"/>
    <mergeCell ref="O1779:P1779"/>
    <mergeCell ref="G1787:H1787"/>
    <mergeCell ref="K1787:L1787"/>
    <mergeCell ref="C1787:D1787"/>
    <mergeCell ref="C1779:D1779"/>
    <mergeCell ref="C1751:F1751"/>
    <mergeCell ref="D1750:G1750"/>
    <mergeCell ref="N1750:P1750"/>
    <mergeCell ref="O1726:P1726"/>
    <mergeCell ref="D699:E701"/>
    <mergeCell ref="H699:I701"/>
    <mergeCell ref="G1048:H1048"/>
    <mergeCell ref="M1048:N1048"/>
    <mergeCell ref="C781:D781"/>
    <mergeCell ref="G841:H841"/>
    <mergeCell ref="C923:F923"/>
    <mergeCell ref="G915:H915"/>
    <mergeCell ref="K917:L917"/>
    <mergeCell ref="G918:H918"/>
    <mergeCell ref="K914:L914"/>
    <mergeCell ref="D922:G922"/>
    <mergeCell ref="C1264:D1264"/>
    <mergeCell ref="G1324:H1324"/>
    <mergeCell ref="M1324:N1324"/>
    <mergeCell ref="G1325:H1325"/>
    <mergeCell ref="H1264:I1264"/>
    <mergeCell ref="D1267:G1267"/>
    <mergeCell ref="K683:L683"/>
    <mergeCell ref="O683:P683"/>
    <mergeCell ref="G651:H651"/>
    <mergeCell ref="K651:L651"/>
    <mergeCell ref="O651:P651"/>
    <mergeCell ref="C683:D683"/>
    <mergeCell ref="G683:H683"/>
    <mergeCell ref="G667:H667"/>
    <mergeCell ref="O675:P675"/>
    <mergeCell ref="K637:L637"/>
    <mergeCell ref="N635:Q635"/>
    <mergeCell ref="C606:D606"/>
    <mergeCell ref="G606:H606"/>
    <mergeCell ref="K606:L606"/>
    <mergeCell ref="O606:P606"/>
    <mergeCell ref="C614:D614"/>
    <mergeCell ref="P630:Q632"/>
    <mergeCell ref="G614:H614"/>
    <mergeCell ref="H630:I632"/>
    <mergeCell ref="G634:H634"/>
    <mergeCell ref="M634:N634"/>
    <mergeCell ref="G635:H635"/>
    <mergeCell ref="G636:H636"/>
    <mergeCell ref="K636:L636"/>
    <mergeCell ref="K614:L614"/>
    <mergeCell ref="K622:L622"/>
    <mergeCell ref="D630:E632"/>
    <mergeCell ref="D646:G646"/>
    <mergeCell ref="G640:H640"/>
    <mergeCell ref="C667:D667"/>
    <mergeCell ref="N646:P646"/>
    <mergeCell ref="G638:H638"/>
    <mergeCell ref="O927:P927"/>
    <mergeCell ref="K927:L927"/>
    <mergeCell ref="K912:L912"/>
    <mergeCell ref="G913:H913"/>
    <mergeCell ref="K913:L913"/>
    <mergeCell ref="G914:H914"/>
    <mergeCell ref="D975:E977"/>
    <mergeCell ref="H975:I977"/>
    <mergeCell ref="L975:M977"/>
    <mergeCell ref="P975:Q977"/>
    <mergeCell ref="N980:Q980"/>
    <mergeCell ref="G982:H982"/>
    <mergeCell ref="K982:L982"/>
    <mergeCell ref="G980:H980"/>
    <mergeCell ref="N911:Q911"/>
    <mergeCell ref="C919:D919"/>
    <mergeCell ref="G916:H916"/>
    <mergeCell ref="K916:L916"/>
    <mergeCell ref="K943:L943"/>
    <mergeCell ref="O943:P943"/>
    <mergeCell ref="C959:D959"/>
    <mergeCell ref="G959:H959"/>
    <mergeCell ref="K959:L959"/>
    <mergeCell ref="O959:P959"/>
    <mergeCell ref="C951:D951"/>
    <mergeCell ref="G951:H951"/>
    <mergeCell ref="N1267:P1267"/>
    <mergeCell ref="C1270:E1270"/>
    <mergeCell ref="C1312:D1312"/>
    <mergeCell ref="C1288:D1288"/>
    <mergeCell ref="P1320:Q1322"/>
    <mergeCell ref="G1304:H1304"/>
    <mergeCell ref="K1304:L1304"/>
    <mergeCell ref="K1258:L1258"/>
    <mergeCell ref="O1304:P1304"/>
    <mergeCell ref="K1312:L1312"/>
    <mergeCell ref="O1312:P1312"/>
    <mergeCell ref="H1320:I1322"/>
    <mergeCell ref="G1263:H1263"/>
    <mergeCell ref="K1296:L1296"/>
    <mergeCell ref="H1527:I1529"/>
    <mergeCell ref="L1527:M1529"/>
    <mergeCell ref="C1381:D1381"/>
    <mergeCell ref="G1381:H1381"/>
    <mergeCell ref="K1381:L1381"/>
    <mergeCell ref="H1333:I1333"/>
    <mergeCell ref="G1426:H1426"/>
    <mergeCell ref="K1426:L1426"/>
    <mergeCell ref="C1519:D1519"/>
    <mergeCell ref="G1519:H1519"/>
    <mergeCell ref="G1442:H1442"/>
    <mergeCell ref="K1442:L1442"/>
    <mergeCell ref="C1426:D1426"/>
    <mergeCell ref="D1458:E1460"/>
    <mergeCell ref="H1458:I1460"/>
    <mergeCell ref="L1458:M1460"/>
    <mergeCell ref="P1527:Q1529"/>
    <mergeCell ref="C1511:D1511"/>
    <mergeCell ref="H1182:I1184"/>
    <mergeCell ref="H1044:I1046"/>
    <mergeCell ref="H1126:I1126"/>
    <mergeCell ref="H919:I919"/>
    <mergeCell ref="L1182:M1184"/>
    <mergeCell ref="H1113:I1115"/>
    <mergeCell ref="L1113:M1115"/>
    <mergeCell ref="G1052:H1052"/>
    <mergeCell ref="K1052:L1052"/>
    <mergeCell ref="G1049:H1049"/>
    <mergeCell ref="G1050:H1050"/>
    <mergeCell ref="K1050:L1050"/>
    <mergeCell ref="D1060:G1060"/>
    <mergeCell ref="G1056:H1056"/>
    <mergeCell ref="C1401:D1401"/>
    <mergeCell ref="K1410:L1410"/>
    <mergeCell ref="H1402:I1402"/>
    <mergeCell ref="C1410:D1410"/>
    <mergeCell ref="G1410:H1410"/>
    <mergeCell ref="L1320:M1322"/>
    <mergeCell ref="G1259:H1259"/>
    <mergeCell ref="K1257:L1257"/>
    <mergeCell ref="G1258:H1258"/>
    <mergeCell ref="K1326:L1326"/>
    <mergeCell ref="K1259:L1259"/>
    <mergeCell ref="G1255:H1255"/>
    <mergeCell ref="M1255:N1255"/>
    <mergeCell ref="G1256:H1256"/>
    <mergeCell ref="G1257:H1257"/>
    <mergeCell ref="N1198:P1198"/>
    <mergeCell ref="H1195:I1195"/>
    <mergeCell ref="K1203:L1203"/>
    <mergeCell ref="G1674:H1674"/>
    <mergeCell ref="K1674:L1674"/>
    <mergeCell ref="K1607:L1607"/>
    <mergeCell ref="G1602:H1602"/>
    <mergeCell ref="K1602:L1602"/>
    <mergeCell ref="G1603:H1603"/>
    <mergeCell ref="K1603:L1603"/>
    <mergeCell ref="K1676:L1676"/>
    <mergeCell ref="G1677:H1677"/>
    <mergeCell ref="G1669:H1669"/>
    <mergeCell ref="H1678:I1678"/>
    <mergeCell ref="K1694:L1694"/>
    <mergeCell ref="G1673:H1673"/>
    <mergeCell ref="K1673:L1673"/>
    <mergeCell ref="M1531:N1531"/>
    <mergeCell ref="G1532:H1532"/>
    <mergeCell ref="G1533:H1533"/>
    <mergeCell ref="K1533:L1533"/>
    <mergeCell ref="G1607:H1607"/>
    <mergeCell ref="L1665:M1667"/>
    <mergeCell ref="G1531:H1531"/>
    <mergeCell ref="K1536:L1536"/>
    <mergeCell ref="G1537:H1537"/>
    <mergeCell ref="K1537:L1537"/>
    <mergeCell ref="G1538:H1538"/>
    <mergeCell ref="K1538:L1538"/>
    <mergeCell ref="C1539:D1539"/>
    <mergeCell ref="G1604:H1604"/>
    <mergeCell ref="K1604:L1604"/>
    <mergeCell ref="G1605:H1605"/>
    <mergeCell ref="K1605:L1605"/>
    <mergeCell ref="G1606:H1606"/>
    <mergeCell ref="K1606:L1606"/>
    <mergeCell ref="G1564:H1564"/>
    <mergeCell ref="K1564:L1564"/>
    <mergeCell ref="G1601:H1601"/>
    <mergeCell ref="K1548:L1548"/>
    <mergeCell ref="H1540:I1540"/>
    <mergeCell ref="C1548:D1548"/>
    <mergeCell ref="G1548:H1548"/>
    <mergeCell ref="C1540:D1540"/>
    <mergeCell ref="G1617:H1617"/>
    <mergeCell ref="C1641:D1641"/>
    <mergeCell ref="G1641:H1641"/>
    <mergeCell ref="K1641:L1641"/>
    <mergeCell ref="C1816:D1816"/>
    <mergeCell ref="G1742:H1742"/>
    <mergeCell ref="K1742:L1742"/>
    <mergeCell ref="G1743:H1743"/>
    <mergeCell ref="K1743:L1743"/>
    <mergeCell ref="G1744:H1744"/>
    <mergeCell ref="G1755:H1755"/>
    <mergeCell ref="K1755:L1755"/>
    <mergeCell ref="D1803:E1805"/>
    <mergeCell ref="G1746:H1746"/>
    <mergeCell ref="C1747:D1747"/>
    <mergeCell ref="G1807:H1807"/>
    <mergeCell ref="H1816:I1816"/>
    <mergeCell ref="K1795:L1795"/>
    <mergeCell ref="G1810:H1810"/>
    <mergeCell ref="K1810:L1810"/>
    <mergeCell ref="H1803:I1805"/>
    <mergeCell ref="L1803:M1805"/>
    <mergeCell ref="K1779:L1779"/>
    <mergeCell ref="H1747:I1747"/>
    <mergeCell ref="C1795:D1795"/>
    <mergeCell ref="M1807:N1807"/>
    <mergeCell ref="G1808:H1808"/>
    <mergeCell ref="G1809:H1809"/>
    <mergeCell ref="K1809:L1809"/>
    <mergeCell ref="G1795:H1795"/>
    <mergeCell ref="N1808:Q1808"/>
    <mergeCell ref="P1803:Q1805"/>
    <mergeCell ref="O1755:P1755"/>
    <mergeCell ref="C1815:D1815"/>
    <mergeCell ref="G1811:H1811"/>
    <mergeCell ref="K1811:L1811"/>
    <mergeCell ref="G1812:H1812"/>
    <mergeCell ref="K1812:L1812"/>
    <mergeCell ref="G1813:H1813"/>
    <mergeCell ref="K1813:L1813"/>
    <mergeCell ref="G1814:H1814"/>
    <mergeCell ref="K1814:L1814"/>
    <mergeCell ref="G1815:H1815"/>
    <mergeCell ref="C1608:D1608"/>
    <mergeCell ref="C1615:E1615"/>
    <mergeCell ref="G1615:I1615"/>
    <mergeCell ref="K1615:M1615"/>
    <mergeCell ref="M1669:N1669"/>
    <mergeCell ref="G1670:H1670"/>
    <mergeCell ref="K1657:L1657"/>
    <mergeCell ref="C1678:D1678"/>
    <mergeCell ref="G1738:H1738"/>
    <mergeCell ref="C1677:D1677"/>
    <mergeCell ref="H1609:I1609"/>
    <mergeCell ref="C1613:F1613"/>
    <mergeCell ref="G1671:H1671"/>
    <mergeCell ref="K1671:L1671"/>
    <mergeCell ref="G1672:H1672"/>
    <mergeCell ref="K1672:L1672"/>
    <mergeCell ref="G1675:H1675"/>
    <mergeCell ref="K1675:L1675"/>
    <mergeCell ref="G1676:H1676"/>
    <mergeCell ref="G1739:H1739"/>
    <mergeCell ref="G1740:H1740"/>
    <mergeCell ref="K1740:L1740"/>
    <mergeCell ref="N1681:P1681"/>
    <mergeCell ref="O1641:P1641"/>
    <mergeCell ref="N1670:Q1670"/>
  </mergeCells>
  <dataValidations disablePrompts="1" count="10">
    <dataValidation allowBlank="1" showInputMessage="1" showErrorMessage="1" sqref="O322:P322 S40:S53 O70:P70 K62:L62 K70:L70 G70:H70 G62:H62 G54:H54 G46:H46 G38:H38 K38:L38 K46:L46 K54:L54 O38:P38 O46:P46 O54:P54 O62:P62 C70:D70 C62:D62 C54:D54 C46:D46 C38:D38 K322:L322 G322:H322 C330:D330 C338:D338 G314:H314 K314:L314 O314:P314 K346:L346 G346:H346 C346:D346 C314:D314 O306:P306 K306:L306 G306:H306 K1105:L1105 D291:D296 C366:C368 O346:P346 G338:H338 K338:L338 O338:P338 O330:P330 K330:L330 G330:H330 C322:D322 C1746:C1748 O1726:P1726 G1718:H1718 K1718:L1718 O1718:P1718 O1710:P1710 K1710:L1710 G1710:H1710 C1702:D1702 C1677:C1679 O1657:P1657 G1649:H1649 K1649:L1649 O1649:P1649 O1641:P1641 K1641:L1641 G1641:H1641 C1633:D1633 C1608:C1610 O1588:P1588 G1580:H1580 K1580:L1580 O1580:P1580 O1572:P1572 K1572:L1572 G1572:H1572 C1564:D1564 C1539:C1541 O1519:P1519 G1511:H1511 K1511:L1511 O1511:P1511 O1503:P1503 K1503:L1503 G1503:H1503 C1495:D1495 C1470:C1472 O1450:P1450 G1442:H1442 K1442:L1442 O1442:P1442 O1434:P1434 K1434:L1434 G1434:H1434 C1426:D1426 C1401:C1403 O1381:P1381 G1373:H1373 K1373:L1373 O1373:P1373 O1365:P1365 K1365:L1365 G1365:H1365 C1357:D1357 C1332:C1334 O1312:P1312 G1304:H1304 K1304:L1304 O1304:P1304 O1296:P1296 K1296:L1296 G1296:H1296 C1288:D1288 C1263:C1265 O1243:P1243 G1235:H1235 K1235:L1235 O1235:P1235 O1227:P1227 K1227:L1227 G1227:H1227 C1219:D1219 C1194:C1196 O1174:P1174 G1166:H1166 K1166:L1166 O1166:P1166 O1158:P1158 K1158:L1158 G1158:H1158 C1150:D1150 C1125:C1127 O1105:P1105 G1097:H1097 K1097:L1097 O1097:P1097 O1089:P1089 K1089:L1089 G1089:H1089 C1081:D1081 C1056:C1058 O1036:P1036 G1028:H1028 K1028:L1028 O1028:P1028 O1020:P1020 K1020:L1020 G1020:H1020 C1012:D1012 C987:C989 O967:P967 G959:H959 K959:L959 O959:P959 O951:P951 K951:L951 G951:H951 C943:D943 C918:C920 O898:P898 G890:H890 K890:L890 O890:P890 O882:P882 K882:L882 G882:H882 C874:D874 C849:C851 O829:P829 G821:H821 K821:L821 O821:P821 O813:P813 K813:L813 G813:H813 C805:D805 C780:C782 O760:P760 G752:H752 K752:L752 O752:P752 O744:P744 K744:L744 G744:H744 C736:D736 C711:C713 O691:P691 G683:H683 K683:L683 O683:P683 O675:P675 K675:L675 G675:H675 C667:D667 C642:C644 O622:P622 G614:H614 K614:L614 O614:P614 O606:P606 K606:L606 G606:H606 C598:D598 C573:C575 O553:P553 G545:H545 K545:L545 O545:P545 O537:P537 K537:L537 G537:H537 C529:D529 C504:C506 O484:P484 G476:H476 K476:L476 O476:P476 O468:P468 K468:L468 G468:H468 C460:D460 C435:C437 O415:P415 G407:H407 K407:L407 O407:P407 O399:P399 K399:L399 G399:H399 C391:D391 O1771:P1771 K1771:L1771 G1771:H1771 C1779:D1779 C1787:D1787 G1763:H1763 K1763:L1763 O1763:P1763 K1795:L1795 O253:P253 K253:L253 G253:H253 C261:D261 C269:D269 G245:H245 K245:L245 O245:P245 K277:L277 O184:P184 K184:L184 G184:H184 C192:D192 C200:D200 G176:H176 K176:L176 O176:P176 K208:L208 G139:H139 C139:D139 C107:D107 O99:P99 K99:L99 G99:H99 C1073:D1073 D1602:D1607 C159:C161 O139:P139 G131:H131 K131:L131 O131:P131 O123:P123 K123:L123 G123:H123 C115:D115 O115:P115 K115:L115 G115:H115 C123:D123 C131:D131 G208:H208 G107:H107 O1633:P1633 K1633:L1633 G1633:H1633 C1641:D1641 C1649:D1649 G1625:H1625 K1625:L1625 O1625:P1625 K1657:L1657 G1657:H1657 C1657:D1657 C1625:D1625 O1617:P1617 C208:D208 K107:L107 C176:D176 D1809:D1814 O168:P168 K168:L168 G168:H168 C1105:D1105 D153:D158 C228:C230 O208:P208 G200:H200 K200:L200 O200:P200 O192:P192 K192:L192 G277:H277 G192:H192 O1702:P1702 O107:P107 Y13:Y19 C90:C92 K1617:L1617 K139:L139 C184:D184 C277:D277 C245:D245 O237:P237 K237:L237 G237:H237 G1105:H1105 D222:D227 C297:C299 O277:P277 G269:H269 K269:L269 O269:P269 O261:P261 K261:L261 G261:H261 G1795:H1795 C253:D253 C1795:D1795 C1763:D1763 O1755:P1755 K1755:L1755 G1755:H1755 D1671:D1676 D1740:D1745 C1815:C1817 O1795:P1795 G1787:H1787 K1787:L1787 O1787:P1787 O1779:P1779 K1779:L1779 G1779:H1779 O391:P391 C1771:D1771 K391:L391 G391:H391 C399:D399 C407:D407 G383:H383 K383:L383 O383:P383 K415:L415 G415:H415 C415:D415 C383:D383 O375:P375 K375:L375 G375:H375 O1073:P1073 O460:P460 D360:D365 K460:L460 G460:H460 C468:D468 C476:D476 G452:H452 K452:L452 O452:P452 K484:L484 G484:H484 C484:D484 C452:D452 O444:P444 K444:L444 G444:H444 K1073:L1073 O529:P529 D429:D434 K529:L529 G529:H529 C537:D537 C545:D545 G521:H521 K521:L521 O521:P521 K553:L553 G553:H553 C553:D553 C521:D521 O513:P513 K513:L513 G513:H513 G1073:H1073 O598:P598 D498:D503 K598:L598 G598:H598 C606:D606 C614:D614 G590:H590 K590:L590 O590:P590 K622:L622 G622:H622 C622:D622 C590:D590 O582:P582 K582:L582 G582:H582 C1097:D1097 O667:P667 D567:D572 K667:L667 G667:H667 C675:D675 C683:D683 G659:H659 K659:L659 O659:P659 K691:L691 G691:H691 C691:D691 C659:D659 O651:P651 K651:L651 G651:H651 C1089:D1089 O736:P736 D636:D641 K736:L736 G736:H736 C744:D744 C752:D752 G728:H728 K728:L728 O728:P728 K760:L760 G760:H760 C760:D760 C728:D728 O720:P720 K720:L720 G720:H720 G1081:H1081 O805:P805 D705:D710 K805:L805 G805:H805 C813:D813 C821:D821 G797:H797 K797:L797 O797:P797 K829:L829 G829:H829 C829:D829 C797:D797 O789:P789 K789:L789 G789:H789 K1081:L1081 O874:P874 D774:D779 K874:L874 G874:H874 C882:D882 C890:D890 G866:H866 K866:L866 O866:P866 K898:L898 G898:H898 C898:D898 C866:D866 O858:P858 K858:L858 G858:H858 D981:D986 O943:P943 D843:D848 K943:L943 G943:H943 C951:D951 C959:D959 G935:H935 K935:L935 O935:P935 K967:L967 G967:H967 C967:D967 C935:D935 O927:P927 K927:L927 G927:H927 O1081:P1081 O1012:P1012 D912:D917 K1012:L1012 G1012:H1012 C1020:D1020 C1028:D1028 G1004:H1004 K1004:L1004 O1004:P1004 K1036:L1036 G1036:H1036"/>
    <dataValidation type="list" allowBlank="1" showInputMessage="1" showErrorMessage="1" sqref="G22:H22 K22:L22 O22:P22 C22:D22">
      <formula1>$Y$10:$Y$19</formula1>
    </dataValidation>
    <dataValidation type="list" allowBlank="1" showInputMessage="1" showErrorMessage="1" sqref="S14">
      <formula1>$S$38:$S$39</formula1>
    </dataValidation>
    <dataValidation type="list" allowBlank="1" showInputMessage="1" showErrorMessage="1" sqref="S15">
      <formula1>$S$40:$S$41</formula1>
    </dataValidation>
    <dataValidation type="list" allowBlank="1" showInputMessage="1" showErrorMessage="1" sqref="S16">
      <formula1>$S$42:$S$43</formula1>
    </dataValidation>
    <dataValidation type="list" allowBlank="1" showInputMessage="1" showErrorMessage="1" sqref="S17">
      <formula1>$S$44:$S$45</formula1>
    </dataValidation>
    <dataValidation type="list" allowBlank="1" showInputMessage="1" showErrorMessage="1" sqref="S18">
      <formula1>$S$46:$S$47</formula1>
    </dataValidation>
    <dataValidation type="list" allowBlank="1" showInputMessage="1" showErrorMessage="1" sqref="S19">
      <formula1>$S$48:$S$49</formula1>
    </dataValidation>
    <dataValidation type="list" allowBlank="1" showInputMessage="1" showErrorMessage="1" sqref="S20">
      <formula1>$S$50:$S$51</formula1>
    </dataValidation>
    <dataValidation type="list" allowBlank="1" showInputMessage="1" showErrorMessage="1" sqref="S21">
      <formula1>$S$52:$S$53</formula1>
    </dataValidation>
  </dataValidations>
  <printOptions horizontalCentered="1" verticalCentered="1"/>
  <pageMargins left="0" right="0" top="0.25" bottom="0.2" header="0.3" footer="0.3"/>
  <pageSetup scale="80" fitToHeight="6" orientation="landscape" r:id="rId1"/>
  <rowBreaks count="4" manualBreakCount="4">
    <brk id="31" max="16383" man="1"/>
    <brk id="91" max="16383" man="1"/>
    <brk id="100" max="16383" man="1"/>
    <brk id="160" max="16383" man="1"/>
  </rowBreaks>
  <colBreaks count="3" manualBreakCount="3">
    <brk id="6" max="1048575" man="1"/>
    <brk id="9" max="1048575" man="1"/>
    <brk id="4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B1:AL1834"/>
  <sheetViews>
    <sheetView showGridLines="0" showRowColHeaders="0" zoomScale="80" zoomScaleNormal="80" workbookViewId="0">
      <selection activeCell="B3" sqref="B3:L3"/>
    </sheetView>
  </sheetViews>
  <sheetFormatPr defaultColWidth="9.109375" defaultRowHeight="13.2" x14ac:dyDescent="0.25"/>
  <cols>
    <col min="1" max="1" width="1.88671875" style="95" customWidth="1"/>
    <col min="2" max="2" width="13.44140625" style="171" customWidth="1"/>
    <col min="3" max="3" width="9.109375" style="95"/>
    <col min="4" max="4" width="6.44140625" style="95" customWidth="1"/>
    <col min="5" max="10" width="9.109375" style="95"/>
    <col min="11" max="11" width="9.44140625" style="95" customWidth="1"/>
    <col min="12" max="12" width="10.5546875" style="95" customWidth="1"/>
    <col min="13" max="13" width="3.6640625" style="95" customWidth="1"/>
    <col min="14" max="14" width="9.109375" style="95"/>
    <col min="15" max="15" width="8.6640625" style="95" hidden="1" customWidth="1"/>
    <col min="16" max="17" width="8.6640625" style="95" customWidth="1"/>
    <col min="18" max="18" width="16.5546875" style="95" customWidth="1"/>
    <col min="19" max="19" width="13.33203125" style="95" customWidth="1"/>
    <col min="20" max="20" width="0" style="95" hidden="1" customWidth="1"/>
    <col min="21" max="21" width="9.109375" style="95"/>
    <col min="22" max="22" width="9.6640625" style="95" customWidth="1"/>
    <col min="23" max="25" width="0" style="95" hidden="1" customWidth="1"/>
    <col min="26" max="28" width="9.109375" style="95"/>
    <col min="29" max="29" width="0" style="95" hidden="1" customWidth="1"/>
    <col min="30" max="30" width="35" style="95" hidden="1" customWidth="1"/>
    <col min="31" max="35" width="0" style="95" hidden="1" customWidth="1"/>
    <col min="36" max="36" width="36.33203125" style="95" hidden="1" customWidth="1"/>
    <col min="37" max="37" width="1.5546875" style="95" hidden="1" customWidth="1"/>
    <col min="38" max="38" width="44.44140625" style="95" hidden="1" customWidth="1"/>
    <col min="39" max="16384" width="9.109375" style="95"/>
  </cols>
  <sheetData>
    <row r="1" spans="2:36" ht="35.4" customHeight="1" x14ac:dyDescent="0.25">
      <c r="B1" s="1437" t="s">
        <v>978</v>
      </c>
      <c r="C1" s="1437"/>
      <c r="D1" s="1437"/>
      <c r="E1" s="1437"/>
      <c r="F1" s="1437"/>
      <c r="G1" s="1437"/>
      <c r="H1" s="1437"/>
      <c r="I1" s="1437"/>
      <c r="J1" s="1437"/>
      <c r="K1" s="1437"/>
      <c r="L1" s="1437"/>
    </row>
    <row r="2" spans="2:36" ht="19.2" customHeight="1" thickBot="1" x14ac:dyDescent="0.3">
      <c r="K2" s="1439" t="str">
        <f>'1 Instructions Tabs 2 - 15'!L4</f>
        <v>ACToolv15.9</v>
      </c>
      <c r="L2" s="1439"/>
      <c r="N2" s="797">
        <f>'1 FILL FORM'!$E$21</f>
        <v>0</v>
      </c>
      <c r="O2" s="800"/>
      <c r="P2" s="1695" t="s">
        <v>856</v>
      </c>
      <c r="Q2" s="1695"/>
      <c r="R2" s="1695"/>
      <c r="S2" s="1695"/>
      <c r="T2" s="1695"/>
      <c r="U2" s="1695"/>
      <c r="V2" s="1695"/>
      <c r="W2" s="1695"/>
      <c r="X2" s="1695"/>
      <c r="Y2" s="1695"/>
      <c r="Z2" s="1695"/>
    </row>
    <row r="3" spans="2:36" ht="18" thickBot="1" x14ac:dyDescent="0.35">
      <c r="B3" s="1443" t="s">
        <v>318</v>
      </c>
      <c r="C3" s="1444"/>
      <c r="D3" s="1444"/>
      <c r="E3" s="1444"/>
      <c r="F3" s="1444"/>
      <c r="G3" s="1444"/>
      <c r="H3" s="1444"/>
      <c r="I3" s="1444"/>
      <c r="J3" s="1444"/>
      <c r="K3" s="1444"/>
      <c r="L3" s="1445"/>
      <c r="N3" s="797">
        <f>$O$3</f>
        <v>0</v>
      </c>
      <c r="O3" s="800">
        <f>SUM(O20:O1797)</f>
        <v>0</v>
      </c>
      <c r="P3" s="1695" t="s">
        <v>857</v>
      </c>
      <c r="Q3" s="1695"/>
      <c r="R3" s="1695"/>
      <c r="S3" s="1695"/>
      <c r="T3" s="1695"/>
      <c r="U3" s="1695"/>
      <c r="V3" s="1695"/>
      <c r="W3" s="1695"/>
      <c r="X3" s="1695"/>
      <c r="Y3" s="1695"/>
      <c r="Z3" s="1695"/>
    </row>
    <row r="4" spans="2:36" ht="12.75" customHeight="1" x14ac:dyDescent="0.25">
      <c r="B4" s="1446"/>
      <c r="C4" s="1446"/>
      <c r="D4" s="1446"/>
      <c r="E4" s="206"/>
      <c r="F4" s="206"/>
      <c r="G4" s="206"/>
      <c r="H4" s="206"/>
      <c r="I4" s="206"/>
      <c r="J4" s="206"/>
      <c r="K4" s="207"/>
      <c r="L4" s="206"/>
    </row>
    <row r="5" spans="2:36" ht="15.75" customHeight="1" x14ac:dyDescent="0.3">
      <c r="B5" s="1440">
        <f>'1 FILL FORM'!$F$7</f>
        <v>0</v>
      </c>
      <c r="C5" s="1440"/>
      <c r="D5" s="1440"/>
      <c r="E5" s="1440"/>
      <c r="F5" s="125"/>
      <c r="G5" s="126" t="s">
        <v>310</v>
      </c>
      <c r="H5" s="127" t="s">
        <v>49</v>
      </c>
      <c r="I5" s="5"/>
      <c r="J5" s="1449">
        <f>'1 FILL FORM'!$D$6</f>
        <v>0</v>
      </c>
      <c r="K5" s="1449"/>
      <c r="L5" s="1449"/>
      <c r="N5" s="1456" t="s">
        <v>455</v>
      </c>
      <c r="O5" s="1456"/>
      <c r="P5" s="1456"/>
      <c r="Q5" s="1456"/>
      <c r="R5" s="1456"/>
      <c r="S5" s="123"/>
    </row>
    <row r="6" spans="2:36" ht="6.9" customHeight="1" x14ac:dyDescent="0.25">
      <c r="B6" s="157"/>
      <c r="C6" s="5"/>
      <c r="D6" s="5"/>
      <c r="E6" s="5"/>
      <c r="F6" s="5"/>
      <c r="G6" s="5"/>
      <c r="H6" s="5"/>
      <c r="I6" s="5"/>
      <c r="J6" s="94"/>
      <c r="K6" s="129"/>
      <c r="L6" s="129"/>
      <c r="N6" s="1456"/>
      <c r="O6" s="1456"/>
      <c r="P6" s="1456"/>
      <c r="Q6" s="1456"/>
      <c r="R6" s="1456"/>
      <c r="S6" s="123"/>
    </row>
    <row r="7" spans="2:36" ht="15" customHeight="1" x14ac:dyDescent="0.25">
      <c r="B7" s="270" t="e">
        <f>'12 Score Format'!$G$9</f>
        <v>#N/A</v>
      </c>
      <c r="C7" s="270"/>
      <c r="D7" s="270"/>
      <c r="E7" s="5"/>
      <c r="F7" s="15"/>
      <c r="G7" s="247" t="s">
        <v>370</v>
      </c>
      <c r="H7" s="248">
        <f>'12 Score Format'!$L$9</f>
        <v>0</v>
      </c>
      <c r="I7" s="5"/>
      <c r="J7" s="94"/>
      <c r="K7" s="129">
        <f>'1 FILL FORM'!$L$6</f>
        <v>0</v>
      </c>
      <c r="L7" s="129"/>
      <c r="N7" s="1456"/>
      <c r="O7" s="1456"/>
      <c r="P7" s="1456"/>
      <c r="Q7" s="1456"/>
      <c r="R7" s="1456"/>
      <c r="S7" s="123"/>
    </row>
    <row r="8" spans="2:36" s="123" customFormat="1" ht="63" customHeight="1" x14ac:dyDescent="0.25">
      <c r="B8" s="498" t="str">
        <f>H5</f>
        <v>A</v>
      </c>
      <c r="C8" s="130"/>
      <c r="D8" s="130"/>
      <c r="E8" s="197" t="e">
        <f>'12 Score Format'!$C$15</f>
        <v>#N/A</v>
      </c>
      <c r="F8" s="197" t="e">
        <f>'12 Score Format'!$C$16</f>
        <v>#N/A</v>
      </c>
      <c r="G8" s="197" t="e">
        <f>'12 Score Format'!$C$17</f>
        <v>#N/A</v>
      </c>
      <c r="H8" s="197" t="e">
        <f>'12 Score Format'!$C$18</f>
        <v>#N/A</v>
      </c>
      <c r="I8" s="197" t="e">
        <f>'12 Score Format'!$C$19</f>
        <v>#N/A</v>
      </c>
      <c r="J8" s="197" t="e">
        <f>'12 Score Format'!$C$20</f>
        <v>#N/A</v>
      </c>
      <c r="K8" s="131" t="s">
        <v>307</v>
      </c>
      <c r="L8" s="208" t="s">
        <v>350</v>
      </c>
      <c r="N8" s="1456"/>
      <c r="O8" s="1456"/>
      <c r="P8" s="1456"/>
      <c r="Q8" s="1456"/>
      <c r="R8" s="1456"/>
      <c r="T8" s="124">
        <f>K12</f>
        <v>0</v>
      </c>
      <c r="X8" s="649" t="e">
        <f>'12 Score Format'!$C$15</f>
        <v>#N/A</v>
      </c>
      <c r="Y8" s="650">
        <f>E12</f>
        <v>0</v>
      </c>
      <c r="Z8" s="648"/>
      <c r="AA8" s="648"/>
      <c r="AB8" s="648"/>
      <c r="AC8" s="648">
        <f>SUMIF($X$8:$X$31,$AD$8,Y8:Y31)</f>
        <v>0</v>
      </c>
      <c r="AD8" s="642" t="s">
        <v>263</v>
      </c>
    </row>
    <row r="9" spans="2:36" s="124" customFormat="1" ht="15" customHeight="1" x14ac:dyDescent="0.25">
      <c r="B9" s="497"/>
      <c r="C9" s="1438">
        <f>'12 Score Format'!$C$9:$D$9</f>
        <v>0</v>
      </c>
      <c r="D9" s="1438"/>
      <c r="E9" s="138"/>
      <c r="F9" s="138"/>
      <c r="G9" s="138"/>
      <c r="H9" s="138"/>
      <c r="I9" s="138"/>
      <c r="J9" s="138"/>
      <c r="K9" s="132">
        <f>SUM(E9:J9)</f>
        <v>0</v>
      </c>
      <c r="L9" s="133" t="e">
        <f>AVERAGE(E9:J9)</f>
        <v>#DIV/0!</v>
      </c>
      <c r="O9" s="123"/>
      <c r="S9" s="123"/>
      <c r="T9" s="124">
        <f>K20</f>
        <v>0</v>
      </c>
      <c r="X9" s="649" t="e">
        <f>'12 Score Format'!$C$16</f>
        <v>#N/A</v>
      </c>
      <c r="Y9" s="650">
        <f>F12</f>
        <v>0</v>
      </c>
      <c r="Z9" s="651"/>
      <c r="AA9" s="652"/>
      <c r="AB9" s="653"/>
      <c r="AC9" s="648">
        <f>SUMIF($X$8:$X$31,$AD$9,Y8:Y31)</f>
        <v>0</v>
      </c>
      <c r="AD9" s="642" t="s">
        <v>490</v>
      </c>
      <c r="AE9" s="646"/>
      <c r="AF9" s="646"/>
    </row>
    <row r="10" spans="2:36" s="124" customFormat="1" ht="15" customHeight="1" x14ac:dyDescent="0.25">
      <c r="B10" s="497"/>
      <c r="C10" s="1438">
        <f>'12 Score Format'!$C$10:$D$10</f>
        <v>0</v>
      </c>
      <c r="D10" s="1438"/>
      <c r="E10" s="138"/>
      <c r="F10" s="138"/>
      <c r="G10" s="138"/>
      <c r="H10" s="138"/>
      <c r="I10" s="138"/>
      <c r="J10" s="138"/>
      <c r="K10" s="132">
        <f>SUM(E10:J10)</f>
        <v>0</v>
      </c>
      <c r="L10" s="133" t="e">
        <f>AVERAGE(E10:J10)</f>
        <v>#DIV/0!</v>
      </c>
      <c r="N10" s="1457" t="s">
        <v>437</v>
      </c>
      <c r="O10" s="1457"/>
      <c r="P10" s="1457"/>
      <c r="Q10" s="1457"/>
      <c r="R10" s="1457"/>
      <c r="S10" s="123"/>
      <c r="T10" s="124">
        <f>K28</f>
        <v>0</v>
      </c>
      <c r="X10" s="649" t="e">
        <f>'12 Score Format'!$C$17</f>
        <v>#N/A</v>
      </c>
      <c r="Y10" s="650">
        <f>G12</f>
        <v>0</v>
      </c>
      <c r="Z10" s="651"/>
      <c r="AA10" s="654"/>
      <c r="AB10" s="654"/>
      <c r="AC10" s="648">
        <f>SUMIF($X$8:$X$31,AD10,Y8:Y31)</f>
        <v>0</v>
      </c>
      <c r="AD10" s="642" t="s">
        <v>487</v>
      </c>
      <c r="AE10" s="645"/>
      <c r="AF10" s="645"/>
    </row>
    <row r="11" spans="2:36" s="124" customFormat="1" ht="15" customHeight="1" x14ac:dyDescent="0.25">
      <c r="B11" s="158"/>
      <c r="C11" s="1438">
        <f>'12 Score Format'!$C$11:$D$11</f>
        <v>0</v>
      </c>
      <c r="D11" s="1438"/>
      <c r="E11" s="138"/>
      <c r="F11" s="138"/>
      <c r="G11" s="138"/>
      <c r="H11" s="138"/>
      <c r="I11" s="138"/>
      <c r="J11" s="138"/>
      <c r="K11" s="132">
        <f>SUM(E11:J11)</f>
        <v>0</v>
      </c>
      <c r="L11" s="133" t="e">
        <f>AVERAGE(E11:J11)</f>
        <v>#DIV/0!</v>
      </c>
      <c r="N11" s="1457"/>
      <c r="O11" s="1457"/>
      <c r="P11" s="1457"/>
      <c r="Q11" s="1457"/>
      <c r="R11" s="1457"/>
      <c r="S11" s="123"/>
      <c r="T11" s="124">
        <f>K36</f>
        <v>0</v>
      </c>
      <c r="X11" s="649" t="e">
        <f>'12 Score Format'!$C$18</f>
        <v>#N/A</v>
      </c>
      <c r="Y11" s="650">
        <f>H12</f>
        <v>0</v>
      </c>
      <c r="Z11" s="651"/>
      <c r="AA11" s="651"/>
      <c r="AB11" s="651"/>
      <c r="AC11" s="648">
        <f>SUMIF($X$8:$X$31,AD11,Y8:Y31)</f>
        <v>0</v>
      </c>
      <c r="AD11" s="642" t="s">
        <v>262</v>
      </c>
    </row>
    <row r="12" spans="2:36" s="124" customFormat="1" ht="15" customHeight="1" x14ac:dyDescent="0.25">
      <c r="B12" s="158"/>
      <c r="C12" s="1438" t="s">
        <v>248</v>
      </c>
      <c r="D12" s="1438"/>
      <c r="E12" s="647">
        <f>SUM(E9:E11)</f>
        <v>0</v>
      </c>
      <c r="F12" s="647">
        <f t="shared" ref="F12:J12" si="0">SUM(F9:F11)</f>
        <v>0</v>
      </c>
      <c r="G12" s="647">
        <f t="shared" si="0"/>
        <v>0</v>
      </c>
      <c r="H12" s="647">
        <f t="shared" si="0"/>
        <v>0</v>
      </c>
      <c r="I12" s="647">
        <f t="shared" si="0"/>
        <v>0</v>
      </c>
      <c r="J12" s="647">
        <f t="shared" si="0"/>
        <v>0</v>
      </c>
      <c r="K12" s="134">
        <f t="shared" ref="K12" si="1">SUM(K9:K11)</f>
        <v>0</v>
      </c>
      <c r="L12" s="133"/>
      <c r="N12" s="1457"/>
      <c r="O12" s="1457"/>
      <c r="P12" s="1457"/>
      <c r="Q12" s="1457"/>
      <c r="R12" s="1457"/>
      <c r="S12" s="123"/>
      <c r="X12" s="649" t="e">
        <f>'12 Score Format'!$C$19</f>
        <v>#N/A</v>
      </c>
      <c r="Y12" s="650">
        <f>I12</f>
        <v>0</v>
      </c>
      <c r="Z12" s="651"/>
      <c r="AA12" s="651"/>
      <c r="AB12" s="651"/>
      <c r="AC12" s="648">
        <f>SUMIF($X$8:$X$31,$AD$12,Y8:Y31)</f>
        <v>0</v>
      </c>
      <c r="AD12" s="642" t="s">
        <v>485</v>
      </c>
    </row>
    <row r="13" spans="2:36" ht="15.75" customHeight="1" x14ac:dyDescent="0.3">
      <c r="B13" s="157"/>
      <c r="C13" s="135"/>
      <c r="D13" s="5"/>
      <c r="E13" s="718"/>
      <c r="F13" s="718"/>
      <c r="G13" s="718"/>
      <c r="H13" s="718"/>
      <c r="I13" s="182"/>
      <c r="J13" s="182"/>
      <c r="K13" s="506" t="s">
        <v>311</v>
      </c>
      <c r="L13" s="181" t="e">
        <f>K12/('12 Score Format'!$K$9*30)</f>
        <v>#DIV/0!</v>
      </c>
      <c r="N13" s="1457"/>
      <c r="O13" s="1457"/>
      <c r="P13" s="1457"/>
      <c r="Q13" s="1457"/>
      <c r="R13" s="1457"/>
      <c r="S13" s="123"/>
      <c r="X13" s="649" t="e">
        <f>'12 Score Format'!$C$20</f>
        <v>#N/A</v>
      </c>
      <c r="Y13" s="650">
        <f>J12</f>
        <v>0</v>
      </c>
      <c r="Z13" s="454"/>
      <c r="AA13" s="454"/>
      <c r="AB13" s="454"/>
      <c r="AC13" s="648">
        <f>SUMIF($X$8:$X$31,$AD$13,Y8:Y31)</f>
        <v>0</v>
      </c>
      <c r="AD13" s="642" t="s">
        <v>489</v>
      </c>
    </row>
    <row r="14" spans="2:36" ht="15.75" customHeight="1" x14ac:dyDescent="0.25">
      <c r="B14" s="157"/>
      <c r="C14" s="5"/>
      <c r="D14" s="5"/>
      <c r="E14" s="5"/>
      <c r="F14" s="5"/>
      <c r="G14" s="247" t="s">
        <v>370</v>
      </c>
      <c r="H14" s="248">
        <f>'12 Score Format'!$L$10</f>
        <v>0</v>
      </c>
      <c r="I14" s="5"/>
      <c r="J14" s="5"/>
      <c r="K14" s="128"/>
      <c r="L14" s="129"/>
      <c r="X14" s="649" t="e">
        <f>'12 Score Format'!$G$15</f>
        <v>#N/A</v>
      </c>
      <c r="Y14" s="655">
        <f>E20</f>
        <v>0</v>
      </c>
      <c r="Z14" s="454"/>
      <c r="AA14" s="454"/>
      <c r="AB14" s="454"/>
      <c r="AC14" s="648">
        <f>SUMIF($X$8:$X$31,$AD$14,Y8:Y31)</f>
        <v>0</v>
      </c>
      <c r="AD14" s="642" t="s">
        <v>488</v>
      </c>
    </row>
    <row r="15" spans="2:36" ht="14.25" customHeight="1" x14ac:dyDescent="0.25">
      <c r="B15" s="271" t="e">
        <f>'12 Score Format'!$G$10</f>
        <v>#N/A</v>
      </c>
      <c r="C15" s="271"/>
      <c r="D15" s="271"/>
      <c r="E15" s="5"/>
      <c r="F15" s="5"/>
      <c r="G15" s="5"/>
      <c r="H15" s="5"/>
      <c r="I15" s="5"/>
      <c r="J15" s="5"/>
      <c r="K15" s="128"/>
      <c r="L15" s="129"/>
      <c r="N15" s="1455" t="s">
        <v>909</v>
      </c>
      <c r="O15" s="1455"/>
      <c r="P15" s="1455"/>
      <c r="Q15" s="1455"/>
      <c r="R15" s="1455"/>
      <c r="X15" s="649" t="e">
        <f>'12 Score Format'!$G$16</f>
        <v>#N/A</v>
      </c>
      <c r="Y15" s="655">
        <f>F20</f>
        <v>0</v>
      </c>
      <c r="Z15" s="454"/>
      <c r="AA15" s="454"/>
      <c r="AB15" s="454"/>
      <c r="AC15" s="648">
        <f>SUMIF($X$8:$X$31,$AD$15,Y8:Y31)</f>
        <v>0</v>
      </c>
      <c r="AD15" s="657" t="s">
        <v>486</v>
      </c>
    </row>
    <row r="16" spans="2:36" s="123" customFormat="1" ht="63" customHeight="1" x14ac:dyDescent="0.25">
      <c r="B16" s="498" t="str">
        <f>$B$8</f>
        <v>A</v>
      </c>
      <c r="C16" s="130"/>
      <c r="D16" s="130"/>
      <c r="E16" s="197" t="e">
        <f>'12 Score Format'!$G$15</f>
        <v>#N/A</v>
      </c>
      <c r="F16" s="197" t="e">
        <f>'12 Score Format'!$G$16</f>
        <v>#N/A</v>
      </c>
      <c r="G16" s="197" t="e">
        <f>'12 Score Format'!$G$17</f>
        <v>#N/A</v>
      </c>
      <c r="H16" s="197" t="e">
        <f>'12 Score Format'!$G$18</f>
        <v>#N/A</v>
      </c>
      <c r="I16" s="197" t="e">
        <f>'12 Score Format'!$G$19</f>
        <v>#N/A</v>
      </c>
      <c r="J16" s="197" t="e">
        <f>'12 Score Format'!$G$20</f>
        <v>#N/A</v>
      </c>
      <c r="K16" s="131" t="s">
        <v>307</v>
      </c>
      <c r="L16" s="131" t="s">
        <v>308</v>
      </c>
      <c r="N16" s="1455"/>
      <c r="O16" s="1455"/>
      <c r="P16" s="1455"/>
      <c r="Q16" s="1455"/>
      <c r="R16" s="1455"/>
      <c r="X16" s="649" t="e">
        <f>'12 Score Format'!$G$17</f>
        <v>#N/A</v>
      </c>
      <c r="Y16" s="655">
        <f>G20</f>
        <v>0</v>
      </c>
      <c r="Z16" s="648"/>
      <c r="AA16" s="648"/>
      <c r="AB16" s="648"/>
      <c r="AC16" s="648"/>
      <c r="AJ16" s="123" t="str">
        <f>IF(AE24=0,AL24,AJ24)</f>
        <v>Not Used - DECISIVENESS</v>
      </c>
    </row>
    <row r="17" spans="2:38" s="124" customFormat="1" ht="15" customHeight="1" x14ac:dyDescent="0.25">
      <c r="B17" s="158"/>
      <c r="C17" s="1438">
        <f>'12 Score Format'!$C$9:$D$9</f>
        <v>0</v>
      </c>
      <c r="D17" s="1438"/>
      <c r="E17" s="138"/>
      <c r="F17" s="138"/>
      <c r="G17" s="138"/>
      <c r="H17" s="138"/>
      <c r="I17" s="138"/>
      <c r="J17" s="138"/>
      <c r="K17" s="132">
        <f>SUM(E17:J17)</f>
        <v>0</v>
      </c>
      <c r="L17" s="133" t="e">
        <f>AVERAGE(E17:J17)</f>
        <v>#DIV/0!</v>
      </c>
      <c r="N17" s="1455"/>
      <c r="O17" s="1455"/>
      <c r="P17" s="1455"/>
      <c r="Q17" s="1455"/>
      <c r="R17" s="1455"/>
      <c r="X17" s="649" t="e">
        <f>'12 Score Format'!$G$18</f>
        <v>#N/A</v>
      </c>
      <c r="Y17" s="655">
        <f>H20</f>
        <v>0</v>
      </c>
      <c r="Z17" s="651"/>
      <c r="AA17" s="651"/>
      <c r="AB17" s="651"/>
      <c r="AC17" s="651"/>
      <c r="AJ17" s="123" t="str">
        <f t="shared" ref="AJ17:AJ23" si="2">IF(AE25=0,AL25,AJ25)</f>
        <v>Not Used - DELEGATION AND CONTROL</v>
      </c>
    </row>
    <row r="18" spans="2:38" s="124" customFormat="1" ht="15" customHeight="1" x14ac:dyDescent="0.25">
      <c r="B18" s="158"/>
      <c r="C18" s="1438">
        <f>'12 Score Format'!$C$10:$D$10</f>
        <v>0</v>
      </c>
      <c r="D18" s="1438"/>
      <c r="E18" s="138"/>
      <c r="F18" s="138"/>
      <c r="G18" s="138"/>
      <c r="H18" s="138"/>
      <c r="I18" s="138"/>
      <c r="J18" s="138"/>
      <c r="K18" s="132">
        <f>SUM(E18:J18)</f>
        <v>0</v>
      </c>
      <c r="L18" s="133" t="e">
        <f>AVERAGE(E18:J18)</f>
        <v>#DIV/0!</v>
      </c>
      <c r="N18" s="1455"/>
      <c r="O18" s="1455"/>
      <c r="P18" s="1455"/>
      <c r="Q18" s="1455"/>
      <c r="R18" s="1455"/>
      <c r="X18" s="649" t="e">
        <f>'12 Score Format'!$G$19</f>
        <v>#N/A</v>
      </c>
      <c r="Y18" s="655">
        <f>I20</f>
        <v>0</v>
      </c>
      <c r="Z18" s="651"/>
      <c r="AA18" s="651"/>
      <c r="AB18" s="651"/>
      <c r="AC18" s="651"/>
      <c r="AJ18" s="123" t="str">
        <f t="shared" si="2"/>
        <v>Not Used - INTERPERSONAL INSIGHT</v>
      </c>
    </row>
    <row r="19" spans="2:38" s="124" customFormat="1" ht="15" customHeight="1" x14ac:dyDescent="0.25">
      <c r="B19" s="158"/>
      <c r="C19" s="1438">
        <f>'12 Score Format'!$C$11:$D$11</f>
        <v>0</v>
      </c>
      <c r="D19" s="1438"/>
      <c r="E19" s="138"/>
      <c r="F19" s="138"/>
      <c r="G19" s="138"/>
      <c r="H19" s="138"/>
      <c r="I19" s="138"/>
      <c r="J19" s="138"/>
      <c r="K19" s="132">
        <f>SUM(E19:J19)</f>
        <v>0</v>
      </c>
      <c r="L19" s="133" t="e">
        <f>AVERAGE(E19:J19)</f>
        <v>#DIV/0!</v>
      </c>
      <c r="X19" s="649" t="e">
        <f>'12 Score Format'!$G$20</f>
        <v>#N/A</v>
      </c>
      <c r="Y19" s="655">
        <f>J20</f>
        <v>0</v>
      </c>
      <c r="Z19" s="651"/>
      <c r="AA19" s="651"/>
      <c r="AB19" s="651"/>
      <c r="AC19" s="651"/>
      <c r="AJ19" s="123" t="str">
        <f t="shared" si="2"/>
        <v>Not Used - JUDGMENT</v>
      </c>
    </row>
    <row r="20" spans="2:38" s="124" customFormat="1" ht="15" customHeight="1" x14ac:dyDescent="0.25">
      <c r="B20" s="158"/>
      <c r="C20" s="1438" t="s">
        <v>248</v>
      </c>
      <c r="D20" s="1438"/>
      <c r="E20" s="647">
        <f>SUM(E17:E19)</f>
        <v>0</v>
      </c>
      <c r="F20" s="647">
        <f t="shared" ref="F20:J20" si="3">SUM(F17:F19)</f>
        <v>0</v>
      </c>
      <c r="G20" s="647">
        <f t="shared" si="3"/>
        <v>0</v>
      </c>
      <c r="H20" s="647">
        <f t="shared" si="3"/>
        <v>0</v>
      </c>
      <c r="I20" s="647">
        <f t="shared" si="3"/>
        <v>0</v>
      </c>
      <c r="J20" s="647">
        <f t="shared" si="3"/>
        <v>0</v>
      </c>
      <c r="K20" s="134">
        <f t="shared" ref="K20" si="4">SUM(K17:K19)</f>
        <v>0</v>
      </c>
      <c r="L20" s="132"/>
      <c r="X20" s="649" t="e">
        <f>'12 Score Format'!$K$15</f>
        <v>#N/A</v>
      </c>
      <c r="Y20" s="655">
        <f>E28</f>
        <v>0</v>
      </c>
      <c r="Z20" s="651"/>
      <c r="AA20" s="651"/>
      <c r="AB20" s="651"/>
      <c r="AC20" s="651"/>
      <c r="AJ20" s="123" t="str">
        <f t="shared" si="2"/>
        <v>Not Used - ORAL COMMUNICATIONS</v>
      </c>
    </row>
    <row r="21" spans="2:38" ht="15.75" customHeight="1" x14ac:dyDescent="0.3">
      <c r="B21" s="157"/>
      <c r="C21" s="135"/>
      <c r="D21" s="5"/>
      <c r="E21" s="718"/>
      <c r="F21" s="718"/>
      <c r="G21" s="718"/>
      <c r="H21" s="718"/>
      <c r="I21" s="182"/>
      <c r="J21" s="182"/>
      <c r="K21" s="506" t="s">
        <v>311</v>
      </c>
      <c r="L21" s="181" t="e">
        <f>K20/('12 Score Format'!$K$10*30)</f>
        <v>#DIV/0!</v>
      </c>
      <c r="X21" s="649" t="e">
        <f>'12 Score Format'!$K$16</f>
        <v>#N/A</v>
      </c>
      <c r="Y21" s="655">
        <f>F28</f>
        <v>0</v>
      </c>
      <c r="Z21" s="454"/>
      <c r="AA21" s="454"/>
      <c r="AB21" s="454"/>
      <c r="AC21" s="454"/>
      <c r="AJ21" s="123" t="str">
        <f t="shared" si="2"/>
        <v>Not Used - PLANNING AND ORGANIZING</v>
      </c>
    </row>
    <row r="22" spans="2:38" ht="15.75" customHeight="1" x14ac:dyDescent="0.25">
      <c r="B22" s="157"/>
      <c r="C22" s="5"/>
      <c r="D22" s="5"/>
      <c r="E22" s="5"/>
      <c r="F22" s="5"/>
      <c r="G22" s="5"/>
      <c r="H22" s="5"/>
      <c r="I22" s="5"/>
      <c r="J22" s="5"/>
      <c r="K22" s="128"/>
      <c r="L22" s="137"/>
      <c r="X22" s="649" t="e">
        <f>'12 Score Format'!$K$17</f>
        <v>#N/A</v>
      </c>
      <c r="Y22" s="655">
        <f>G28</f>
        <v>0</v>
      </c>
      <c r="Z22" s="454"/>
      <c r="AA22" s="454"/>
      <c r="AB22" s="454"/>
      <c r="AC22" s="454"/>
      <c r="AJ22" s="123" t="str">
        <f t="shared" si="2"/>
        <v>Not Used - PROBLEM ANALYSIS</v>
      </c>
    </row>
    <row r="23" spans="2:38" ht="14.25" customHeight="1" x14ac:dyDescent="0.25">
      <c r="B23" s="271" t="e">
        <f>'12 Score Format'!$G$11</f>
        <v>#N/A</v>
      </c>
      <c r="C23" s="271"/>
      <c r="D23" s="271"/>
      <c r="E23" s="5"/>
      <c r="F23" s="5"/>
      <c r="G23" s="247" t="s">
        <v>370</v>
      </c>
      <c r="H23" s="248">
        <f>'12 Score Format'!$L$11</f>
        <v>0</v>
      </c>
      <c r="I23" s="5"/>
      <c r="J23" s="5"/>
      <c r="K23" s="128"/>
      <c r="L23" s="129"/>
      <c r="X23" s="649" t="e">
        <f>'12 Score Format'!$K$18</f>
        <v>#N/A</v>
      </c>
      <c r="Y23" s="655">
        <f>H28</f>
        <v>0</v>
      </c>
      <c r="Z23" s="454"/>
      <c r="AA23" s="454"/>
      <c r="AB23" s="454"/>
      <c r="AC23" s="454"/>
      <c r="AJ23" s="123" t="str">
        <f t="shared" si="2"/>
        <v>Not Used - WRITTEN COMMUNICATIONS</v>
      </c>
    </row>
    <row r="24" spans="2:38" s="123" customFormat="1" ht="63" customHeight="1" x14ac:dyDescent="0.25">
      <c r="B24" s="498" t="str">
        <f>$B$8</f>
        <v>A</v>
      </c>
      <c r="C24" s="130"/>
      <c r="D24" s="130"/>
      <c r="E24" s="197" t="e">
        <f>'12 Score Format'!$K$15</f>
        <v>#N/A</v>
      </c>
      <c r="F24" s="197" t="e">
        <f>'12 Score Format'!$K$16</f>
        <v>#N/A</v>
      </c>
      <c r="G24" s="197" t="e">
        <f>'12 Score Format'!$K$17</f>
        <v>#N/A</v>
      </c>
      <c r="H24" s="197" t="e">
        <f>'12 Score Format'!$K$18</f>
        <v>#N/A</v>
      </c>
      <c r="I24" s="197" t="e">
        <f>'12 Score Format'!$K$19</f>
        <v>#N/A</v>
      </c>
      <c r="J24" s="197" t="e">
        <f>'12 Score Format'!$K$20</f>
        <v>#N/A</v>
      </c>
      <c r="K24" s="131" t="s">
        <v>307</v>
      </c>
      <c r="L24" s="131" t="s">
        <v>308</v>
      </c>
      <c r="X24" s="649" t="e">
        <f>'12 Score Format'!$K$19</f>
        <v>#N/A</v>
      </c>
      <c r="Y24" s="655">
        <f>I28</f>
        <v>0</v>
      </c>
      <c r="Z24" s="648"/>
      <c r="AA24" s="648"/>
      <c r="AB24" s="648"/>
      <c r="AC24" s="648">
        <f>COUNTIF($X$8:$X$31,AD24)</f>
        <v>0</v>
      </c>
      <c r="AD24" s="642" t="s">
        <v>263</v>
      </c>
      <c r="AE24" s="123">
        <f>AC24*30</f>
        <v>0</v>
      </c>
      <c r="AJ24" s="660" t="s">
        <v>263</v>
      </c>
      <c r="AL24" s="660" t="s">
        <v>616</v>
      </c>
    </row>
    <row r="25" spans="2:38" s="124" customFormat="1" ht="15" customHeight="1" x14ac:dyDescent="0.25">
      <c r="B25" s="158"/>
      <c r="C25" s="1438">
        <f>'12 Score Format'!$C$9:$D$9</f>
        <v>0</v>
      </c>
      <c r="D25" s="1438"/>
      <c r="E25" s="138"/>
      <c r="F25" s="138"/>
      <c r="G25" s="138"/>
      <c r="H25" s="138"/>
      <c r="I25" s="138"/>
      <c r="J25" s="138"/>
      <c r="K25" s="132">
        <f>SUM(E25:J25)</f>
        <v>0</v>
      </c>
      <c r="L25" s="133" t="e">
        <f>AVERAGE(E25:J25)</f>
        <v>#DIV/0!</v>
      </c>
      <c r="X25" s="649" t="e">
        <f>'12 Score Format'!$K$20</f>
        <v>#N/A</v>
      </c>
      <c r="Y25" s="655">
        <f>J28</f>
        <v>0</v>
      </c>
      <c r="Z25" s="651"/>
      <c r="AA25" s="651"/>
      <c r="AB25" s="651"/>
      <c r="AC25" s="648">
        <f t="shared" ref="AC25:AC31" si="5">COUNTIF($X$8:$X$31,AD25)</f>
        <v>0</v>
      </c>
      <c r="AD25" s="642" t="s">
        <v>490</v>
      </c>
      <c r="AE25" s="123">
        <f t="shared" ref="AE25:AE31" si="6">AC25*30</f>
        <v>0</v>
      </c>
      <c r="AJ25" s="660" t="s">
        <v>610</v>
      </c>
      <c r="AL25" s="660" t="s">
        <v>617</v>
      </c>
    </row>
    <row r="26" spans="2:38" s="124" customFormat="1" ht="15" customHeight="1" x14ac:dyDescent="0.25">
      <c r="B26" s="158"/>
      <c r="C26" s="1438">
        <f>'12 Score Format'!$C$10:$D$10</f>
        <v>0</v>
      </c>
      <c r="D26" s="1438"/>
      <c r="E26" s="138"/>
      <c r="F26" s="138"/>
      <c r="G26" s="138"/>
      <c r="H26" s="138"/>
      <c r="I26" s="138"/>
      <c r="J26" s="138"/>
      <c r="K26" s="132">
        <f>SUM(E26:J26)</f>
        <v>0</v>
      </c>
      <c r="L26" s="133" t="e">
        <f>AVERAGE(E26:J26)</f>
        <v>#DIV/0!</v>
      </c>
      <c r="X26" s="649" t="e">
        <f>'12 Score Format'!$O$15</f>
        <v>#N/A</v>
      </c>
      <c r="Y26" s="658">
        <f>E36</f>
        <v>0</v>
      </c>
      <c r="Z26" s="656"/>
      <c r="AA26" s="656"/>
      <c r="AB26" s="656"/>
      <c r="AC26" s="648">
        <f t="shared" si="5"/>
        <v>0</v>
      </c>
      <c r="AD26" s="642" t="s">
        <v>487</v>
      </c>
      <c r="AE26" s="123">
        <f t="shared" si="6"/>
        <v>0</v>
      </c>
      <c r="AJ26" s="660" t="s">
        <v>260</v>
      </c>
      <c r="AL26" s="660" t="s">
        <v>618</v>
      </c>
    </row>
    <row r="27" spans="2:38" s="124" customFormat="1" ht="15" customHeight="1" x14ac:dyDescent="0.25">
      <c r="B27" s="158"/>
      <c r="C27" s="1438">
        <f>'12 Score Format'!$C$11:$D$11</f>
        <v>0</v>
      </c>
      <c r="D27" s="1438"/>
      <c r="E27" s="138"/>
      <c r="F27" s="138"/>
      <c r="G27" s="138"/>
      <c r="H27" s="138"/>
      <c r="I27" s="138"/>
      <c r="J27" s="138"/>
      <c r="K27" s="132">
        <f>SUM(E27:J27)</f>
        <v>0</v>
      </c>
      <c r="L27" s="133" t="e">
        <f>AVERAGE(E27:J27)</f>
        <v>#DIV/0!</v>
      </c>
      <c r="X27" s="649" t="e">
        <f>'12 Score Format'!$O$16</f>
        <v>#N/A</v>
      </c>
      <c r="Y27" s="658">
        <f>F36</f>
        <v>0</v>
      </c>
      <c r="Z27" s="656"/>
      <c r="AA27" s="656"/>
      <c r="AB27" s="656"/>
      <c r="AC27" s="648">
        <f t="shared" si="5"/>
        <v>0</v>
      </c>
      <c r="AD27" s="642" t="s">
        <v>262</v>
      </c>
      <c r="AE27" s="123">
        <f t="shared" si="6"/>
        <v>0</v>
      </c>
      <c r="AJ27" s="660" t="s">
        <v>262</v>
      </c>
      <c r="AL27" s="660" t="s">
        <v>619</v>
      </c>
    </row>
    <row r="28" spans="2:38" s="124" customFormat="1" ht="13.8" x14ac:dyDescent="0.25">
      <c r="B28" s="158"/>
      <c r="C28" s="1438" t="s">
        <v>248</v>
      </c>
      <c r="D28" s="1438"/>
      <c r="E28" s="647">
        <f>SUM(E25:E27)</f>
        <v>0</v>
      </c>
      <c r="F28" s="647">
        <f t="shared" ref="F28:J28" si="7">SUM(F25:F27)</f>
        <v>0</v>
      </c>
      <c r="G28" s="647">
        <f t="shared" si="7"/>
        <v>0</v>
      </c>
      <c r="H28" s="647">
        <f t="shared" si="7"/>
        <v>0</v>
      </c>
      <c r="I28" s="647">
        <f t="shared" si="7"/>
        <v>0</v>
      </c>
      <c r="J28" s="647">
        <f t="shared" si="7"/>
        <v>0</v>
      </c>
      <c r="K28" s="134">
        <f t="shared" ref="K28" si="8">SUM(K25:K27)</f>
        <v>0</v>
      </c>
      <c r="L28" s="132"/>
      <c r="X28" s="649" t="e">
        <f>'12 Score Format'!$O$17</f>
        <v>#N/A</v>
      </c>
      <c r="Y28" s="658">
        <f>G36</f>
        <v>0</v>
      </c>
      <c r="Z28" s="656"/>
      <c r="AA28" s="656"/>
      <c r="AB28" s="656"/>
      <c r="AC28" s="648">
        <f t="shared" si="5"/>
        <v>0</v>
      </c>
      <c r="AD28" s="642" t="s">
        <v>485</v>
      </c>
      <c r="AE28" s="123">
        <f t="shared" si="6"/>
        <v>0</v>
      </c>
      <c r="AJ28" s="660" t="s">
        <v>259</v>
      </c>
      <c r="AL28" s="660" t="s">
        <v>620</v>
      </c>
    </row>
    <row r="29" spans="2:38" ht="15.6" x14ac:dyDescent="0.3">
      <c r="B29" s="157"/>
      <c r="C29" s="135"/>
      <c r="D29" s="5"/>
      <c r="E29" s="718"/>
      <c r="F29" s="718"/>
      <c r="G29" s="718"/>
      <c r="H29" s="718"/>
      <c r="I29" s="182"/>
      <c r="J29" s="182"/>
      <c r="K29" s="506" t="s">
        <v>311</v>
      </c>
      <c r="L29" s="181" t="e">
        <f>K28/('12 Score Format'!$K$11*30)</f>
        <v>#DIV/0!</v>
      </c>
      <c r="X29" s="649" t="e">
        <f>'12 Score Format'!$O$18</f>
        <v>#N/A</v>
      </c>
      <c r="Y29" s="658">
        <f>H36</f>
        <v>0</v>
      </c>
      <c r="Z29" s="656"/>
      <c r="AA29" s="656"/>
      <c r="AB29" s="656"/>
      <c r="AC29" s="648">
        <f t="shared" si="5"/>
        <v>0</v>
      </c>
      <c r="AD29" s="642" t="s">
        <v>489</v>
      </c>
      <c r="AE29" s="123">
        <f t="shared" si="6"/>
        <v>0</v>
      </c>
      <c r="AJ29" s="660" t="s">
        <v>611</v>
      </c>
      <c r="AL29" s="660" t="s">
        <v>621</v>
      </c>
    </row>
    <row r="30" spans="2:38" ht="15.75" customHeight="1" x14ac:dyDescent="0.25">
      <c r="B30" s="157"/>
      <c r="C30" s="5"/>
      <c r="D30" s="5"/>
      <c r="E30" s="5"/>
      <c r="F30" s="5"/>
      <c r="G30" s="5"/>
      <c r="H30" s="5"/>
      <c r="I30" s="5"/>
      <c r="J30" s="5"/>
      <c r="K30" s="128"/>
      <c r="L30" s="137"/>
      <c r="X30" s="649" t="e">
        <f>'12 Score Format'!$O$19</f>
        <v>#N/A</v>
      </c>
      <c r="Y30" s="658">
        <f>I36</f>
        <v>0</v>
      </c>
      <c r="Z30" s="656"/>
      <c r="AA30" s="656"/>
      <c r="AB30" s="656"/>
      <c r="AC30" s="648">
        <f t="shared" si="5"/>
        <v>0</v>
      </c>
      <c r="AD30" s="642" t="s">
        <v>488</v>
      </c>
      <c r="AE30" s="123">
        <f t="shared" si="6"/>
        <v>0</v>
      </c>
      <c r="AJ30" s="660" t="s">
        <v>261</v>
      </c>
      <c r="AL30" s="660" t="s">
        <v>622</v>
      </c>
    </row>
    <row r="31" spans="2:38" ht="13.8" x14ac:dyDescent="0.25">
      <c r="B31" s="271" t="str">
        <f>'12 Score Format'!$G$12</f>
        <v>Not Used</v>
      </c>
      <c r="C31" s="271"/>
      <c r="D31" s="271"/>
      <c r="E31" s="5"/>
      <c r="F31" s="5"/>
      <c r="G31" s="247" t="s">
        <v>370</v>
      </c>
      <c r="H31" s="248">
        <f>'12 Score Format'!$L$12</f>
        <v>0</v>
      </c>
      <c r="I31" s="5"/>
      <c r="J31" s="5"/>
      <c r="K31" s="128"/>
      <c r="L31" s="129"/>
      <c r="X31" s="649" t="e">
        <f>'12 Score Format'!$O$20</f>
        <v>#N/A</v>
      </c>
      <c r="Y31" s="659">
        <f>J36</f>
        <v>0</v>
      </c>
      <c r="Z31" s="656"/>
      <c r="AA31" s="656"/>
      <c r="AB31" s="656"/>
      <c r="AC31" s="648">
        <f t="shared" si="5"/>
        <v>0</v>
      </c>
      <c r="AD31" s="657" t="s">
        <v>486</v>
      </c>
      <c r="AE31" s="123">
        <f t="shared" si="6"/>
        <v>0</v>
      </c>
      <c r="AJ31" s="661" t="s">
        <v>266</v>
      </c>
      <c r="AL31" s="661" t="s">
        <v>623</v>
      </c>
    </row>
    <row r="32" spans="2:38" s="123" customFormat="1" ht="63" customHeight="1" x14ac:dyDescent="0.2">
      <c r="B32" s="498" t="str">
        <f>$B$8</f>
        <v>A</v>
      </c>
      <c r="C32" s="130"/>
      <c r="D32" s="130"/>
      <c r="E32" s="197" t="e">
        <f>'12 Score Format'!$O$15</f>
        <v>#N/A</v>
      </c>
      <c r="F32" s="197" t="e">
        <f>'12 Score Format'!$O$16</f>
        <v>#N/A</v>
      </c>
      <c r="G32" s="197" t="e">
        <f>'12 Score Format'!$O$17</f>
        <v>#N/A</v>
      </c>
      <c r="H32" s="197" t="e">
        <f>'12 Score Format'!$O$18</f>
        <v>#N/A</v>
      </c>
      <c r="I32" s="197" t="e">
        <f>'12 Score Format'!$O$19</f>
        <v>#N/A</v>
      </c>
      <c r="J32" s="197" t="e">
        <f>'12 Score Format'!$O$20</f>
        <v>#N/A</v>
      </c>
      <c r="K32" s="131" t="s">
        <v>307</v>
      </c>
      <c r="L32" s="131" t="s">
        <v>308</v>
      </c>
      <c r="AD32" s="665" t="s">
        <v>248</v>
      </c>
      <c r="AE32" s="664">
        <f>SUM(AE24:AE31)</f>
        <v>0</v>
      </c>
    </row>
    <row r="33" spans="2:15" s="124" customFormat="1" ht="13.8" x14ac:dyDescent="0.25">
      <c r="B33" s="158"/>
      <c r="C33" s="1438">
        <f>'12 Score Format'!$C$9:$D$9</f>
        <v>0</v>
      </c>
      <c r="D33" s="1438"/>
      <c r="E33" s="138"/>
      <c r="F33" s="138"/>
      <c r="G33" s="138"/>
      <c r="H33" s="138"/>
      <c r="I33" s="138"/>
      <c r="J33" s="138"/>
      <c r="K33" s="132">
        <f>SUM(E33:J33)</f>
        <v>0</v>
      </c>
      <c r="L33" s="133" t="e">
        <f>AVERAGE(E33:J33)</f>
        <v>#DIV/0!</v>
      </c>
    </row>
    <row r="34" spans="2:15" s="124" customFormat="1" ht="13.8" x14ac:dyDescent="0.25">
      <c r="B34" s="158"/>
      <c r="C34" s="1438">
        <f>'12 Score Format'!$C$10:$D$10</f>
        <v>0</v>
      </c>
      <c r="D34" s="1438"/>
      <c r="E34" s="138"/>
      <c r="F34" s="138"/>
      <c r="G34" s="138"/>
      <c r="H34" s="138"/>
      <c r="I34" s="138"/>
      <c r="J34" s="138"/>
      <c r="K34" s="132">
        <f>SUM(E34:J34)</f>
        <v>0</v>
      </c>
      <c r="L34" s="133" t="e">
        <f>AVERAGE(E34:J34)</f>
        <v>#DIV/0!</v>
      </c>
    </row>
    <row r="35" spans="2:15" s="124" customFormat="1" ht="13.8" x14ac:dyDescent="0.25">
      <c r="B35" s="158"/>
      <c r="C35" s="1438">
        <f>'12 Score Format'!$C$11:$D$11</f>
        <v>0</v>
      </c>
      <c r="D35" s="1438"/>
      <c r="E35" s="138"/>
      <c r="F35" s="138"/>
      <c r="G35" s="138"/>
      <c r="H35" s="138"/>
      <c r="I35" s="138"/>
      <c r="J35" s="138"/>
      <c r="K35" s="132">
        <f>SUM(E35:J35)</f>
        <v>0</v>
      </c>
      <c r="L35" s="133" t="e">
        <f>AVERAGE(E35:J35)</f>
        <v>#DIV/0!</v>
      </c>
    </row>
    <row r="36" spans="2:15" s="124" customFormat="1" ht="13.8" x14ac:dyDescent="0.25">
      <c r="B36" s="158"/>
      <c r="C36" s="1438" t="s">
        <v>248</v>
      </c>
      <c r="D36" s="1438"/>
      <c r="E36" s="647">
        <f t="shared" ref="E36:K36" si="9">SUM(E33:E35)</f>
        <v>0</v>
      </c>
      <c r="F36" s="647">
        <f t="shared" si="9"/>
        <v>0</v>
      </c>
      <c r="G36" s="647">
        <f t="shared" si="9"/>
        <v>0</v>
      </c>
      <c r="H36" s="647">
        <f t="shared" si="9"/>
        <v>0</v>
      </c>
      <c r="I36" s="647">
        <f t="shared" si="9"/>
        <v>0</v>
      </c>
      <c r="J36" s="647">
        <f t="shared" si="9"/>
        <v>0</v>
      </c>
      <c r="K36" s="134">
        <f t="shared" si="9"/>
        <v>0</v>
      </c>
      <c r="L36" s="132"/>
    </row>
    <row r="37" spans="2:15" ht="15.6" x14ac:dyDescent="0.3">
      <c r="B37" s="157"/>
      <c r="C37" s="135"/>
      <c r="D37" s="5"/>
      <c r="E37" s="94"/>
      <c r="F37" s="94"/>
      <c r="G37" s="94"/>
      <c r="H37" s="94"/>
      <c r="I37" s="182"/>
      <c r="J37" s="182"/>
      <c r="K37" s="506" t="s">
        <v>311</v>
      </c>
      <c r="L37" s="181" t="e">
        <f>K36/('12 Score Format'!$K$12*30)</f>
        <v>#DIV/0!</v>
      </c>
    </row>
    <row r="38" spans="2:15" ht="15" customHeight="1" x14ac:dyDescent="0.3">
      <c r="B38" s="157"/>
      <c r="C38" s="135"/>
      <c r="D38" s="5"/>
      <c r="E38" s="94"/>
      <c r="F38" s="15"/>
      <c r="G38" s="247" t="s">
        <v>371</v>
      </c>
      <c r="H38" s="248">
        <f>H31+H23+H14+H7</f>
        <v>0</v>
      </c>
      <c r="I38" s="94"/>
      <c r="J38" s="137"/>
      <c r="K38" s="199" t="s">
        <v>356</v>
      </c>
      <c r="L38" s="448">
        <f>K12+K20+K28+K36</f>
        <v>0</v>
      </c>
      <c r="O38" s="95">
        <f>IF(L38&gt;0,1,0)</f>
        <v>0</v>
      </c>
    </row>
    <row r="39" spans="2:15" ht="15" x14ac:dyDescent="0.25">
      <c r="B39" s="157"/>
      <c r="C39" s="5"/>
      <c r="D39" s="5"/>
      <c r="E39" s="5"/>
      <c r="F39" s="5"/>
      <c r="G39" s="5"/>
      <c r="H39" s="5"/>
      <c r="I39" s="5"/>
      <c r="J39" s="182"/>
      <c r="K39" s="199" t="s">
        <v>317</v>
      </c>
      <c r="L39" s="181" t="e">
        <f>(K12+K20+K28+K36)/'12 Score Format'!$M$90</f>
        <v>#DIV/0!</v>
      </c>
    </row>
    <row r="40" spans="2:15" ht="6.9" customHeight="1" x14ac:dyDescent="0.25">
      <c r="B40" s="183"/>
      <c r="C40" s="184"/>
      <c r="D40" s="184"/>
      <c r="E40" s="184"/>
      <c r="F40" s="184"/>
      <c r="G40" s="184"/>
      <c r="H40" s="184"/>
      <c r="I40" s="184"/>
      <c r="J40" s="184"/>
      <c r="K40" s="184"/>
      <c r="L40" s="184"/>
    </row>
    <row r="41" spans="2:15" ht="15" hidden="1" x14ac:dyDescent="0.25">
      <c r="B41" s="159"/>
      <c r="C41" s="15"/>
      <c r="D41" s="15"/>
      <c r="E41" s="138">
        <v>9</v>
      </c>
      <c r="F41" s="138">
        <v>9</v>
      </c>
      <c r="G41" s="138">
        <v>8</v>
      </c>
      <c r="H41" s="138">
        <v>9</v>
      </c>
      <c r="I41" s="138">
        <v>8</v>
      </c>
      <c r="J41" s="138">
        <v>9</v>
      </c>
      <c r="K41" s="96"/>
      <c r="L41" s="96"/>
    </row>
    <row r="42" spans="2:15" ht="15" hidden="1" x14ac:dyDescent="0.25">
      <c r="B42" s="159"/>
      <c r="C42" s="15"/>
      <c r="D42" s="15"/>
      <c r="E42" s="138">
        <v>8</v>
      </c>
      <c r="F42" s="138">
        <v>9</v>
      </c>
      <c r="G42" s="138">
        <v>8</v>
      </c>
      <c r="H42" s="138">
        <v>8</v>
      </c>
      <c r="I42" s="138">
        <v>9</v>
      </c>
      <c r="J42" s="138">
        <v>8</v>
      </c>
      <c r="K42" s="96"/>
      <c r="L42" s="96"/>
    </row>
    <row r="43" spans="2:15" ht="15" hidden="1" x14ac:dyDescent="0.25">
      <c r="B43" s="159"/>
      <c r="C43" s="15"/>
      <c r="D43" s="15"/>
      <c r="E43" s="138">
        <v>9</v>
      </c>
      <c r="F43" s="138">
        <v>8</v>
      </c>
      <c r="G43" s="138">
        <v>9</v>
      </c>
      <c r="H43" s="138">
        <v>9</v>
      </c>
      <c r="I43" s="138">
        <v>9</v>
      </c>
      <c r="J43" s="138">
        <v>8</v>
      </c>
      <c r="K43" s="96"/>
      <c r="L43" s="96"/>
    </row>
    <row r="44" spans="2:15" ht="15.6" hidden="1" x14ac:dyDescent="0.3">
      <c r="B44" s="159"/>
      <c r="C44" s="15"/>
      <c r="D44" s="15"/>
      <c r="E44" s="15"/>
      <c r="F44" s="15"/>
      <c r="G44" s="97"/>
      <c r="H44" s="98"/>
      <c r="I44" s="15"/>
      <c r="J44" s="15"/>
      <c r="K44" s="96"/>
      <c r="L44" s="96"/>
    </row>
    <row r="45" spans="2:15" ht="15.6" hidden="1" x14ac:dyDescent="0.3">
      <c r="B45" s="159"/>
      <c r="C45" s="15"/>
      <c r="D45" s="15"/>
      <c r="E45" s="15"/>
      <c r="F45" s="15"/>
      <c r="G45" s="97"/>
      <c r="H45" s="98"/>
      <c r="I45" s="15"/>
      <c r="J45" s="15"/>
      <c r="K45" s="96"/>
      <c r="L45" s="96"/>
    </row>
    <row r="46" spans="2:15" ht="15.6" hidden="1" x14ac:dyDescent="0.3">
      <c r="B46" s="159"/>
      <c r="C46" s="15"/>
      <c r="D46" s="15"/>
      <c r="E46" s="15"/>
      <c r="F46" s="15"/>
      <c r="G46" s="97"/>
      <c r="H46" s="98"/>
      <c r="I46" s="15"/>
      <c r="J46" s="15"/>
      <c r="K46" s="96"/>
      <c r="L46" s="96"/>
    </row>
    <row r="47" spans="2:15" ht="15.6" hidden="1" x14ac:dyDescent="0.3">
      <c r="B47" s="159"/>
      <c r="C47" s="15"/>
      <c r="D47" s="15"/>
      <c r="E47" s="15"/>
      <c r="F47" s="15"/>
      <c r="G47" s="97"/>
      <c r="H47" s="98"/>
      <c r="I47" s="15"/>
      <c r="J47" s="15"/>
      <c r="K47" s="96"/>
      <c r="L47" s="96"/>
    </row>
    <row r="48" spans="2:15" ht="15.6" hidden="1" x14ac:dyDescent="0.3">
      <c r="B48" s="159"/>
      <c r="C48" s="15"/>
      <c r="D48" s="15"/>
      <c r="E48" s="15"/>
      <c r="F48" s="15"/>
      <c r="G48" s="97"/>
      <c r="H48" s="98"/>
      <c r="I48" s="15"/>
      <c r="J48" s="15"/>
      <c r="K48" s="96"/>
      <c r="L48" s="96"/>
    </row>
    <row r="49" spans="2:12" ht="15" hidden="1" x14ac:dyDescent="0.25">
      <c r="B49" s="159"/>
      <c r="C49" s="15"/>
      <c r="D49" s="15"/>
      <c r="E49" s="138">
        <v>10</v>
      </c>
      <c r="F49" s="138">
        <v>8</v>
      </c>
      <c r="G49" s="138">
        <v>8</v>
      </c>
      <c r="H49" s="138">
        <v>9</v>
      </c>
      <c r="I49" s="138">
        <v>9</v>
      </c>
      <c r="J49" s="138">
        <v>8</v>
      </c>
      <c r="K49" s="96"/>
      <c r="L49" s="96"/>
    </row>
    <row r="50" spans="2:12" ht="15" hidden="1" x14ac:dyDescent="0.25">
      <c r="B50" s="159"/>
      <c r="C50" s="15"/>
      <c r="D50" s="15"/>
      <c r="E50" s="138">
        <v>8</v>
      </c>
      <c r="F50" s="138">
        <v>8</v>
      </c>
      <c r="G50" s="138">
        <v>9</v>
      </c>
      <c r="H50" s="138">
        <v>9</v>
      </c>
      <c r="I50" s="138">
        <v>9</v>
      </c>
      <c r="J50" s="138">
        <v>8</v>
      </c>
      <c r="K50" s="96"/>
      <c r="L50" s="96"/>
    </row>
    <row r="51" spans="2:12" ht="15" hidden="1" x14ac:dyDescent="0.25">
      <c r="B51" s="159"/>
      <c r="C51" s="15"/>
      <c r="D51" s="15"/>
      <c r="E51" s="138">
        <v>9</v>
      </c>
      <c r="F51" s="138">
        <v>9</v>
      </c>
      <c r="G51" s="138">
        <v>10</v>
      </c>
      <c r="H51" s="138">
        <v>10</v>
      </c>
      <c r="I51" s="138">
        <v>10</v>
      </c>
      <c r="J51" s="138">
        <v>9</v>
      </c>
      <c r="K51" s="96"/>
      <c r="L51" s="96"/>
    </row>
    <row r="52" spans="2:12" ht="15.6" hidden="1" x14ac:dyDescent="0.3">
      <c r="B52" s="159"/>
      <c r="C52" s="15"/>
      <c r="D52" s="15"/>
      <c r="E52" s="15"/>
      <c r="F52" s="15"/>
      <c r="G52" s="97"/>
      <c r="H52" s="98"/>
      <c r="I52" s="15"/>
      <c r="J52" s="15"/>
      <c r="K52" s="96"/>
      <c r="L52" s="96"/>
    </row>
    <row r="53" spans="2:12" ht="15.6" hidden="1" x14ac:dyDescent="0.3">
      <c r="B53" s="159"/>
      <c r="C53" s="15"/>
      <c r="D53" s="15"/>
      <c r="E53" s="15"/>
      <c r="F53" s="15"/>
      <c r="G53" s="97"/>
      <c r="H53" s="98"/>
      <c r="I53" s="15"/>
      <c r="J53" s="15"/>
      <c r="K53" s="96"/>
      <c r="L53" s="96"/>
    </row>
    <row r="54" spans="2:12" ht="15.6" hidden="1" x14ac:dyDescent="0.3">
      <c r="B54" s="159"/>
      <c r="C54" s="15"/>
      <c r="D54" s="15"/>
      <c r="E54" s="15"/>
      <c r="F54" s="15"/>
      <c r="G54" s="97"/>
      <c r="H54" s="98"/>
      <c r="I54" s="15"/>
      <c r="J54" s="15"/>
      <c r="K54" s="96"/>
      <c r="L54" s="96"/>
    </row>
    <row r="55" spans="2:12" ht="15.6" hidden="1" x14ac:dyDescent="0.3">
      <c r="B55" s="159"/>
      <c r="C55" s="15"/>
      <c r="D55" s="15"/>
      <c r="E55" s="15"/>
      <c r="F55" s="15"/>
      <c r="G55" s="97"/>
      <c r="H55" s="98"/>
      <c r="I55" s="15"/>
      <c r="J55" s="15"/>
      <c r="K55" s="96"/>
      <c r="L55" s="96"/>
    </row>
    <row r="56" spans="2:12" ht="15.6" hidden="1" x14ac:dyDescent="0.3">
      <c r="B56" s="159"/>
      <c r="C56" s="15"/>
      <c r="D56" s="15"/>
      <c r="E56" s="15"/>
      <c r="F56" s="15"/>
      <c r="G56" s="97"/>
      <c r="H56" s="98"/>
      <c r="I56" s="15"/>
      <c r="J56" s="15"/>
      <c r="K56" s="96"/>
      <c r="L56" s="96"/>
    </row>
    <row r="57" spans="2:12" ht="15" hidden="1" x14ac:dyDescent="0.25">
      <c r="B57" s="159"/>
      <c r="C57" s="15"/>
      <c r="D57" s="15"/>
      <c r="E57" s="138">
        <v>9</v>
      </c>
      <c r="F57" s="138">
        <v>9</v>
      </c>
      <c r="G57" s="138">
        <v>8</v>
      </c>
      <c r="H57" s="138">
        <v>8</v>
      </c>
      <c r="I57" s="138">
        <v>8</v>
      </c>
      <c r="J57" s="138"/>
      <c r="K57" s="96"/>
      <c r="L57" s="96"/>
    </row>
    <row r="58" spans="2:12" ht="15" hidden="1" x14ac:dyDescent="0.25">
      <c r="B58" s="159"/>
      <c r="C58" s="15"/>
      <c r="D58" s="15"/>
      <c r="E58" s="138">
        <v>8</v>
      </c>
      <c r="F58" s="138">
        <v>8</v>
      </c>
      <c r="G58" s="138">
        <v>7</v>
      </c>
      <c r="H58" s="138">
        <v>8</v>
      </c>
      <c r="I58" s="138">
        <v>8</v>
      </c>
      <c r="J58" s="138"/>
      <c r="K58" s="96"/>
      <c r="L58" s="96"/>
    </row>
    <row r="59" spans="2:12" ht="15" hidden="1" x14ac:dyDescent="0.25">
      <c r="B59" s="159"/>
      <c r="C59" s="15"/>
      <c r="D59" s="15"/>
      <c r="E59" s="138">
        <v>8</v>
      </c>
      <c r="F59" s="138">
        <v>8</v>
      </c>
      <c r="G59" s="138">
        <v>8</v>
      </c>
      <c r="H59" s="138">
        <v>8</v>
      </c>
      <c r="I59" s="138">
        <v>8</v>
      </c>
      <c r="J59" s="138"/>
      <c r="K59" s="96"/>
      <c r="L59" s="96"/>
    </row>
    <row r="60" spans="2:12" ht="15.6" hidden="1" x14ac:dyDescent="0.3">
      <c r="B60" s="159"/>
      <c r="C60" s="15"/>
      <c r="D60" s="15"/>
      <c r="E60" s="15"/>
      <c r="F60" s="15"/>
      <c r="G60" s="97"/>
      <c r="H60" s="98"/>
      <c r="I60" s="15"/>
      <c r="J60" s="15"/>
      <c r="K60" s="96"/>
      <c r="L60" s="96"/>
    </row>
    <row r="61" spans="2:12" ht="15.6" hidden="1" x14ac:dyDescent="0.3">
      <c r="B61" s="159"/>
      <c r="C61" s="15"/>
      <c r="D61" s="15"/>
      <c r="E61" s="15"/>
      <c r="F61" s="15"/>
      <c r="G61" s="97"/>
      <c r="H61" s="98"/>
      <c r="I61" s="15"/>
      <c r="J61" s="15"/>
      <c r="K61" s="96"/>
      <c r="L61" s="96"/>
    </row>
    <row r="62" spans="2:12" ht="15.6" hidden="1" x14ac:dyDescent="0.3">
      <c r="B62" s="159"/>
      <c r="C62" s="15"/>
      <c r="D62" s="15"/>
      <c r="E62" s="15"/>
      <c r="F62" s="15"/>
      <c r="G62" s="97"/>
      <c r="H62" s="98"/>
      <c r="I62" s="15"/>
      <c r="J62" s="15"/>
      <c r="K62" s="96"/>
      <c r="L62" s="96"/>
    </row>
    <row r="63" spans="2:12" ht="15.6" hidden="1" x14ac:dyDescent="0.3">
      <c r="B63" s="159"/>
      <c r="C63" s="15"/>
      <c r="D63" s="15"/>
      <c r="E63" s="15"/>
      <c r="F63" s="15"/>
      <c r="G63" s="97"/>
      <c r="H63" s="98"/>
      <c r="I63" s="15"/>
      <c r="J63" s="15"/>
      <c r="K63" s="96"/>
      <c r="L63" s="96"/>
    </row>
    <row r="64" spans="2:12" ht="15.6" hidden="1" x14ac:dyDescent="0.3">
      <c r="B64" s="159"/>
      <c r="C64" s="15"/>
      <c r="D64" s="15"/>
      <c r="E64" s="15"/>
      <c r="F64" s="15"/>
      <c r="G64" s="97"/>
      <c r="H64" s="98"/>
      <c r="I64" s="15"/>
      <c r="J64" s="15"/>
      <c r="K64" s="96"/>
      <c r="L64" s="96"/>
    </row>
    <row r="65" spans="2:12" ht="15" hidden="1" x14ac:dyDescent="0.25">
      <c r="B65" s="159"/>
      <c r="C65" s="15"/>
      <c r="D65" s="15"/>
      <c r="E65" s="138">
        <v>8</v>
      </c>
      <c r="F65" s="138">
        <v>8</v>
      </c>
      <c r="G65" s="138">
        <v>8</v>
      </c>
      <c r="H65" s="138">
        <v>8</v>
      </c>
      <c r="I65" s="138">
        <v>8</v>
      </c>
      <c r="J65" s="138">
        <v>8</v>
      </c>
      <c r="K65" s="96"/>
      <c r="L65" s="96"/>
    </row>
    <row r="66" spans="2:12" ht="15" hidden="1" x14ac:dyDescent="0.25">
      <c r="B66" s="159"/>
      <c r="C66" s="15"/>
      <c r="D66" s="15"/>
      <c r="E66" s="138">
        <v>8</v>
      </c>
      <c r="F66" s="138">
        <v>8</v>
      </c>
      <c r="G66" s="138">
        <v>9</v>
      </c>
      <c r="H66" s="138">
        <v>8</v>
      </c>
      <c r="I66" s="138">
        <v>8</v>
      </c>
      <c r="J66" s="138">
        <v>8</v>
      </c>
      <c r="K66" s="96"/>
      <c r="L66" s="96"/>
    </row>
    <row r="67" spans="2:12" ht="15" hidden="1" x14ac:dyDescent="0.25">
      <c r="B67" s="159"/>
      <c r="C67" s="15"/>
      <c r="D67" s="15"/>
      <c r="E67" s="138">
        <v>9</v>
      </c>
      <c r="F67" s="138">
        <v>9</v>
      </c>
      <c r="G67" s="138">
        <v>9</v>
      </c>
      <c r="H67" s="138">
        <v>9</v>
      </c>
      <c r="I67" s="138">
        <v>9</v>
      </c>
      <c r="J67" s="138">
        <v>10</v>
      </c>
      <c r="K67" s="96"/>
      <c r="L67" s="96"/>
    </row>
    <row r="68" spans="2:12" ht="15.6" hidden="1" x14ac:dyDescent="0.3">
      <c r="B68" s="159"/>
      <c r="C68" s="15"/>
      <c r="D68" s="15"/>
      <c r="E68" s="15"/>
      <c r="F68" s="15"/>
      <c r="G68" s="97"/>
      <c r="H68" s="98"/>
      <c r="I68" s="15"/>
      <c r="J68" s="15"/>
      <c r="K68" s="96"/>
      <c r="L68" s="96"/>
    </row>
    <row r="69" spans="2:12" ht="15.6" hidden="1" x14ac:dyDescent="0.3">
      <c r="B69" s="159"/>
      <c r="C69" s="15"/>
      <c r="D69" s="15"/>
      <c r="E69" s="15"/>
      <c r="F69" s="15"/>
      <c r="G69" s="97"/>
      <c r="H69" s="98"/>
      <c r="I69" s="15"/>
      <c r="J69" s="15"/>
      <c r="K69" s="96"/>
      <c r="L69" s="96"/>
    </row>
    <row r="70" spans="2:12" ht="15.6" hidden="1" x14ac:dyDescent="0.3">
      <c r="B70" s="159"/>
      <c r="C70" s="15"/>
      <c r="D70" s="15"/>
      <c r="E70" s="15"/>
      <c r="F70" s="15"/>
      <c r="G70" s="97"/>
      <c r="H70" s="98"/>
      <c r="I70" s="15"/>
      <c r="J70" s="15"/>
      <c r="K70" s="96"/>
      <c r="L70" s="96"/>
    </row>
    <row r="71" spans="2:12" ht="15.6" hidden="1" x14ac:dyDescent="0.3">
      <c r="B71" s="159"/>
      <c r="C71" s="15"/>
      <c r="D71" s="15"/>
      <c r="E71" s="15"/>
      <c r="F71" s="15"/>
      <c r="G71" s="97"/>
      <c r="H71" s="98"/>
      <c r="I71" s="15"/>
      <c r="J71" s="15"/>
      <c r="K71" s="96"/>
      <c r="L71" s="96"/>
    </row>
    <row r="72" spans="2:12" ht="15.6" hidden="1" x14ac:dyDescent="0.3">
      <c r="B72" s="159"/>
      <c r="C72" s="15"/>
      <c r="D72" s="15"/>
      <c r="E72" s="15"/>
      <c r="F72" s="15"/>
      <c r="G72" s="97"/>
      <c r="H72" s="98"/>
      <c r="I72" s="15"/>
      <c r="J72" s="15"/>
      <c r="K72" s="96"/>
      <c r="L72" s="96"/>
    </row>
    <row r="73" spans="2:12" ht="15.6" hidden="1" x14ac:dyDescent="0.3">
      <c r="B73" s="159"/>
      <c r="C73" s="15"/>
      <c r="D73" s="15"/>
      <c r="E73" s="15"/>
      <c r="F73" s="15"/>
      <c r="G73" s="97"/>
      <c r="H73" s="98"/>
      <c r="I73" s="15"/>
      <c r="J73" s="15"/>
      <c r="K73" s="96"/>
      <c r="L73" s="96"/>
    </row>
    <row r="74" spans="2:12" ht="15.6" hidden="1" x14ac:dyDescent="0.3">
      <c r="B74" s="159"/>
      <c r="C74" s="15"/>
      <c r="D74" s="15"/>
      <c r="E74" s="15"/>
      <c r="F74" s="15"/>
      <c r="G74" s="97"/>
      <c r="H74" s="98"/>
      <c r="I74" s="15"/>
      <c r="J74" s="15"/>
      <c r="K74" s="96"/>
      <c r="L74" s="96"/>
    </row>
    <row r="75" spans="2:12" ht="15.6" hidden="1" x14ac:dyDescent="0.3">
      <c r="B75" s="159"/>
      <c r="C75" s="15"/>
      <c r="D75" s="15"/>
      <c r="E75" s="15"/>
      <c r="F75" s="15"/>
      <c r="G75" s="97"/>
      <c r="H75" s="98"/>
      <c r="I75" s="15"/>
      <c r="J75" s="15"/>
      <c r="K75" s="96"/>
      <c r="L75" s="96"/>
    </row>
    <row r="76" spans="2:12" ht="15.6" hidden="1" x14ac:dyDescent="0.3">
      <c r="B76" s="159"/>
      <c r="C76" s="15"/>
      <c r="D76" s="15"/>
      <c r="E76" s="15"/>
      <c r="F76" s="15"/>
      <c r="G76" s="97"/>
      <c r="H76" s="98"/>
      <c r="I76" s="15"/>
      <c r="J76" s="15"/>
      <c r="K76" s="96"/>
      <c r="L76" s="96"/>
    </row>
    <row r="77" spans="2:12" ht="15.6" hidden="1" x14ac:dyDescent="0.3">
      <c r="B77" s="159"/>
      <c r="C77" s="15"/>
      <c r="D77" s="15"/>
      <c r="E77" s="15"/>
      <c r="F77" s="15"/>
      <c r="G77" s="97"/>
      <c r="H77" s="98"/>
      <c r="I77" s="15"/>
      <c r="J77" s="15"/>
      <c r="K77" s="96"/>
      <c r="L77" s="96"/>
    </row>
    <row r="78" spans="2:12" ht="15.6" hidden="1" x14ac:dyDescent="0.3">
      <c r="B78" s="159"/>
      <c r="C78" s="15"/>
      <c r="D78" s="15"/>
      <c r="E78" s="15"/>
      <c r="F78" s="15"/>
      <c r="G78" s="97"/>
      <c r="H78" s="98"/>
      <c r="I78" s="15"/>
      <c r="J78" s="15"/>
      <c r="K78" s="96"/>
      <c r="L78" s="96"/>
    </row>
    <row r="79" spans="2:12" ht="15.6" hidden="1" x14ac:dyDescent="0.3">
      <c r="B79" s="159"/>
      <c r="C79" s="15"/>
      <c r="D79" s="15"/>
      <c r="E79" s="15"/>
      <c r="F79" s="15"/>
      <c r="G79" s="97"/>
      <c r="H79" s="98"/>
      <c r="I79" s="15"/>
      <c r="J79" s="15"/>
      <c r="K79" s="96"/>
      <c r="L79" s="96"/>
    </row>
    <row r="80" spans="2:12" ht="15.6" hidden="1" x14ac:dyDescent="0.3">
      <c r="B80" s="159"/>
      <c r="C80" s="15"/>
      <c r="D80" s="15"/>
      <c r="E80" s="15"/>
      <c r="F80" s="15"/>
      <c r="G80" s="97"/>
      <c r="H80" s="98"/>
      <c r="I80" s="15"/>
      <c r="J80" s="15"/>
      <c r="K80" s="96"/>
      <c r="L80" s="96"/>
    </row>
    <row r="81" spans="2:12" ht="15.6" hidden="1" x14ac:dyDescent="0.3">
      <c r="B81" s="159"/>
      <c r="C81" s="15"/>
      <c r="D81" s="15"/>
      <c r="E81" s="15"/>
      <c r="F81" s="15"/>
      <c r="G81" s="97"/>
      <c r="H81" s="98"/>
      <c r="I81" s="15"/>
      <c r="J81" s="15"/>
      <c r="K81" s="96"/>
      <c r="L81" s="96"/>
    </row>
    <row r="82" spans="2:12" ht="15.6" hidden="1" x14ac:dyDescent="0.3">
      <c r="B82" s="159"/>
      <c r="C82" s="15"/>
      <c r="D82" s="15"/>
      <c r="E82" s="15"/>
      <c r="F82" s="15"/>
      <c r="G82" s="97"/>
      <c r="H82" s="98"/>
      <c r="I82" s="15"/>
      <c r="J82" s="15"/>
      <c r="K82" s="96"/>
      <c r="L82" s="96"/>
    </row>
    <row r="83" spans="2:12" ht="15.6" hidden="1" x14ac:dyDescent="0.3">
      <c r="B83" s="159"/>
      <c r="C83" s="15"/>
      <c r="D83" s="15"/>
      <c r="E83" s="15"/>
      <c r="F83" s="15"/>
      <c r="G83" s="97"/>
      <c r="H83" s="98"/>
      <c r="I83" s="15"/>
      <c r="J83" s="15"/>
      <c r="K83" s="96"/>
      <c r="L83" s="96"/>
    </row>
    <row r="84" spans="2:12" ht="15.6" hidden="1" x14ac:dyDescent="0.3">
      <c r="B84" s="159"/>
      <c r="C84" s="15"/>
      <c r="D84" s="15"/>
      <c r="E84" s="15"/>
      <c r="F84" s="15"/>
      <c r="G84" s="97"/>
      <c r="H84" s="98"/>
      <c r="I84" s="15"/>
      <c r="J84" s="15"/>
      <c r="K84" s="96"/>
      <c r="L84" s="96"/>
    </row>
    <row r="85" spans="2:12" ht="15.6" hidden="1" x14ac:dyDescent="0.3">
      <c r="B85" s="159"/>
      <c r="C85" s="15"/>
      <c r="D85" s="15"/>
      <c r="E85" s="15"/>
      <c r="F85" s="15"/>
      <c r="G85" s="97"/>
      <c r="H85" s="98"/>
      <c r="I85" s="15"/>
      <c r="J85" s="15"/>
      <c r="K85" s="96"/>
      <c r="L85" s="96"/>
    </row>
    <row r="86" spans="2:12" ht="15.6" hidden="1" x14ac:dyDescent="0.3">
      <c r="B86" s="159"/>
      <c r="C86" s="15"/>
      <c r="D86" s="15"/>
      <c r="E86" s="15"/>
      <c r="F86" s="15"/>
      <c r="G86" s="97"/>
      <c r="H86" s="98"/>
      <c r="I86" s="15"/>
      <c r="J86" s="15"/>
      <c r="K86" s="96"/>
      <c r="L86" s="96"/>
    </row>
    <row r="87" spans="2:12" ht="15.6" hidden="1" x14ac:dyDescent="0.3">
      <c r="B87" s="159"/>
      <c r="C87" s="15"/>
      <c r="D87" s="15"/>
      <c r="E87" s="15"/>
      <c r="F87" s="15"/>
      <c r="G87" s="97"/>
      <c r="H87" s="98"/>
      <c r="I87" s="15"/>
      <c r="J87" s="15"/>
      <c r="K87" s="96"/>
      <c r="L87" s="96"/>
    </row>
    <row r="88" spans="2:12" ht="15.6" hidden="1" x14ac:dyDescent="0.3">
      <c r="B88" s="159"/>
      <c r="C88" s="15"/>
      <c r="D88" s="15"/>
      <c r="E88" s="15"/>
      <c r="F88" s="15"/>
      <c r="G88" s="97"/>
      <c r="H88" s="98"/>
      <c r="I88" s="15"/>
      <c r="J88" s="15"/>
      <c r="K88" s="96"/>
      <c r="L88" s="96"/>
    </row>
    <row r="89" spans="2:12" ht="15.6" hidden="1" x14ac:dyDescent="0.3">
      <c r="B89" s="159"/>
      <c r="C89" s="15"/>
      <c r="D89" s="15"/>
      <c r="E89" s="15"/>
      <c r="F89" s="15"/>
      <c r="G89" s="97"/>
      <c r="H89" s="98"/>
      <c r="I89" s="15"/>
      <c r="J89" s="15"/>
      <c r="K89" s="96"/>
      <c r="L89" s="96"/>
    </row>
    <row r="90" spans="2:12" ht="15.6" hidden="1" x14ac:dyDescent="0.3">
      <c r="B90" s="159"/>
      <c r="C90" s="15"/>
      <c r="D90" s="15"/>
      <c r="E90" s="15"/>
      <c r="F90" s="15"/>
      <c r="G90" s="97"/>
      <c r="H90" s="98"/>
      <c r="I90" s="15"/>
      <c r="J90" s="15"/>
      <c r="K90" s="96"/>
      <c r="L90" s="96"/>
    </row>
    <row r="91" spans="2:12" ht="15.6" hidden="1" x14ac:dyDescent="0.3">
      <c r="B91" s="159"/>
      <c r="C91" s="15"/>
      <c r="D91" s="15"/>
      <c r="E91" s="15"/>
      <c r="F91" s="15"/>
      <c r="G91" s="97"/>
      <c r="H91" s="98"/>
      <c r="I91" s="15"/>
      <c r="J91" s="15"/>
      <c r="K91" s="96"/>
      <c r="L91" s="96"/>
    </row>
    <row r="92" spans="2:12" ht="15.6" hidden="1" x14ac:dyDescent="0.3">
      <c r="B92" s="159"/>
      <c r="C92" s="15"/>
      <c r="D92" s="15"/>
      <c r="E92" s="15"/>
      <c r="F92" s="15"/>
      <c r="G92" s="97"/>
      <c r="H92" s="98"/>
      <c r="I92" s="15"/>
      <c r="J92" s="15"/>
      <c r="K92" s="96"/>
      <c r="L92" s="96"/>
    </row>
    <row r="93" spans="2:12" ht="15.6" hidden="1" x14ac:dyDescent="0.3">
      <c r="B93" s="159"/>
      <c r="C93" s="15"/>
      <c r="D93" s="15"/>
      <c r="E93" s="15"/>
      <c r="F93" s="15"/>
      <c r="G93" s="97"/>
      <c r="H93" s="98"/>
      <c r="I93" s="15"/>
      <c r="J93" s="15"/>
      <c r="K93" s="96"/>
      <c r="L93" s="96"/>
    </row>
    <row r="94" spans="2:12" ht="15.6" hidden="1" x14ac:dyDescent="0.3">
      <c r="B94" s="159"/>
      <c r="C94" s="15"/>
      <c r="D94" s="15"/>
      <c r="E94" s="15"/>
      <c r="F94" s="15"/>
      <c r="G94" s="97"/>
      <c r="H94" s="98"/>
      <c r="I94" s="15"/>
      <c r="J94" s="15"/>
      <c r="K94" s="96"/>
      <c r="L94" s="96"/>
    </row>
    <row r="95" spans="2:12" ht="15.6" hidden="1" x14ac:dyDescent="0.3">
      <c r="B95" s="159"/>
      <c r="C95" s="15"/>
      <c r="D95" s="15"/>
      <c r="E95" s="15"/>
      <c r="F95" s="15"/>
      <c r="G95" s="97"/>
      <c r="H95" s="98"/>
      <c r="I95" s="15"/>
      <c r="J95" s="15"/>
      <c r="K95" s="96"/>
      <c r="L95" s="96"/>
    </row>
    <row r="96" spans="2:12" ht="15.6" hidden="1" x14ac:dyDescent="0.3">
      <c r="B96" s="159"/>
      <c r="C96" s="15"/>
      <c r="D96" s="15"/>
      <c r="E96" s="15"/>
      <c r="F96" s="15"/>
      <c r="G96" s="97"/>
      <c r="H96" s="98"/>
      <c r="I96" s="15"/>
      <c r="J96" s="15"/>
      <c r="K96" s="96"/>
      <c r="L96" s="96"/>
    </row>
    <row r="97" spans="2:30" ht="15.6" hidden="1" x14ac:dyDescent="0.3">
      <c r="B97" s="159"/>
      <c r="C97" s="15"/>
      <c r="D97" s="15"/>
      <c r="E97" s="15"/>
      <c r="F97" s="15"/>
      <c r="G97" s="97"/>
      <c r="H97" s="98"/>
      <c r="I97" s="15"/>
      <c r="J97" s="15"/>
      <c r="K97" s="96"/>
      <c r="L97" s="96"/>
    </row>
    <row r="98" spans="2:30" ht="15.6" hidden="1" x14ac:dyDescent="0.3">
      <c r="B98" s="159"/>
      <c r="C98" s="15"/>
      <c r="D98" s="15"/>
      <c r="E98" s="15"/>
      <c r="F98" s="15"/>
      <c r="G98" s="97"/>
      <c r="H98" s="98"/>
      <c r="I98" s="15"/>
      <c r="J98" s="15"/>
      <c r="K98" s="96"/>
      <c r="L98" s="96"/>
    </row>
    <row r="99" spans="2:30" ht="15.6" hidden="1" x14ac:dyDescent="0.3">
      <c r="B99" s="159"/>
      <c r="C99" s="15"/>
      <c r="D99" s="15"/>
      <c r="E99" s="15"/>
      <c r="F99" s="15"/>
      <c r="G99" s="97"/>
      <c r="H99" s="98"/>
      <c r="I99" s="15"/>
      <c r="J99" s="15"/>
      <c r="K99" s="96"/>
      <c r="L99" s="96"/>
    </row>
    <row r="100" spans="2:30" ht="15.6" hidden="1" x14ac:dyDescent="0.3">
      <c r="B100" s="159"/>
      <c r="C100" s="15"/>
      <c r="D100" s="15"/>
      <c r="E100" s="15"/>
      <c r="F100" s="15"/>
      <c r="G100" s="97"/>
      <c r="H100" s="98"/>
      <c r="I100" s="15"/>
      <c r="J100" s="15"/>
      <c r="K100" s="96"/>
      <c r="L100" s="96"/>
    </row>
    <row r="101" spans="2:30" ht="15.6" hidden="1" x14ac:dyDescent="0.3">
      <c r="B101" s="159"/>
      <c r="C101" s="15"/>
      <c r="D101" s="15"/>
      <c r="E101" s="15"/>
      <c r="F101" s="15"/>
      <c r="G101" s="97"/>
      <c r="H101" s="98"/>
      <c r="I101" s="15"/>
      <c r="J101" s="15"/>
      <c r="K101" s="96"/>
      <c r="L101" s="96"/>
    </row>
    <row r="102" spans="2:30" ht="15.6" hidden="1" x14ac:dyDescent="0.3">
      <c r="B102" s="159"/>
      <c r="C102" s="15"/>
      <c r="D102" s="15"/>
      <c r="E102" s="15"/>
      <c r="F102" s="15"/>
      <c r="G102" s="97"/>
      <c r="H102" s="98"/>
      <c r="I102" s="15"/>
      <c r="J102" s="15"/>
      <c r="K102" s="96"/>
      <c r="L102" s="96"/>
    </row>
    <row r="103" spans="2:30" ht="15.6" hidden="1" x14ac:dyDescent="0.3">
      <c r="B103" s="159"/>
      <c r="C103" s="15"/>
      <c r="D103" s="15"/>
      <c r="E103" s="15"/>
      <c r="F103" s="15"/>
      <c r="G103" s="97"/>
      <c r="H103" s="98"/>
      <c r="I103" s="15"/>
      <c r="J103" s="15"/>
      <c r="K103" s="96"/>
      <c r="L103" s="96"/>
    </row>
    <row r="104" spans="2:30" ht="15.6" hidden="1" x14ac:dyDescent="0.3">
      <c r="B104" s="159"/>
      <c r="C104" s="15"/>
      <c r="D104" s="15"/>
      <c r="E104" s="15"/>
      <c r="F104" s="15"/>
      <c r="G104" s="97"/>
      <c r="H104" s="98"/>
      <c r="I104" s="15"/>
      <c r="J104" s="15"/>
      <c r="K104" s="96"/>
      <c r="L104" s="96"/>
    </row>
    <row r="105" spans="2:30" ht="15.6" hidden="1" x14ac:dyDescent="0.3">
      <c r="B105" s="159"/>
      <c r="C105" s="15"/>
      <c r="D105" s="15"/>
      <c r="E105" s="15"/>
      <c r="F105" s="15"/>
      <c r="G105" s="97"/>
      <c r="H105" s="98"/>
      <c r="I105" s="15"/>
      <c r="J105" s="15"/>
      <c r="K105" s="96"/>
      <c r="L105" s="96"/>
    </row>
    <row r="106" spans="2:30" ht="15.6" hidden="1" x14ac:dyDescent="0.3">
      <c r="B106" s="159"/>
      <c r="C106" s="15"/>
      <c r="D106" s="15"/>
      <c r="E106" s="15"/>
      <c r="F106" s="15"/>
      <c r="G106" s="97"/>
      <c r="H106" s="98"/>
      <c r="I106" s="15"/>
      <c r="J106" s="15"/>
      <c r="K106" s="96"/>
      <c r="L106" s="96"/>
    </row>
    <row r="107" spans="2:30" ht="15.6" hidden="1" x14ac:dyDescent="0.3">
      <c r="B107" s="159"/>
      <c r="C107" s="15"/>
      <c r="D107" s="15"/>
      <c r="E107" s="15"/>
      <c r="F107" s="15"/>
      <c r="G107" s="97"/>
      <c r="H107" s="98"/>
      <c r="I107" s="15"/>
      <c r="J107" s="15"/>
      <c r="K107" s="96"/>
      <c r="L107" s="96"/>
    </row>
    <row r="108" spans="2:30" ht="15.6" x14ac:dyDescent="0.3">
      <c r="B108" s="1440">
        <f>$B$5</f>
        <v>0</v>
      </c>
      <c r="C108" s="1440"/>
      <c r="D108" s="1440"/>
      <c r="E108" s="1440"/>
      <c r="F108" s="125"/>
      <c r="G108" s="126" t="s">
        <v>310</v>
      </c>
      <c r="H108" s="127" t="s">
        <v>50</v>
      </c>
      <c r="I108" s="5"/>
      <c r="J108" s="1449">
        <f>'1 FILL FORM'!$D$6</f>
        <v>0</v>
      </c>
      <c r="K108" s="1449"/>
      <c r="L108" s="1449"/>
    </row>
    <row r="109" spans="2:30" ht="15.75" customHeight="1" x14ac:dyDescent="0.25">
      <c r="B109" s="157"/>
      <c r="C109" s="5"/>
      <c r="D109" s="5"/>
      <c r="E109" s="5"/>
      <c r="F109" s="5"/>
      <c r="G109" s="5"/>
      <c r="H109" s="5"/>
      <c r="I109" s="5"/>
      <c r="J109" s="94"/>
      <c r="K109" s="129"/>
      <c r="L109" s="129"/>
    </row>
    <row r="110" spans="2:30" x14ac:dyDescent="0.25">
      <c r="B110" s="270" t="e">
        <f>'12 Score Format'!$G$9</f>
        <v>#N/A</v>
      </c>
      <c r="C110" s="270"/>
      <c r="D110" s="270"/>
      <c r="E110" s="5"/>
      <c r="F110" s="15"/>
      <c r="G110" s="247" t="s">
        <v>370</v>
      </c>
      <c r="H110" s="248">
        <f>'12 Score Format'!$L$9</f>
        <v>0</v>
      </c>
      <c r="I110" s="5"/>
      <c r="J110" s="718"/>
      <c r="K110" s="129">
        <f>'1 FILL FORM'!$L$6</f>
        <v>0</v>
      </c>
      <c r="L110" s="129"/>
    </row>
    <row r="111" spans="2:30" ht="60" customHeight="1" x14ac:dyDescent="0.25">
      <c r="B111" s="499" t="s">
        <v>50</v>
      </c>
      <c r="C111" s="130"/>
      <c r="D111" s="130"/>
      <c r="E111" s="197" t="e">
        <f>'12 Score Format'!$C$15</f>
        <v>#N/A</v>
      </c>
      <c r="F111" s="197" t="e">
        <f>'12 Score Format'!$C$16</f>
        <v>#N/A</v>
      </c>
      <c r="G111" s="197" t="e">
        <f>'12 Score Format'!$C$17</f>
        <v>#N/A</v>
      </c>
      <c r="H111" s="197" t="e">
        <f>'12 Score Format'!$C$18</f>
        <v>#N/A</v>
      </c>
      <c r="I111" s="197" t="e">
        <f>'12 Score Format'!$C$19</f>
        <v>#N/A</v>
      </c>
      <c r="J111" s="197" t="e">
        <f>'12 Score Format'!$C$20</f>
        <v>#N/A</v>
      </c>
      <c r="K111" s="131" t="s">
        <v>307</v>
      </c>
      <c r="L111" s="208" t="s">
        <v>350</v>
      </c>
      <c r="T111" s="124">
        <f>K115</f>
        <v>0</v>
      </c>
      <c r="X111" s="649" t="e">
        <f>'12 Score Format'!$C$15</f>
        <v>#N/A</v>
      </c>
      <c r="Y111" s="650">
        <f>E115</f>
        <v>0</v>
      </c>
      <c r="Z111" s="648"/>
      <c r="AA111" s="648"/>
      <c r="AB111" s="648"/>
      <c r="AC111" s="648">
        <f>SUMIF($X$8:$X$31,$AD$8,Y111:Y134)</f>
        <v>0</v>
      </c>
      <c r="AD111" s="642" t="s">
        <v>263</v>
      </c>
    </row>
    <row r="112" spans="2:30" ht="13.8" x14ac:dyDescent="0.25">
      <c r="B112" s="158"/>
      <c r="C112" s="1438">
        <f>'12 Score Format'!$C$9:$D$9</f>
        <v>0</v>
      </c>
      <c r="D112" s="1438"/>
      <c r="E112" s="138"/>
      <c r="F112" s="138"/>
      <c r="G112" s="138"/>
      <c r="H112" s="138"/>
      <c r="I112" s="138"/>
      <c r="J112" s="138"/>
      <c r="K112" s="132">
        <f>SUM(E112:J112)</f>
        <v>0</v>
      </c>
      <c r="L112" s="133" t="e">
        <f>AVERAGE(E112:J112)</f>
        <v>#DIV/0!</v>
      </c>
      <c r="T112" s="124">
        <f>K123</f>
        <v>0</v>
      </c>
      <c r="X112" s="649" t="e">
        <f>'12 Score Format'!$C$16</f>
        <v>#N/A</v>
      </c>
      <c r="Y112" s="650">
        <f>F115</f>
        <v>0</v>
      </c>
      <c r="Z112" s="651"/>
      <c r="AA112" s="652"/>
      <c r="AB112" s="653"/>
      <c r="AC112" s="648">
        <f>SUMIF($X$8:$X$31,$AD$9,Y111:Y134)</f>
        <v>0</v>
      </c>
      <c r="AD112" s="642" t="s">
        <v>490</v>
      </c>
    </row>
    <row r="113" spans="2:30" ht="13.8" x14ac:dyDescent="0.25">
      <c r="B113" s="158"/>
      <c r="C113" s="1438">
        <f>'12 Score Format'!$C$10:$D$10</f>
        <v>0</v>
      </c>
      <c r="D113" s="1438"/>
      <c r="E113" s="138"/>
      <c r="F113" s="138"/>
      <c r="G113" s="138"/>
      <c r="H113" s="138"/>
      <c r="I113" s="138"/>
      <c r="J113" s="138"/>
      <c r="K113" s="132">
        <f>SUM(E113:J113)</f>
        <v>0</v>
      </c>
      <c r="L113" s="133" t="e">
        <f>AVERAGE(E113:J113)</f>
        <v>#DIV/0!</v>
      </c>
      <c r="T113" s="124">
        <f>K131</f>
        <v>0</v>
      </c>
      <c r="X113" s="649" t="e">
        <f>'12 Score Format'!$C$17</f>
        <v>#N/A</v>
      </c>
      <c r="Y113" s="650">
        <f>G115</f>
        <v>0</v>
      </c>
      <c r="Z113" s="651"/>
      <c r="AA113" s="654"/>
      <c r="AB113" s="654"/>
      <c r="AC113" s="648">
        <f>SUMIF($X$8:$X$31,AD113,Y111:Y134)</f>
        <v>0</v>
      </c>
      <c r="AD113" s="642" t="s">
        <v>487</v>
      </c>
    </row>
    <row r="114" spans="2:30" ht="13.8" x14ac:dyDescent="0.25">
      <c r="B114" s="158"/>
      <c r="C114" s="1438">
        <f>'12 Score Format'!$C$11:$D$11</f>
        <v>0</v>
      </c>
      <c r="D114" s="1438"/>
      <c r="E114" s="138"/>
      <c r="F114" s="138"/>
      <c r="G114" s="138"/>
      <c r="H114" s="138"/>
      <c r="I114" s="138"/>
      <c r="J114" s="138"/>
      <c r="K114" s="132">
        <f>SUM(E114:J114)</f>
        <v>0</v>
      </c>
      <c r="L114" s="133" t="e">
        <f>AVERAGE(E114:J114)</f>
        <v>#DIV/0!</v>
      </c>
      <c r="T114" s="124">
        <f>K139</f>
        <v>0</v>
      </c>
      <c r="X114" s="649" t="e">
        <f>'12 Score Format'!$C$18</f>
        <v>#N/A</v>
      </c>
      <c r="Y114" s="650">
        <f>H115</f>
        <v>0</v>
      </c>
      <c r="Z114" s="651"/>
      <c r="AA114" s="651"/>
      <c r="AB114" s="651"/>
      <c r="AC114" s="648">
        <f>SUMIF($X$8:$X$31,AD114,Y111:Y134)</f>
        <v>0</v>
      </c>
      <c r="AD114" s="642" t="s">
        <v>262</v>
      </c>
    </row>
    <row r="115" spans="2:30" ht="13.8" x14ac:dyDescent="0.25">
      <c r="B115" s="158"/>
      <c r="C115" s="1438" t="s">
        <v>248</v>
      </c>
      <c r="D115" s="1438"/>
      <c r="E115" s="647">
        <f>SUM(E112:E114)</f>
        <v>0</v>
      </c>
      <c r="F115" s="647">
        <f t="shared" ref="F115:J115" si="10">SUM(F112:F114)</f>
        <v>0</v>
      </c>
      <c r="G115" s="647">
        <f t="shared" si="10"/>
        <v>0</v>
      </c>
      <c r="H115" s="647">
        <f t="shared" si="10"/>
        <v>0</v>
      </c>
      <c r="I115" s="647">
        <f t="shared" si="10"/>
        <v>0</v>
      </c>
      <c r="J115" s="647">
        <f t="shared" si="10"/>
        <v>0</v>
      </c>
      <c r="K115" s="134">
        <f t="shared" ref="K115" si="11">SUM(K112:K114)</f>
        <v>0</v>
      </c>
      <c r="L115" s="133"/>
      <c r="X115" s="649" t="e">
        <f>'12 Score Format'!$C$19</f>
        <v>#N/A</v>
      </c>
      <c r="Y115" s="650">
        <f>I115</f>
        <v>0</v>
      </c>
      <c r="Z115" s="651"/>
      <c r="AA115" s="651"/>
      <c r="AB115" s="651"/>
      <c r="AC115" s="648">
        <f>SUMIF($X$8:$X$31,$AD$12,Y111:Y134)</f>
        <v>0</v>
      </c>
      <c r="AD115" s="642" t="s">
        <v>485</v>
      </c>
    </row>
    <row r="116" spans="2:30" ht="15.6" x14ac:dyDescent="0.3">
      <c r="B116" s="157"/>
      <c r="C116" s="135"/>
      <c r="D116" s="5"/>
      <c r="E116" s="718"/>
      <c r="F116" s="718"/>
      <c r="G116" s="718"/>
      <c r="H116" s="718"/>
      <c r="I116" s="182"/>
      <c r="J116" s="182"/>
      <c r="K116" s="199" t="s">
        <v>311</v>
      </c>
      <c r="L116" s="181" t="e">
        <f>K115/('12 Score Format'!$K$9*30)</f>
        <v>#DIV/0!</v>
      </c>
      <c r="X116" s="649" t="e">
        <f>'12 Score Format'!$C$20</f>
        <v>#N/A</v>
      </c>
      <c r="Y116" s="650">
        <f>J115</f>
        <v>0</v>
      </c>
      <c r="Z116" s="454"/>
      <c r="AA116" s="454"/>
      <c r="AB116" s="454"/>
      <c r="AC116" s="648">
        <f>SUMIF($X$8:$X$31,$AD$13,Y111:Y134)</f>
        <v>0</v>
      </c>
      <c r="AD116" s="642" t="s">
        <v>489</v>
      </c>
    </row>
    <row r="117" spans="2:30" ht="15" x14ac:dyDescent="0.25">
      <c r="B117" s="157"/>
      <c r="C117" s="5"/>
      <c r="D117" s="5"/>
      <c r="E117" s="5"/>
      <c r="F117" s="5"/>
      <c r="G117" s="247" t="s">
        <v>370</v>
      </c>
      <c r="H117" s="248">
        <f>'12 Score Format'!$L$10</f>
        <v>0</v>
      </c>
      <c r="I117" s="5"/>
      <c r="J117" s="5"/>
      <c r="K117" s="128"/>
      <c r="L117" s="129"/>
      <c r="X117" s="649" t="e">
        <f>'12 Score Format'!$G$15</f>
        <v>#N/A</v>
      </c>
      <c r="Y117" s="655">
        <f>E123</f>
        <v>0</v>
      </c>
      <c r="Z117" s="454"/>
      <c r="AA117" s="454"/>
      <c r="AB117" s="454"/>
      <c r="AC117" s="648">
        <f>SUMIF($X$8:$X$31,$AD$14,Y111:Y134)</f>
        <v>0</v>
      </c>
      <c r="AD117" s="642" t="s">
        <v>488</v>
      </c>
    </row>
    <row r="118" spans="2:30" ht="13.8" x14ac:dyDescent="0.25">
      <c r="B118" s="271" t="e">
        <f>'12 Score Format'!$G$10</f>
        <v>#N/A</v>
      </c>
      <c r="C118" s="271"/>
      <c r="D118" s="271"/>
      <c r="E118" s="5"/>
      <c r="F118" s="5"/>
      <c r="G118" s="5"/>
      <c r="H118" s="5"/>
      <c r="I118" s="5"/>
      <c r="J118" s="5"/>
      <c r="K118" s="128"/>
      <c r="L118" s="129"/>
      <c r="X118" s="649" t="e">
        <f>'12 Score Format'!$G$16</f>
        <v>#N/A</v>
      </c>
      <c r="Y118" s="655">
        <f>F123</f>
        <v>0</v>
      </c>
      <c r="Z118" s="454"/>
      <c r="AA118" s="454"/>
      <c r="AB118" s="454"/>
      <c r="AC118" s="648">
        <f>SUMIF($X$8:$X$31,$AD$15,Y111:Y134)</f>
        <v>0</v>
      </c>
      <c r="AD118" s="657" t="s">
        <v>486</v>
      </c>
    </row>
    <row r="119" spans="2:30" ht="60" customHeight="1" x14ac:dyDescent="0.25">
      <c r="B119" s="499" t="s">
        <v>50</v>
      </c>
      <c r="C119" s="130"/>
      <c r="D119" s="130"/>
      <c r="E119" s="197" t="e">
        <f>'12 Score Format'!$G$15</f>
        <v>#N/A</v>
      </c>
      <c r="F119" s="197" t="e">
        <f>'12 Score Format'!$G$16</f>
        <v>#N/A</v>
      </c>
      <c r="G119" s="197" t="e">
        <f>'12 Score Format'!$G$17</f>
        <v>#N/A</v>
      </c>
      <c r="H119" s="197" t="e">
        <f>'12 Score Format'!$G$18</f>
        <v>#N/A</v>
      </c>
      <c r="I119" s="197" t="e">
        <f>'12 Score Format'!$G$19</f>
        <v>#N/A</v>
      </c>
      <c r="J119" s="197" t="e">
        <f>'12 Score Format'!$G$20</f>
        <v>#N/A</v>
      </c>
      <c r="K119" s="131" t="s">
        <v>307</v>
      </c>
      <c r="L119" s="131" t="s">
        <v>308</v>
      </c>
      <c r="X119" s="649" t="e">
        <f>'12 Score Format'!$G$17</f>
        <v>#N/A</v>
      </c>
      <c r="Y119" s="655">
        <f>G123</f>
        <v>0</v>
      </c>
      <c r="Z119" s="648"/>
      <c r="AA119" s="648"/>
      <c r="AB119" s="648"/>
      <c r="AC119" s="648"/>
      <c r="AD119" s="123"/>
    </row>
    <row r="120" spans="2:30" ht="13.8" x14ac:dyDescent="0.25">
      <c r="B120" s="158"/>
      <c r="C120" s="1438">
        <f>'12 Score Format'!$C$9:$D$9</f>
        <v>0</v>
      </c>
      <c r="D120" s="1438"/>
      <c r="E120" s="138"/>
      <c r="F120" s="138"/>
      <c r="G120" s="138"/>
      <c r="H120" s="138"/>
      <c r="I120" s="138"/>
      <c r="J120" s="138"/>
      <c r="K120" s="132">
        <f>SUM(E120:J120)</f>
        <v>0</v>
      </c>
      <c r="L120" s="133" t="e">
        <f>AVERAGE(E120:J120)</f>
        <v>#DIV/0!</v>
      </c>
      <c r="X120" s="649" t="e">
        <f>'12 Score Format'!$G$18</f>
        <v>#N/A</v>
      </c>
      <c r="Y120" s="655">
        <f>H123</f>
        <v>0</v>
      </c>
      <c r="Z120" s="651"/>
      <c r="AA120" s="651"/>
      <c r="AB120" s="651"/>
      <c r="AC120" s="651"/>
      <c r="AD120" s="124"/>
    </row>
    <row r="121" spans="2:30" ht="13.8" x14ac:dyDescent="0.25">
      <c r="B121" s="158"/>
      <c r="C121" s="1438">
        <f>'12 Score Format'!$C$10:$D$10</f>
        <v>0</v>
      </c>
      <c r="D121" s="1438"/>
      <c r="E121" s="138"/>
      <c r="F121" s="138"/>
      <c r="G121" s="138"/>
      <c r="H121" s="138"/>
      <c r="I121" s="138"/>
      <c r="J121" s="138"/>
      <c r="K121" s="132">
        <f>SUM(E121:J121)</f>
        <v>0</v>
      </c>
      <c r="L121" s="133" t="e">
        <f>AVERAGE(E121:J121)</f>
        <v>#DIV/0!</v>
      </c>
      <c r="X121" s="649" t="e">
        <f>'12 Score Format'!$G$19</f>
        <v>#N/A</v>
      </c>
      <c r="Y121" s="655">
        <f>I123</f>
        <v>0</v>
      </c>
      <c r="Z121" s="651"/>
      <c r="AA121" s="651"/>
      <c r="AB121" s="651"/>
      <c r="AC121" s="651"/>
      <c r="AD121" s="124"/>
    </row>
    <row r="122" spans="2:30" ht="13.8" x14ac:dyDescent="0.25">
      <c r="B122" s="158"/>
      <c r="C122" s="1438">
        <f>'12 Score Format'!$C$11:$D$11</f>
        <v>0</v>
      </c>
      <c r="D122" s="1438"/>
      <c r="E122" s="138"/>
      <c r="F122" s="138"/>
      <c r="G122" s="138"/>
      <c r="H122" s="138"/>
      <c r="I122" s="138"/>
      <c r="J122" s="138"/>
      <c r="K122" s="132">
        <f>SUM(E122:J122)</f>
        <v>0</v>
      </c>
      <c r="L122" s="133" t="e">
        <f>AVERAGE(E122:J122)</f>
        <v>#DIV/0!</v>
      </c>
      <c r="X122" s="649" t="e">
        <f>'12 Score Format'!$G$20</f>
        <v>#N/A</v>
      </c>
      <c r="Y122" s="655">
        <f>J123</f>
        <v>0</v>
      </c>
      <c r="Z122" s="651"/>
      <c r="AA122" s="651"/>
      <c r="AB122" s="651"/>
      <c r="AC122" s="651"/>
      <c r="AD122" s="124"/>
    </row>
    <row r="123" spans="2:30" ht="13.8" x14ac:dyDescent="0.25">
      <c r="B123" s="158"/>
      <c r="C123" s="1438" t="s">
        <v>248</v>
      </c>
      <c r="D123" s="1438"/>
      <c r="E123" s="647">
        <f>SUM(E120:E122)</f>
        <v>0</v>
      </c>
      <c r="F123" s="647">
        <f t="shared" ref="F123:J123" si="12">SUM(F120:F122)</f>
        <v>0</v>
      </c>
      <c r="G123" s="647">
        <f t="shared" si="12"/>
        <v>0</v>
      </c>
      <c r="H123" s="647">
        <f t="shared" si="12"/>
        <v>0</v>
      </c>
      <c r="I123" s="647">
        <f t="shared" si="12"/>
        <v>0</v>
      </c>
      <c r="J123" s="647">
        <f t="shared" si="12"/>
        <v>0</v>
      </c>
      <c r="K123" s="134">
        <f t="shared" ref="K123" si="13">SUM(K120:K122)</f>
        <v>0</v>
      </c>
      <c r="L123" s="133"/>
      <c r="X123" s="649" t="e">
        <f>'12 Score Format'!$K$15</f>
        <v>#N/A</v>
      </c>
      <c r="Y123" s="655">
        <f>E131</f>
        <v>0</v>
      </c>
      <c r="Z123" s="651"/>
      <c r="AA123" s="651"/>
      <c r="AB123" s="651"/>
      <c r="AC123" s="651"/>
      <c r="AD123" s="124"/>
    </row>
    <row r="124" spans="2:30" ht="15.6" x14ac:dyDescent="0.3">
      <c r="B124" s="157"/>
      <c r="C124" s="135"/>
      <c r="D124" s="5"/>
      <c r="E124" s="718"/>
      <c r="F124" s="718"/>
      <c r="G124" s="718"/>
      <c r="H124" s="718"/>
      <c r="I124" s="182"/>
      <c r="J124" s="182"/>
      <c r="K124" s="199" t="s">
        <v>311</v>
      </c>
      <c r="L124" s="181" t="e">
        <f>K123/('12 Score Format'!$K$10*30)</f>
        <v>#DIV/0!</v>
      </c>
      <c r="X124" s="649" t="e">
        <f>'12 Score Format'!$K$16</f>
        <v>#N/A</v>
      </c>
      <c r="Y124" s="655">
        <f>F131</f>
        <v>0</v>
      </c>
      <c r="Z124" s="454"/>
      <c r="AA124" s="454"/>
      <c r="AB124" s="454"/>
      <c r="AC124" s="454"/>
    </row>
    <row r="125" spans="2:30" ht="15" x14ac:dyDescent="0.25">
      <c r="B125" s="157"/>
      <c r="C125" s="5"/>
      <c r="D125" s="5"/>
      <c r="E125" s="5"/>
      <c r="F125" s="5"/>
      <c r="G125" s="5"/>
      <c r="H125" s="5"/>
      <c r="I125" s="5"/>
      <c r="J125" s="5"/>
      <c r="K125" s="128"/>
      <c r="L125" s="137"/>
      <c r="X125" s="649" t="e">
        <f>'12 Score Format'!$K$17</f>
        <v>#N/A</v>
      </c>
      <c r="Y125" s="655">
        <f>G131</f>
        <v>0</v>
      </c>
      <c r="Z125" s="454"/>
      <c r="AA125" s="454"/>
      <c r="AB125" s="454"/>
      <c r="AC125" s="454"/>
    </row>
    <row r="126" spans="2:30" x14ac:dyDescent="0.25">
      <c r="B126" s="271" t="e">
        <f>'12 Score Format'!$G$11</f>
        <v>#N/A</v>
      </c>
      <c r="C126" s="271"/>
      <c r="D126" s="271"/>
      <c r="E126" s="5"/>
      <c r="F126" s="5"/>
      <c r="G126" s="247" t="s">
        <v>370</v>
      </c>
      <c r="H126" s="248">
        <f>'12 Score Format'!$L$11</f>
        <v>0</v>
      </c>
      <c r="I126" s="5"/>
      <c r="J126" s="5"/>
      <c r="K126" s="128"/>
      <c r="L126" s="129"/>
      <c r="X126" s="649" t="e">
        <f>'12 Score Format'!$K$18</f>
        <v>#N/A</v>
      </c>
      <c r="Y126" s="655">
        <f>H131</f>
        <v>0</v>
      </c>
      <c r="Z126" s="454"/>
      <c r="AA126" s="454"/>
      <c r="AB126" s="454"/>
      <c r="AC126" s="454"/>
    </row>
    <row r="127" spans="2:30" ht="60" customHeight="1" x14ac:dyDescent="0.25">
      <c r="B127" s="499" t="s">
        <v>50</v>
      </c>
      <c r="C127" s="130"/>
      <c r="D127" s="130"/>
      <c r="E127" s="197" t="e">
        <f>'12 Score Format'!$K$15</f>
        <v>#N/A</v>
      </c>
      <c r="F127" s="197" t="e">
        <f>'12 Score Format'!$K$16</f>
        <v>#N/A</v>
      </c>
      <c r="G127" s="197" t="e">
        <f>'12 Score Format'!$K$17</f>
        <v>#N/A</v>
      </c>
      <c r="H127" s="197" t="e">
        <f>'12 Score Format'!$K$18</f>
        <v>#N/A</v>
      </c>
      <c r="I127" s="197" t="e">
        <f>'12 Score Format'!$K$19</f>
        <v>#N/A</v>
      </c>
      <c r="J127" s="197" t="e">
        <f>'12 Score Format'!$K$20</f>
        <v>#N/A</v>
      </c>
      <c r="K127" s="131" t="s">
        <v>307</v>
      </c>
      <c r="L127" s="131" t="s">
        <v>308</v>
      </c>
      <c r="X127" s="649" t="e">
        <f>'12 Score Format'!$K$19</f>
        <v>#N/A</v>
      </c>
      <c r="Y127" s="655">
        <f>I131</f>
        <v>0</v>
      </c>
      <c r="Z127" s="648"/>
      <c r="AA127" s="648"/>
      <c r="AB127" s="648"/>
      <c r="AC127" s="648"/>
      <c r="AD127" s="123"/>
    </row>
    <row r="128" spans="2:30" ht="13.8" x14ac:dyDescent="0.25">
      <c r="B128" s="158"/>
      <c r="C128" s="1438">
        <f>'12 Score Format'!$C$9:$D$9</f>
        <v>0</v>
      </c>
      <c r="D128" s="1438"/>
      <c r="E128" s="138"/>
      <c r="F128" s="138"/>
      <c r="G128" s="138"/>
      <c r="H128" s="138"/>
      <c r="I128" s="138"/>
      <c r="J128" s="138"/>
      <c r="K128" s="132">
        <f>SUM(E128:J128)</f>
        <v>0</v>
      </c>
      <c r="L128" s="133" t="e">
        <f>AVERAGE(E128:J128)</f>
        <v>#DIV/0!</v>
      </c>
      <c r="X128" s="649" t="e">
        <f>'12 Score Format'!$K$20</f>
        <v>#N/A</v>
      </c>
      <c r="Y128" s="655">
        <f>J131</f>
        <v>0</v>
      </c>
      <c r="Z128" s="651"/>
      <c r="AA128" s="651"/>
      <c r="AB128" s="651"/>
      <c r="AC128" s="651"/>
      <c r="AD128" s="124"/>
    </row>
    <row r="129" spans="2:30" ht="13.8" x14ac:dyDescent="0.25">
      <c r="B129" s="158"/>
      <c r="C129" s="1438">
        <f>'12 Score Format'!$C$10:$D$10</f>
        <v>0</v>
      </c>
      <c r="D129" s="1438"/>
      <c r="E129" s="138"/>
      <c r="F129" s="138"/>
      <c r="G129" s="138"/>
      <c r="H129" s="138"/>
      <c r="I129" s="138"/>
      <c r="J129" s="138"/>
      <c r="K129" s="132">
        <f>SUM(E129:J129)</f>
        <v>0</v>
      </c>
      <c r="L129" s="133" t="e">
        <f>AVERAGE(E129:J129)</f>
        <v>#DIV/0!</v>
      </c>
      <c r="X129" s="649" t="e">
        <f>'12 Score Format'!$O$15</f>
        <v>#N/A</v>
      </c>
      <c r="Y129" s="658">
        <f>E139</f>
        <v>0</v>
      </c>
      <c r="Z129" s="656"/>
      <c r="AA129" s="656"/>
      <c r="AB129" s="656"/>
      <c r="AC129" s="656"/>
      <c r="AD129" s="124"/>
    </row>
    <row r="130" spans="2:30" ht="13.8" x14ac:dyDescent="0.25">
      <c r="B130" s="158"/>
      <c r="C130" s="1438">
        <f>'12 Score Format'!$C$11:$D$11</f>
        <v>0</v>
      </c>
      <c r="D130" s="1438"/>
      <c r="E130" s="138"/>
      <c r="F130" s="138"/>
      <c r="G130" s="138"/>
      <c r="H130" s="138"/>
      <c r="I130" s="138"/>
      <c r="J130" s="138"/>
      <c r="K130" s="132">
        <f>SUM(E130:J130)</f>
        <v>0</v>
      </c>
      <c r="L130" s="133" t="e">
        <f>AVERAGE(E130:J130)</f>
        <v>#DIV/0!</v>
      </c>
      <c r="X130" s="649" t="e">
        <f>'12 Score Format'!$O$16</f>
        <v>#N/A</v>
      </c>
      <c r="Y130" s="658">
        <f>F139</f>
        <v>0</v>
      </c>
      <c r="Z130" s="656"/>
      <c r="AA130" s="656"/>
      <c r="AB130" s="656"/>
      <c r="AC130" s="656"/>
      <c r="AD130" s="124"/>
    </row>
    <row r="131" spans="2:30" ht="13.8" x14ac:dyDescent="0.25">
      <c r="B131" s="158"/>
      <c r="C131" s="1438" t="s">
        <v>248</v>
      </c>
      <c r="D131" s="1438"/>
      <c r="E131" s="647">
        <f>SUM(E128:E130)</f>
        <v>0</v>
      </c>
      <c r="F131" s="647">
        <f t="shared" ref="F131:J131" si="14">SUM(F128:F130)</f>
        <v>0</v>
      </c>
      <c r="G131" s="647">
        <f t="shared" si="14"/>
        <v>0</v>
      </c>
      <c r="H131" s="647">
        <f t="shared" si="14"/>
        <v>0</v>
      </c>
      <c r="I131" s="647">
        <f t="shared" si="14"/>
        <v>0</v>
      </c>
      <c r="J131" s="647">
        <f t="shared" si="14"/>
        <v>0</v>
      </c>
      <c r="K131" s="134">
        <f t="shared" ref="K131" si="15">SUM(K128:K130)</f>
        <v>0</v>
      </c>
      <c r="L131" s="132"/>
      <c r="X131" s="649" t="e">
        <f>'12 Score Format'!$O$17</f>
        <v>#N/A</v>
      </c>
      <c r="Y131" s="658">
        <f>G139</f>
        <v>0</v>
      </c>
      <c r="Z131" s="656"/>
      <c r="AA131" s="656"/>
      <c r="AB131" s="656"/>
      <c r="AC131" s="656"/>
      <c r="AD131" s="124"/>
    </row>
    <row r="132" spans="2:30" ht="15.6" x14ac:dyDescent="0.3">
      <c r="B132" s="157"/>
      <c r="C132" s="135"/>
      <c r="D132" s="5"/>
      <c r="E132" s="718"/>
      <c r="F132" s="718"/>
      <c r="G132" s="718"/>
      <c r="H132" s="718"/>
      <c r="I132" s="182"/>
      <c r="J132" s="182"/>
      <c r="K132" s="199" t="s">
        <v>311</v>
      </c>
      <c r="L132" s="181" t="e">
        <f>K131/('12 Score Format'!$K$11*30)</f>
        <v>#DIV/0!</v>
      </c>
      <c r="X132" s="649" t="e">
        <f>'12 Score Format'!$O$18</f>
        <v>#N/A</v>
      </c>
      <c r="Y132" s="658">
        <f>H139</f>
        <v>0</v>
      </c>
      <c r="Z132" s="656"/>
      <c r="AA132" s="656"/>
      <c r="AB132" s="656"/>
      <c r="AC132" s="656"/>
    </row>
    <row r="133" spans="2:30" ht="15" x14ac:dyDescent="0.25">
      <c r="B133" s="157"/>
      <c r="C133" s="5"/>
      <c r="D133" s="5"/>
      <c r="E133" s="5"/>
      <c r="F133" s="5"/>
      <c r="G133" s="5"/>
      <c r="H133" s="5"/>
      <c r="I133" s="5"/>
      <c r="J133" s="5"/>
      <c r="K133" s="128"/>
      <c r="L133" s="137"/>
      <c r="X133" s="649" t="e">
        <f>'12 Score Format'!$O$19</f>
        <v>#N/A</v>
      </c>
      <c r="Y133" s="658">
        <f>I139</f>
        <v>0</v>
      </c>
      <c r="Z133" s="656"/>
      <c r="AA133" s="656"/>
      <c r="AB133" s="656"/>
      <c r="AC133" s="656"/>
    </row>
    <row r="134" spans="2:30" ht="13.8" x14ac:dyDescent="0.25">
      <c r="B134" s="271" t="str">
        <f>'12 Score Format'!$G$12</f>
        <v>Not Used</v>
      </c>
      <c r="C134" s="271"/>
      <c r="D134" s="271"/>
      <c r="E134" s="5"/>
      <c r="F134" s="5"/>
      <c r="G134" s="247" t="s">
        <v>370</v>
      </c>
      <c r="H134" s="248">
        <f>'12 Score Format'!$L$12</f>
        <v>0</v>
      </c>
      <c r="I134" s="5"/>
      <c r="J134" s="5"/>
      <c r="K134" s="128"/>
      <c r="L134" s="129"/>
      <c r="X134" s="649" t="e">
        <f>'12 Score Format'!$O$20</f>
        <v>#N/A</v>
      </c>
      <c r="Y134" s="659">
        <f>J139</f>
        <v>0</v>
      </c>
      <c r="Z134" s="656"/>
      <c r="AA134" s="656"/>
      <c r="AB134" s="656"/>
      <c r="AC134" s="656"/>
    </row>
    <row r="135" spans="2:30" ht="60" customHeight="1" x14ac:dyDescent="0.25">
      <c r="B135" s="499" t="s">
        <v>50</v>
      </c>
      <c r="C135" s="130"/>
      <c r="D135" s="130"/>
      <c r="E135" s="197" t="e">
        <f>'12 Score Format'!$O$15</f>
        <v>#N/A</v>
      </c>
      <c r="F135" s="197" t="e">
        <f>'12 Score Format'!$O$16</f>
        <v>#N/A</v>
      </c>
      <c r="G135" s="197" t="e">
        <f>'12 Score Format'!$O$17</f>
        <v>#N/A</v>
      </c>
      <c r="H135" s="197" t="e">
        <f>'12 Score Format'!$O$18</f>
        <v>#N/A</v>
      </c>
      <c r="I135" s="197" t="e">
        <f>'12 Score Format'!$O$19</f>
        <v>#N/A</v>
      </c>
      <c r="J135" s="197" t="e">
        <f>'12 Score Format'!$O$20</f>
        <v>#N/A</v>
      </c>
      <c r="K135" s="131" t="s">
        <v>307</v>
      </c>
      <c r="L135" s="131" t="s">
        <v>308</v>
      </c>
    </row>
    <row r="136" spans="2:30" ht="13.8" x14ac:dyDescent="0.25">
      <c r="B136" s="158"/>
      <c r="C136" s="1438">
        <f>'12 Score Format'!$C$9:$D$9</f>
        <v>0</v>
      </c>
      <c r="D136" s="1438"/>
      <c r="E136" s="138"/>
      <c r="F136" s="138"/>
      <c r="G136" s="138"/>
      <c r="H136" s="138"/>
      <c r="I136" s="138"/>
      <c r="J136" s="138"/>
      <c r="K136" s="132">
        <f>SUM(E136:J136)</f>
        <v>0</v>
      </c>
      <c r="L136" s="133" t="e">
        <f>AVERAGE(E136:J136)</f>
        <v>#DIV/0!</v>
      </c>
    </row>
    <row r="137" spans="2:30" ht="13.8" x14ac:dyDescent="0.25">
      <c r="B137" s="158"/>
      <c r="C137" s="1438">
        <f>'12 Score Format'!$C$10:$D$10</f>
        <v>0</v>
      </c>
      <c r="D137" s="1438"/>
      <c r="E137" s="138"/>
      <c r="F137" s="138"/>
      <c r="G137" s="138"/>
      <c r="H137" s="138"/>
      <c r="I137" s="138"/>
      <c r="J137" s="138"/>
      <c r="K137" s="132">
        <f>SUM(E137:J137)</f>
        <v>0</v>
      </c>
      <c r="L137" s="133" t="e">
        <f>AVERAGE(E137:J137)</f>
        <v>#DIV/0!</v>
      </c>
    </row>
    <row r="138" spans="2:30" ht="13.8" x14ac:dyDescent="0.25">
      <c r="B138" s="158"/>
      <c r="C138" s="1438">
        <f>'12 Score Format'!$C$11:$D$11</f>
        <v>0</v>
      </c>
      <c r="D138" s="1438"/>
      <c r="E138" s="138"/>
      <c r="F138" s="138"/>
      <c r="G138" s="138"/>
      <c r="H138" s="138"/>
      <c r="I138" s="138"/>
      <c r="J138" s="138"/>
      <c r="K138" s="132">
        <f>SUM(E138:J138)</f>
        <v>0</v>
      </c>
      <c r="L138" s="133" t="e">
        <f>AVERAGE(E138:J138)</f>
        <v>#DIV/0!</v>
      </c>
    </row>
    <row r="139" spans="2:30" ht="13.8" x14ac:dyDescent="0.25">
      <c r="B139" s="158"/>
      <c r="C139" s="1438" t="s">
        <v>248</v>
      </c>
      <c r="D139" s="1438"/>
      <c r="E139" s="647">
        <f t="shared" ref="E139:K139" si="16">SUM(E136:E138)</f>
        <v>0</v>
      </c>
      <c r="F139" s="647">
        <f t="shared" si="16"/>
        <v>0</v>
      </c>
      <c r="G139" s="647">
        <f t="shared" si="16"/>
        <v>0</v>
      </c>
      <c r="H139" s="647">
        <f t="shared" si="16"/>
        <v>0</v>
      </c>
      <c r="I139" s="647">
        <f t="shared" si="16"/>
        <v>0</v>
      </c>
      <c r="J139" s="647">
        <f t="shared" si="16"/>
        <v>0</v>
      </c>
      <c r="K139" s="134">
        <f t="shared" si="16"/>
        <v>0</v>
      </c>
      <c r="L139" s="132"/>
    </row>
    <row r="140" spans="2:30" ht="15.6" x14ac:dyDescent="0.3">
      <c r="B140" s="157"/>
      <c r="C140" s="135"/>
      <c r="D140" s="5"/>
      <c r="E140" s="94"/>
      <c r="F140" s="94"/>
      <c r="G140" s="94"/>
      <c r="H140" s="94"/>
      <c r="I140" s="182"/>
      <c r="J140" s="182"/>
      <c r="K140" s="199" t="s">
        <v>311</v>
      </c>
      <c r="L140" s="181" t="e">
        <f>K139/('12 Score Format'!$K$12*30)</f>
        <v>#DIV/0!</v>
      </c>
    </row>
    <row r="141" spans="2:30" ht="15" customHeight="1" x14ac:dyDescent="0.3">
      <c r="B141" s="157"/>
      <c r="C141" s="135"/>
      <c r="D141" s="5"/>
      <c r="E141" s="94"/>
      <c r="F141" s="15"/>
      <c r="G141" s="247" t="s">
        <v>371</v>
      </c>
      <c r="H141" s="248">
        <f>$H$38</f>
        <v>0</v>
      </c>
      <c r="I141" s="94"/>
      <c r="J141" s="137"/>
      <c r="K141" s="199" t="s">
        <v>356</v>
      </c>
      <c r="L141" s="448">
        <f>K115+K123+K131+K139</f>
        <v>0</v>
      </c>
      <c r="O141" s="95">
        <f>IF(L141&gt;0,1,0)</f>
        <v>0</v>
      </c>
    </row>
    <row r="142" spans="2:30" ht="15" x14ac:dyDescent="0.25">
      <c r="B142" s="157"/>
      <c r="C142" s="5"/>
      <c r="D142" s="5"/>
      <c r="E142" s="5"/>
      <c r="F142" s="5"/>
      <c r="G142" s="5"/>
      <c r="H142" s="5"/>
      <c r="I142" s="5"/>
      <c r="J142" s="182"/>
      <c r="K142" s="199" t="s">
        <v>317</v>
      </c>
      <c r="L142" s="181" t="e">
        <f>(K115+K123+K131+K139)/'12 Score Format'!$M$90</f>
        <v>#DIV/0!</v>
      </c>
    </row>
    <row r="143" spans="2:30" ht="5.0999999999999996" customHeight="1" x14ac:dyDescent="0.3">
      <c r="B143" s="1450"/>
      <c r="C143" s="1450"/>
      <c r="D143" s="1450"/>
      <c r="E143" s="185"/>
      <c r="F143" s="186"/>
      <c r="G143" s="187"/>
      <c r="H143" s="188"/>
      <c r="I143" s="185"/>
      <c r="J143" s="1451"/>
      <c r="K143" s="1451"/>
      <c r="L143" s="1451"/>
    </row>
    <row r="144" spans="2:30" ht="15" hidden="1" x14ac:dyDescent="0.25">
      <c r="B144" s="159"/>
      <c r="C144" s="15"/>
      <c r="D144" s="15"/>
      <c r="E144" s="15"/>
      <c r="F144" s="15"/>
      <c r="G144" s="15"/>
      <c r="H144" s="15"/>
      <c r="I144" s="15"/>
      <c r="J144" s="15"/>
      <c r="K144" s="96"/>
      <c r="L144" s="96"/>
    </row>
    <row r="145" spans="2:12" ht="15.6" hidden="1" x14ac:dyDescent="0.3">
      <c r="B145" s="159"/>
      <c r="C145" s="15"/>
      <c r="D145" s="15"/>
      <c r="E145" s="15"/>
      <c r="F145" s="15"/>
      <c r="G145" s="97"/>
      <c r="H145" s="98"/>
      <c r="I145" s="15"/>
      <c r="J145" s="15"/>
      <c r="K145" s="96"/>
      <c r="L145" s="96"/>
    </row>
    <row r="146" spans="2:12" ht="15.6" hidden="1" x14ac:dyDescent="0.3">
      <c r="B146" s="159"/>
      <c r="C146" s="15"/>
      <c r="D146" s="15"/>
      <c r="E146" s="15"/>
      <c r="F146" s="15"/>
      <c r="G146" s="97"/>
      <c r="H146" s="98"/>
      <c r="I146" s="15"/>
      <c r="J146" s="15"/>
      <c r="K146" s="96"/>
      <c r="L146" s="96"/>
    </row>
    <row r="147" spans="2:12" ht="15.6" hidden="1" x14ac:dyDescent="0.3">
      <c r="B147" s="159"/>
      <c r="C147" s="15"/>
      <c r="D147" s="15"/>
      <c r="E147" s="15"/>
      <c r="F147" s="15"/>
      <c r="G147" s="97"/>
      <c r="H147" s="98"/>
      <c r="I147" s="15"/>
      <c r="J147" s="15"/>
      <c r="K147" s="96"/>
      <c r="L147" s="96"/>
    </row>
    <row r="148" spans="2:12" ht="15.6" hidden="1" x14ac:dyDescent="0.3">
      <c r="B148" s="159"/>
      <c r="C148" s="15"/>
      <c r="D148" s="15"/>
      <c r="E148" s="15"/>
      <c r="F148" s="15"/>
      <c r="G148" s="97"/>
      <c r="H148" s="98"/>
      <c r="I148" s="15"/>
      <c r="J148" s="15"/>
      <c r="K148" s="96"/>
      <c r="L148" s="96"/>
    </row>
    <row r="149" spans="2:12" ht="15.6" hidden="1" x14ac:dyDescent="0.3">
      <c r="B149" s="159"/>
      <c r="C149" s="15"/>
      <c r="D149" s="15"/>
      <c r="E149" s="15"/>
      <c r="F149" s="15"/>
      <c r="G149" s="97"/>
      <c r="H149" s="98"/>
      <c r="I149" s="15"/>
      <c r="J149" s="15"/>
      <c r="K149" s="96"/>
      <c r="L149" s="96"/>
    </row>
    <row r="150" spans="2:12" ht="15.6" hidden="1" x14ac:dyDescent="0.3">
      <c r="B150" s="159"/>
      <c r="C150" s="15"/>
      <c r="D150" s="15"/>
      <c r="E150" s="15"/>
      <c r="F150" s="15"/>
      <c r="G150" s="97"/>
      <c r="H150" s="98"/>
      <c r="I150" s="15"/>
      <c r="J150" s="15"/>
      <c r="K150" s="96"/>
      <c r="L150" s="96"/>
    </row>
    <row r="151" spans="2:12" ht="15.6" hidden="1" x14ac:dyDescent="0.3">
      <c r="B151" s="159"/>
      <c r="C151" s="15"/>
      <c r="D151" s="15"/>
      <c r="E151" s="15"/>
      <c r="F151" s="15"/>
      <c r="G151" s="97"/>
      <c r="H151" s="98"/>
      <c r="I151" s="15"/>
      <c r="J151" s="15"/>
      <c r="K151" s="96"/>
      <c r="L151" s="96"/>
    </row>
    <row r="152" spans="2:12" ht="15.6" hidden="1" x14ac:dyDescent="0.3">
      <c r="B152" s="159"/>
      <c r="C152" s="15"/>
      <c r="D152" s="15"/>
      <c r="E152" s="15"/>
      <c r="F152" s="15"/>
      <c r="G152" s="97"/>
      <c r="H152" s="98"/>
      <c r="I152" s="15"/>
      <c r="J152" s="15"/>
      <c r="K152" s="96"/>
      <c r="L152" s="96"/>
    </row>
    <row r="153" spans="2:12" ht="15.6" hidden="1" x14ac:dyDescent="0.3">
      <c r="B153" s="159"/>
      <c r="C153" s="15"/>
      <c r="D153" s="15"/>
      <c r="E153" s="15"/>
      <c r="F153" s="15"/>
      <c r="G153" s="97"/>
      <c r="H153" s="98"/>
      <c r="I153" s="15"/>
      <c r="J153" s="15"/>
      <c r="K153" s="96"/>
      <c r="L153" s="96"/>
    </row>
    <row r="154" spans="2:12" ht="15.6" hidden="1" x14ac:dyDescent="0.3">
      <c r="B154" s="159"/>
      <c r="C154" s="15"/>
      <c r="D154" s="15"/>
      <c r="E154" s="15"/>
      <c r="F154" s="15"/>
      <c r="G154" s="97"/>
      <c r="H154" s="98"/>
      <c r="I154" s="15"/>
      <c r="J154" s="15"/>
      <c r="K154" s="96"/>
      <c r="L154" s="96"/>
    </row>
    <row r="155" spans="2:12" ht="15.6" hidden="1" x14ac:dyDescent="0.3">
      <c r="B155" s="159"/>
      <c r="C155" s="15"/>
      <c r="D155" s="15"/>
      <c r="E155" s="15"/>
      <c r="F155" s="15"/>
      <c r="G155" s="97"/>
      <c r="H155" s="98"/>
      <c r="I155" s="15"/>
      <c r="J155" s="15"/>
      <c r="K155" s="96"/>
      <c r="L155" s="96"/>
    </row>
    <row r="156" spans="2:12" ht="15.6" hidden="1" x14ac:dyDescent="0.3">
      <c r="B156" s="159"/>
      <c r="C156" s="15"/>
      <c r="D156" s="15"/>
      <c r="E156" s="15"/>
      <c r="F156" s="15"/>
      <c r="G156" s="97"/>
      <c r="H156" s="98"/>
      <c r="I156" s="15"/>
      <c r="J156" s="15"/>
      <c r="K156" s="96"/>
      <c r="L156" s="96"/>
    </row>
    <row r="157" spans="2:12" ht="15.6" hidden="1" x14ac:dyDescent="0.3">
      <c r="B157" s="159"/>
      <c r="C157" s="15"/>
      <c r="D157" s="15"/>
      <c r="E157" s="15"/>
      <c r="F157" s="15"/>
      <c r="G157" s="97"/>
      <c r="H157" s="98"/>
      <c r="I157" s="15"/>
      <c r="J157" s="15"/>
      <c r="K157" s="96"/>
      <c r="L157" s="96"/>
    </row>
    <row r="158" spans="2:12" ht="15.6" hidden="1" x14ac:dyDescent="0.3">
      <c r="B158" s="159"/>
      <c r="C158" s="15"/>
      <c r="D158" s="15"/>
      <c r="E158" s="15"/>
      <c r="F158" s="15"/>
      <c r="G158" s="97"/>
      <c r="H158" s="98"/>
      <c r="I158" s="15"/>
      <c r="J158" s="15"/>
      <c r="K158" s="96"/>
      <c r="L158" s="96"/>
    </row>
    <row r="159" spans="2:12" ht="15.6" hidden="1" x14ac:dyDescent="0.3">
      <c r="B159" s="159"/>
      <c r="C159" s="15"/>
      <c r="D159" s="15"/>
      <c r="E159" s="15"/>
      <c r="F159" s="15"/>
      <c r="G159" s="97"/>
      <c r="H159" s="98"/>
      <c r="I159" s="15"/>
      <c r="J159" s="15"/>
      <c r="K159" s="96"/>
      <c r="L159" s="96"/>
    </row>
    <row r="160" spans="2:12" ht="15.6" hidden="1" x14ac:dyDescent="0.3">
      <c r="B160" s="159"/>
      <c r="C160" s="15"/>
      <c r="D160" s="15"/>
      <c r="E160" s="15"/>
      <c r="F160" s="15"/>
      <c r="G160" s="97"/>
      <c r="H160" s="98"/>
      <c r="I160" s="15"/>
      <c r="J160" s="15"/>
      <c r="K160" s="96"/>
      <c r="L160" s="96"/>
    </row>
    <row r="161" spans="2:12" ht="15.6" hidden="1" x14ac:dyDescent="0.3">
      <c r="B161" s="159"/>
      <c r="C161" s="15"/>
      <c r="D161" s="15"/>
      <c r="E161" s="15"/>
      <c r="F161" s="15"/>
      <c r="G161" s="97"/>
      <c r="H161" s="98"/>
      <c r="I161" s="15"/>
      <c r="J161" s="15"/>
      <c r="K161" s="96"/>
      <c r="L161" s="96"/>
    </row>
    <row r="162" spans="2:12" ht="15.6" hidden="1" x14ac:dyDescent="0.3">
      <c r="B162" s="159"/>
      <c r="C162" s="15"/>
      <c r="D162" s="15"/>
      <c r="E162" s="15"/>
      <c r="F162" s="15"/>
      <c r="G162" s="97"/>
      <c r="H162" s="98"/>
      <c r="I162" s="15"/>
      <c r="J162" s="15"/>
      <c r="K162" s="96"/>
      <c r="L162" s="96"/>
    </row>
    <row r="163" spans="2:12" ht="15.6" hidden="1" x14ac:dyDescent="0.3">
      <c r="B163" s="159"/>
      <c r="C163" s="15"/>
      <c r="D163" s="15"/>
      <c r="E163" s="15"/>
      <c r="F163" s="15"/>
      <c r="G163" s="97"/>
      <c r="H163" s="98"/>
      <c r="I163" s="15"/>
      <c r="J163" s="15"/>
      <c r="K163" s="96"/>
      <c r="L163" s="96"/>
    </row>
    <row r="164" spans="2:12" ht="15.6" hidden="1" x14ac:dyDescent="0.3">
      <c r="B164" s="159"/>
      <c r="C164" s="15"/>
      <c r="D164" s="15"/>
      <c r="E164" s="15"/>
      <c r="F164" s="15"/>
      <c r="G164" s="97"/>
      <c r="H164" s="98"/>
      <c r="I164" s="15"/>
      <c r="J164" s="15"/>
      <c r="K164" s="96"/>
      <c r="L164" s="96"/>
    </row>
    <row r="165" spans="2:12" ht="15.6" hidden="1" x14ac:dyDescent="0.3">
      <c r="B165" s="159"/>
      <c r="C165" s="15"/>
      <c r="D165" s="15"/>
      <c r="E165" s="15"/>
      <c r="F165" s="15"/>
      <c r="G165" s="97"/>
      <c r="H165" s="98"/>
      <c r="I165" s="15"/>
      <c r="J165" s="15"/>
      <c r="K165" s="96"/>
      <c r="L165" s="96"/>
    </row>
    <row r="166" spans="2:12" ht="15.6" hidden="1" x14ac:dyDescent="0.3">
      <c r="B166" s="159"/>
      <c r="C166" s="15"/>
      <c r="D166" s="15"/>
      <c r="E166" s="15"/>
      <c r="F166" s="15"/>
      <c r="G166" s="97"/>
      <c r="H166" s="98"/>
      <c r="I166" s="15"/>
      <c r="J166" s="15"/>
      <c r="K166" s="96"/>
      <c r="L166" s="96"/>
    </row>
    <row r="167" spans="2:12" ht="15.6" hidden="1" x14ac:dyDescent="0.3">
      <c r="B167" s="159"/>
      <c r="C167" s="15"/>
      <c r="D167" s="15"/>
      <c r="E167" s="15"/>
      <c r="F167" s="15"/>
      <c r="G167" s="97"/>
      <c r="H167" s="98"/>
      <c r="I167" s="15"/>
      <c r="J167" s="15"/>
      <c r="K167" s="96"/>
      <c r="L167" s="96"/>
    </row>
    <row r="168" spans="2:12" ht="15.6" hidden="1" x14ac:dyDescent="0.3">
      <c r="B168" s="159"/>
      <c r="C168" s="15"/>
      <c r="D168" s="15"/>
      <c r="E168" s="15"/>
      <c r="F168" s="15"/>
      <c r="G168" s="97"/>
      <c r="H168" s="98"/>
      <c r="I168" s="15"/>
      <c r="J168" s="15"/>
      <c r="K168" s="96"/>
      <c r="L168" s="96"/>
    </row>
    <row r="169" spans="2:12" ht="15.6" hidden="1" x14ac:dyDescent="0.3">
      <c r="B169" s="159"/>
      <c r="C169" s="15"/>
      <c r="D169" s="15"/>
      <c r="E169" s="15"/>
      <c r="F169" s="15"/>
      <c r="G169" s="97"/>
      <c r="H169" s="98"/>
      <c r="I169" s="15"/>
      <c r="J169" s="15"/>
      <c r="K169" s="96"/>
      <c r="L169" s="96"/>
    </row>
    <row r="170" spans="2:12" ht="15.6" hidden="1" x14ac:dyDescent="0.3">
      <c r="B170" s="159"/>
      <c r="C170" s="15"/>
      <c r="D170" s="15"/>
      <c r="E170" s="15"/>
      <c r="F170" s="15"/>
      <c r="G170" s="97"/>
      <c r="H170" s="98"/>
      <c r="I170" s="15"/>
      <c r="J170" s="15"/>
      <c r="K170" s="96"/>
      <c r="L170" s="96"/>
    </row>
    <row r="171" spans="2:12" ht="15.6" hidden="1" x14ac:dyDescent="0.3">
      <c r="B171" s="159"/>
      <c r="C171" s="15"/>
      <c r="D171" s="15"/>
      <c r="E171" s="15"/>
      <c r="F171" s="15"/>
      <c r="G171" s="97"/>
      <c r="H171" s="98"/>
      <c r="I171" s="15"/>
      <c r="J171" s="15"/>
      <c r="K171" s="96"/>
      <c r="L171" s="96"/>
    </row>
    <row r="172" spans="2:12" ht="15.6" hidden="1" x14ac:dyDescent="0.3">
      <c r="B172" s="159"/>
      <c r="C172" s="15"/>
      <c r="D172" s="15"/>
      <c r="E172" s="15"/>
      <c r="F172" s="15"/>
      <c r="G172" s="97"/>
      <c r="H172" s="98"/>
      <c r="I172" s="15"/>
      <c r="J172" s="15"/>
      <c r="K172" s="96"/>
      <c r="L172" s="96"/>
    </row>
    <row r="173" spans="2:12" ht="15.6" hidden="1" x14ac:dyDescent="0.3">
      <c r="B173" s="159"/>
      <c r="C173" s="15"/>
      <c r="D173" s="15"/>
      <c r="E173" s="15"/>
      <c r="F173" s="15"/>
      <c r="G173" s="97"/>
      <c r="H173" s="98"/>
      <c r="I173" s="15"/>
      <c r="J173" s="15"/>
      <c r="K173" s="96"/>
      <c r="L173" s="96"/>
    </row>
    <row r="174" spans="2:12" ht="15.6" hidden="1" x14ac:dyDescent="0.3">
      <c r="B174" s="159"/>
      <c r="C174" s="15"/>
      <c r="D174" s="15"/>
      <c r="E174" s="15"/>
      <c r="F174" s="15"/>
      <c r="G174" s="97"/>
      <c r="H174" s="98"/>
      <c r="I174" s="15"/>
      <c r="J174" s="15"/>
      <c r="K174" s="96"/>
      <c r="L174" s="96"/>
    </row>
    <row r="175" spans="2:12" ht="15.6" hidden="1" x14ac:dyDescent="0.3">
      <c r="B175" s="159"/>
      <c r="C175" s="15"/>
      <c r="D175" s="15"/>
      <c r="E175" s="15"/>
      <c r="F175" s="15"/>
      <c r="G175" s="97"/>
      <c r="H175" s="98"/>
      <c r="I175" s="15"/>
      <c r="J175" s="15"/>
      <c r="K175" s="96"/>
      <c r="L175" s="96"/>
    </row>
    <row r="176" spans="2:12" ht="15.6" hidden="1" x14ac:dyDescent="0.3">
      <c r="B176" s="159"/>
      <c r="C176" s="15"/>
      <c r="D176" s="15"/>
      <c r="E176" s="15"/>
      <c r="F176" s="15"/>
      <c r="G176" s="97"/>
      <c r="H176" s="98"/>
      <c r="I176" s="15"/>
      <c r="J176" s="15"/>
      <c r="K176" s="96"/>
      <c r="L176" s="96"/>
    </row>
    <row r="177" spans="2:30" ht="15.6" hidden="1" x14ac:dyDescent="0.3">
      <c r="B177" s="159"/>
      <c r="C177" s="15"/>
      <c r="D177" s="15"/>
      <c r="E177" s="15"/>
      <c r="F177" s="15"/>
      <c r="G177" s="97"/>
      <c r="H177" s="98"/>
      <c r="I177" s="15"/>
      <c r="J177" s="15"/>
      <c r="K177" s="96"/>
      <c r="L177" s="96"/>
    </row>
    <row r="178" spans="2:30" ht="15.6" x14ac:dyDescent="0.3">
      <c r="B178" s="1440">
        <f>$B$5</f>
        <v>0</v>
      </c>
      <c r="C178" s="1440"/>
      <c r="D178" s="1440"/>
      <c r="E178" s="1440"/>
      <c r="F178" s="125"/>
      <c r="G178" s="126" t="s">
        <v>310</v>
      </c>
      <c r="H178" s="127" t="s">
        <v>67</v>
      </c>
      <c r="I178" s="5"/>
      <c r="J178" s="1449">
        <f>'1 FILL FORM'!$D$6</f>
        <v>0</v>
      </c>
      <c r="K178" s="1449"/>
      <c r="L178" s="1449"/>
    </row>
    <row r="179" spans="2:30" ht="15" x14ac:dyDescent="0.25">
      <c r="B179" s="157"/>
      <c r="C179" s="5"/>
      <c r="D179" s="5"/>
      <c r="E179" s="5"/>
      <c r="F179" s="5"/>
      <c r="G179" s="5"/>
      <c r="H179" s="5"/>
      <c r="I179" s="5"/>
      <c r="J179" s="94"/>
      <c r="K179" s="129"/>
      <c r="L179" s="129"/>
    </row>
    <row r="180" spans="2:30" x14ac:dyDescent="0.25">
      <c r="B180" s="270" t="e">
        <f>'12 Score Format'!$G$9</f>
        <v>#N/A</v>
      </c>
      <c r="C180" s="270"/>
      <c r="D180" s="270"/>
      <c r="E180" s="5"/>
      <c r="F180" s="15"/>
      <c r="G180" s="247" t="s">
        <v>370</v>
      </c>
      <c r="H180" s="248">
        <f>'12 Score Format'!$L$9</f>
        <v>0</v>
      </c>
      <c r="I180" s="5"/>
      <c r="J180" s="718"/>
      <c r="K180" s="129">
        <f>'1 FILL FORM'!$L$6</f>
        <v>0</v>
      </c>
      <c r="L180" s="129"/>
    </row>
    <row r="181" spans="2:30" ht="60" customHeight="1" x14ac:dyDescent="0.25">
      <c r="B181" s="499" t="s">
        <v>67</v>
      </c>
      <c r="C181" s="130"/>
      <c r="D181" s="130"/>
      <c r="E181" s="197" t="e">
        <f>'12 Score Format'!$C$15</f>
        <v>#N/A</v>
      </c>
      <c r="F181" s="197" t="e">
        <f>'12 Score Format'!$C$16</f>
        <v>#N/A</v>
      </c>
      <c r="G181" s="197" t="e">
        <f>'12 Score Format'!$C$17</f>
        <v>#N/A</v>
      </c>
      <c r="H181" s="197" t="e">
        <f>'12 Score Format'!$C$18</f>
        <v>#N/A</v>
      </c>
      <c r="I181" s="197" t="e">
        <f>'12 Score Format'!$C$19</f>
        <v>#N/A</v>
      </c>
      <c r="J181" s="197" t="e">
        <f>'12 Score Format'!$C$20</f>
        <v>#N/A</v>
      </c>
      <c r="K181" s="131" t="s">
        <v>307</v>
      </c>
      <c r="L181" s="208" t="s">
        <v>350</v>
      </c>
      <c r="T181" s="124">
        <f>K185</f>
        <v>0</v>
      </c>
      <c r="X181" s="649" t="e">
        <f>'12 Score Format'!$C$15</f>
        <v>#N/A</v>
      </c>
      <c r="Y181" s="650">
        <f>E185</f>
        <v>0</v>
      </c>
      <c r="Z181" s="648"/>
      <c r="AA181" s="648"/>
      <c r="AB181" s="648"/>
      <c r="AC181" s="648">
        <f>SUMIF($X$8:$X$31,$AD$8,Y181:Y204)</f>
        <v>0</v>
      </c>
      <c r="AD181" s="642" t="s">
        <v>263</v>
      </c>
    </row>
    <row r="182" spans="2:30" ht="15" customHeight="1" x14ac:dyDescent="0.25">
      <c r="B182" s="158"/>
      <c r="C182" s="1438">
        <f>'12 Score Format'!$C$9:$D$9</f>
        <v>0</v>
      </c>
      <c r="D182" s="1438"/>
      <c r="E182" s="138"/>
      <c r="F182" s="138"/>
      <c r="G182" s="138"/>
      <c r="H182" s="138"/>
      <c r="I182" s="138"/>
      <c r="J182" s="138"/>
      <c r="K182" s="132">
        <f>SUM(E182:J182)</f>
        <v>0</v>
      </c>
      <c r="L182" s="133" t="e">
        <f>AVERAGE(E182:J182)</f>
        <v>#DIV/0!</v>
      </c>
      <c r="T182" s="124">
        <f>K193</f>
        <v>0</v>
      </c>
      <c r="X182" s="649" t="e">
        <f>'12 Score Format'!$C$16</f>
        <v>#N/A</v>
      </c>
      <c r="Y182" s="650">
        <f>F185</f>
        <v>0</v>
      </c>
      <c r="Z182" s="651"/>
      <c r="AA182" s="652"/>
      <c r="AB182" s="653"/>
      <c r="AC182" s="648">
        <f>SUMIF($X$8:$X$31,$AD$9,Y181:Y204)</f>
        <v>0</v>
      </c>
      <c r="AD182" s="642" t="s">
        <v>490</v>
      </c>
    </row>
    <row r="183" spans="2:30" ht="13.8" x14ac:dyDescent="0.25">
      <c r="B183" s="158"/>
      <c r="C183" s="1438">
        <f>'12 Score Format'!$C$10:$D$10</f>
        <v>0</v>
      </c>
      <c r="D183" s="1438"/>
      <c r="E183" s="138"/>
      <c r="F183" s="138"/>
      <c r="G183" s="138"/>
      <c r="H183" s="138"/>
      <c r="I183" s="138"/>
      <c r="J183" s="138"/>
      <c r="K183" s="132">
        <f>SUM(E183:J183)</f>
        <v>0</v>
      </c>
      <c r="L183" s="133" t="e">
        <f>AVERAGE(E183:J183)</f>
        <v>#DIV/0!</v>
      </c>
      <c r="T183" s="124">
        <f>K201</f>
        <v>0</v>
      </c>
      <c r="X183" s="649" t="e">
        <f>'12 Score Format'!$C$17</f>
        <v>#N/A</v>
      </c>
      <c r="Y183" s="650">
        <f>G185</f>
        <v>0</v>
      </c>
      <c r="Z183" s="651"/>
      <c r="AA183" s="654"/>
      <c r="AB183" s="654"/>
      <c r="AC183" s="648">
        <f>SUMIF($X$8:$X$31,AD183,Y181:Y204)</f>
        <v>0</v>
      </c>
      <c r="AD183" s="642" t="s">
        <v>487</v>
      </c>
    </row>
    <row r="184" spans="2:30" ht="13.8" x14ac:dyDescent="0.25">
      <c r="B184" s="158"/>
      <c r="C184" s="1438">
        <f>'12 Score Format'!$C$11:$D$11</f>
        <v>0</v>
      </c>
      <c r="D184" s="1438"/>
      <c r="E184" s="138"/>
      <c r="F184" s="138"/>
      <c r="G184" s="138"/>
      <c r="H184" s="138"/>
      <c r="I184" s="138"/>
      <c r="J184" s="138"/>
      <c r="K184" s="132">
        <f>SUM(E184:J184)</f>
        <v>0</v>
      </c>
      <c r="L184" s="133" t="e">
        <f>AVERAGE(E184:J184)</f>
        <v>#DIV/0!</v>
      </c>
      <c r="T184" s="124">
        <f>K209</f>
        <v>0</v>
      </c>
      <c r="X184" s="649" t="e">
        <f>'12 Score Format'!$C$18</f>
        <v>#N/A</v>
      </c>
      <c r="Y184" s="650">
        <f>H185</f>
        <v>0</v>
      </c>
      <c r="Z184" s="651"/>
      <c r="AA184" s="651"/>
      <c r="AB184" s="651"/>
      <c r="AC184" s="648">
        <f>SUMIF($X$8:$X$31,AD184,Y181:Y204)</f>
        <v>0</v>
      </c>
      <c r="AD184" s="642" t="s">
        <v>262</v>
      </c>
    </row>
    <row r="185" spans="2:30" ht="13.8" x14ac:dyDescent="0.25">
      <c r="B185" s="158"/>
      <c r="C185" s="1438" t="s">
        <v>248</v>
      </c>
      <c r="D185" s="1438"/>
      <c r="E185" s="647">
        <f>SUM(E182:E184)</f>
        <v>0</v>
      </c>
      <c r="F185" s="647">
        <f t="shared" ref="F185:J185" si="17">SUM(F182:F184)</f>
        <v>0</v>
      </c>
      <c r="G185" s="647">
        <f t="shared" si="17"/>
        <v>0</v>
      </c>
      <c r="H185" s="647">
        <f t="shared" si="17"/>
        <v>0</v>
      </c>
      <c r="I185" s="647">
        <f t="shared" si="17"/>
        <v>0</v>
      </c>
      <c r="J185" s="647">
        <f t="shared" si="17"/>
        <v>0</v>
      </c>
      <c r="K185" s="134">
        <f t="shared" ref="K185" si="18">SUM(K182:K184)</f>
        <v>0</v>
      </c>
      <c r="L185" s="133"/>
      <c r="X185" s="649" t="e">
        <f>'12 Score Format'!$C$19</f>
        <v>#N/A</v>
      </c>
      <c r="Y185" s="650">
        <f>I185</f>
        <v>0</v>
      </c>
      <c r="Z185" s="651"/>
      <c r="AA185" s="651"/>
      <c r="AB185" s="651"/>
      <c r="AC185" s="648">
        <f>SUMIF($X$8:$X$31,$AD$12,Y181:Y204)</f>
        <v>0</v>
      </c>
      <c r="AD185" s="642" t="s">
        <v>485</v>
      </c>
    </row>
    <row r="186" spans="2:30" ht="15.6" x14ac:dyDescent="0.3">
      <c r="B186" s="157"/>
      <c r="C186" s="135"/>
      <c r="D186" s="5"/>
      <c r="E186" s="718"/>
      <c r="F186" s="718"/>
      <c r="G186" s="718"/>
      <c r="H186" s="718"/>
      <c r="I186" s="182"/>
      <c r="J186" s="182"/>
      <c r="K186" s="199" t="s">
        <v>311</v>
      </c>
      <c r="L186" s="181" t="e">
        <f>K185/('12 Score Format'!$K$9*30)</f>
        <v>#DIV/0!</v>
      </c>
      <c r="X186" s="649" t="e">
        <f>'12 Score Format'!$C$20</f>
        <v>#N/A</v>
      </c>
      <c r="Y186" s="650">
        <f>J185</f>
        <v>0</v>
      </c>
      <c r="Z186" s="454"/>
      <c r="AA186" s="454"/>
      <c r="AB186" s="454"/>
      <c r="AC186" s="648">
        <f>SUMIF($X$8:$X$31,$AD$13,Y181:Y204)</f>
        <v>0</v>
      </c>
      <c r="AD186" s="642" t="s">
        <v>489</v>
      </c>
    </row>
    <row r="187" spans="2:30" ht="15" x14ac:dyDescent="0.25">
      <c r="B187" s="157"/>
      <c r="C187" s="5"/>
      <c r="D187" s="5"/>
      <c r="E187" s="5"/>
      <c r="F187" s="5"/>
      <c r="G187" s="247" t="s">
        <v>370</v>
      </c>
      <c r="H187" s="248">
        <f>'12 Score Format'!$L$10</f>
        <v>0</v>
      </c>
      <c r="I187" s="5"/>
      <c r="J187" s="5"/>
      <c r="K187" s="128"/>
      <c r="L187" s="129"/>
      <c r="X187" s="649" t="e">
        <f>'12 Score Format'!$G$15</f>
        <v>#N/A</v>
      </c>
      <c r="Y187" s="655">
        <f>E193</f>
        <v>0</v>
      </c>
      <c r="Z187" s="454"/>
      <c r="AA187" s="454"/>
      <c r="AB187" s="454"/>
      <c r="AC187" s="648">
        <f>SUMIF($X$8:$X$31,$AD$14,Y181:Y204)</f>
        <v>0</v>
      </c>
      <c r="AD187" s="642" t="s">
        <v>488</v>
      </c>
    </row>
    <row r="188" spans="2:30" ht="13.8" x14ac:dyDescent="0.25">
      <c r="B188" s="271" t="e">
        <f>'12 Score Format'!$G$10</f>
        <v>#N/A</v>
      </c>
      <c r="C188" s="271"/>
      <c r="D188" s="271"/>
      <c r="E188" s="5"/>
      <c r="F188" s="5"/>
      <c r="G188" s="5"/>
      <c r="H188" s="5"/>
      <c r="I188" s="5"/>
      <c r="J188" s="5"/>
      <c r="K188" s="128"/>
      <c r="L188" s="129"/>
      <c r="X188" s="649" t="e">
        <f>'12 Score Format'!$G$16</f>
        <v>#N/A</v>
      </c>
      <c r="Y188" s="655">
        <f>F193</f>
        <v>0</v>
      </c>
      <c r="Z188" s="454"/>
      <c r="AA188" s="454"/>
      <c r="AB188" s="454"/>
      <c r="AC188" s="648">
        <f>SUMIF($X$8:$X$31,$AD$15,Y181:Y204)</f>
        <v>0</v>
      </c>
      <c r="AD188" s="657" t="s">
        <v>486</v>
      </c>
    </row>
    <row r="189" spans="2:30" ht="60" customHeight="1" x14ac:dyDescent="0.25">
      <c r="B189" s="499" t="s">
        <v>67</v>
      </c>
      <c r="C189" s="130"/>
      <c r="D189" s="130"/>
      <c r="E189" s="197" t="e">
        <f>'12 Score Format'!$G$15</f>
        <v>#N/A</v>
      </c>
      <c r="F189" s="197" t="e">
        <f>'12 Score Format'!$G$16</f>
        <v>#N/A</v>
      </c>
      <c r="G189" s="197" t="e">
        <f>'12 Score Format'!$G$17</f>
        <v>#N/A</v>
      </c>
      <c r="H189" s="197" t="e">
        <f>'12 Score Format'!$G$18</f>
        <v>#N/A</v>
      </c>
      <c r="I189" s="197" t="e">
        <f>'12 Score Format'!$G$19</f>
        <v>#N/A</v>
      </c>
      <c r="J189" s="197" t="e">
        <f>'12 Score Format'!$G$20</f>
        <v>#N/A</v>
      </c>
      <c r="K189" s="131" t="s">
        <v>307</v>
      </c>
      <c r="L189" s="131" t="s">
        <v>308</v>
      </c>
      <c r="X189" s="649" t="e">
        <f>'12 Score Format'!$G$17</f>
        <v>#N/A</v>
      </c>
      <c r="Y189" s="655">
        <f>G193</f>
        <v>0</v>
      </c>
      <c r="Z189" s="648"/>
      <c r="AA189" s="648"/>
      <c r="AB189" s="648"/>
      <c r="AC189" s="648"/>
      <c r="AD189" s="123"/>
    </row>
    <row r="190" spans="2:30" ht="15" customHeight="1" x14ac:dyDescent="0.25">
      <c r="B190" s="158"/>
      <c r="C190" s="1438">
        <f>'12 Score Format'!$C$9:$D$9</f>
        <v>0</v>
      </c>
      <c r="D190" s="1438"/>
      <c r="E190" s="138"/>
      <c r="F190" s="138"/>
      <c r="G190" s="138"/>
      <c r="H190" s="138"/>
      <c r="I190" s="138"/>
      <c r="J190" s="138"/>
      <c r="K190" s="132">
        <f>SUM(E190:J190)</f>
        <v>0</v>
      </c>
      <c r="L190" s="133" t="e">
        <f>AVERAGE(E190:J190)</f>
        <v>#DIV/0!</v>
      </c>
      <c r="X190" s="649" t="e">
        <f>'12 Score Format'!$G$18</f>
        <v>#N/A</v>
      </c>
      <c r="Y190" s="655">
        <f>H193</f>
        <v>0</v>
      </c>
      <c r="Z190" s="651"/>
      <c r="AA190" s="651"/>
      <c r="AB190" s="651"/>
      <c r="AC190" s="651"/>
      <c r="AD190" s="124"/>
    </row>
    <row r="191" spans="2:30" ht="13.8" x14ac:dyDescent="0.25">
      <c r="B191" s="158"/>
      <c r="C191" s="1438">
        <f>'12 Score Format'!$C$10:$D$10</f>
        <v>0</v>
      </c>
      <c r="D191" s="1438"/>
      <c r="E191" s="138"/>
      <c r="F191" s="138"/>
      <c r="G191" s="138"/>
      <c r="H191" s="138"/>
      <c r="I191" s="138"/>
      <c r="J191" s="138"/>
      <c r="K191" s="132">
        <f>SUM(E191:J191)</f>
        <v>0</v>
      </c>
      <c r="L191" s="133" t="e">
        <f>AVERAGE(E191:J191)</f>
        <v>#DIV/0!</v>
      </c>
      <c r="X191" s="649" t="e">
        <f>'12 Score Format'!$G$19</f>
        <v>#N/A</v>
      </c>
      <c r="Y191" s="655">
        <f>I193</f>
        <v>0</v>
      </c>
      <c r="Z191" s="651"/>
      <c r="AA191" s="651"/>
      <c r="AB191" s="651"/>
      <c r="AC191" s="651"/>
      <c r="AD191" s="124"/>
    </row>
    <row r="192" spans="2:30" ht="13.8" x14ac:dyDescent="0.25">
      <c r="B192" s="158"/>
      <c r="C192" s="1438">
        <f>'12 Score Format'!$C$11:$D$11</f>
        <v>0</v>
      </c>
      <c r="D192" s="1438"/>
      <c r="E192" s="138"/>
      <c r="F192" s="138"/>
      <c r="G192" s="138"/>
      <c r="H192" s="138"/>
      <c r="I192" s="138"/>
      <c r="J192" s="138"/>
      <c r="K192" s="132">
        <f>SUM(E192:J192)</f>
        <v>0</v>
      </c>
      <c r="L192" s="133" t="e">
        <f>AVERAGE(E192:J192)</f>
        <v>#DIV/0!</v>
      </c>
      <c r="X192" s="649" t="e">
        <f>'12 Score Format'!$G$20</f>
        <v>#N/A</v>
      </c>
      <c r="Y192" s="655">
        <f>J193</f>
        <v>0</v>
      </c>
      <c r="Z192" s="651"/>
      <c r="AA192" s="651"/>
      <c r="AB192" s="651"/>
      <c r="AC192" s="651"/>
      <c r="AD192" s="124"/>
    </row>
    <row r="193" spans="2:30" ht="13.8" x14ac:dyDescent="0.25">
      <c r="B193" s="158"/>
      <c r="C193" s="1438" t="s">
        <v>248</v>
      </c>
      <c r="D193" s="1438"/>
      <c r="E193" s="647">
        <f>SUM(E190:E192)</f>
        <v>0</v>
      </c>
      <c r="F193" s="647">
        <f t="shared" ref="F193:J193" si="19">SUM(F190:F192)</f>
        <v>0</v>
      </c>
      <c r="G193" s="647">
        <f t="shared" si="19"/>
        <v>0</v>
      </c>
      <c r="H193" s="647">
        <f t="shared" si="19"/>
        <v>0</v>
      </c>
      <c r="I193" s="647">
        <f t="shared" si="19"/>
        <v>0</v>
      </c>
      <c r="J193" s="647">
        <f t="shared" si="19"/>
        <v>0</v>
      </c>
      <c r="K193" s="134">
        <f t="shared" ref="K193" si="20">SUM(K190:K192)</f>
        <v>0</v>
      </c>
      <c r="L193" s="133"/>
      <c r="X193" s="649" t="e">
        <f>'12 Score Format'!$K$15</f>
        <v>#N/A</v>
      </c>
      <c r="Y193" s="655">
        <f>E201</f>
        <v>0</v>
      </c>
      <c r="Z193" s="651"/>
      <c r="AA193" s="651"/>
      <c r="AB193" s="651"/>
      <c r="AC193" s="651"/>
      <c r="AD193" s="124"/>
    </row>
    <row r="194" spans="2:30" ht="15.6" x14ac:dyDescent="0.3">
      <c r="B194" s="157"/>
      <c r="C194" s="135"/>
      <c r="D194" s="5"/>
      <c r="E194" s="718"/>
      <c r="F194" s="718"/>
      <c r="G194" s="718"/>
      <c r="H194" s="718"/>
      <c r="I194" s="182"/>
      <c r="J194" s="182"/>
      <c r="K194" s="199" t="s">
        <v>311</v>
      </c>
      <c r="L194" s="181" t="e">
        <f>K193/('12 Score Format'!$K$10*30)</f>
        <v>#DIV/0!</v>
      </c>
      <c r="X194" s="649" t="e">
        <f>'12 Score Format'!$K$16</f>
        <v>#N/A</v>
      </c>
      <c r="Y194" s="655">
        <f>F201</f>
        <v>0</v>
      </c>
      <c r="Z194" s="454"/>
      <c r="AA194" s="454"/>
      <c r="AB194" s="454"/>
      <c r="AC194" s="454"/>
    </row>
    <row r="195" spans="2:30" ht="15" x14ac:dyDescent="0.25">
      <c r="B195" s="157"/>
      <c r="C195" s="5"/>
      <c r="D195" s="5"/>
      <c r="E195" s="5"/>
      <c r="F195" s="5"/>
      <c r="G195" s="5"/>
      <c r="H195" s="5"/>
      <c r="I195" s="5"/>
      <c r="J195" s="5"/>
      <c r="K195" s="128"/>
      <c r="L195" s="137"/>
      <c r="X195" s="649" t="e">
        <f>'12 Score Format'!$K$17</f>
        <v>#N/A</v>
      </c>
      <c r="Y195" s="655">
        <f>G201</f>
        <v>0</v>
      </c>
      <c r="Z195" s="454"/>
      <c r="AA195" s="454"/>
      <c r="AB195" s="454"/>
      <c r="AC195" s="454"/>
    </row>
    <row r="196" spans="2:30" x14ac:dyDescent="0.25">
      <c r="B196" s="271" t="e">
        <f>'12 Score Format'!$G$11</f>
        <v>#N/A</v>
      </c>
      <c r="C196" s="271"/>
      <c r="D196" s="271"/>
      <c r="E196" s="5"/>
      <c r="F196" s="5"/>
      <c r="G196" s="247" t="s">
        <v>370</v>
      </c>
      <c r="H196" s="248">
        <f>'12 Score Format'!$L$11</f>
        <v>0</v>
      </c>
      <c r="I196" s="5"/>
      <c r="J196" s="5"/>
      <c r="K196" s="128"/>
      <c r="L196" s="129"/>
      <c r="X196" s="649" t="e">
        <f>'12 Score Format'!$K$18</f>
        <v>#N/A</v>
      </c>
      <c r="Y196" s="655">
        <f>H201</f>
        <v>0</v>
      </c>
      <c r="Z196" s="454"/>
      <c r="AA196" s="454"/>
      <c r="AB196" s="454"/>
      <c r="AC196" s="454"/>
    </row>
    <row r="197" spans="2:30" ht="60" customHeight="1" x14ac:dyDescent="0.25">
      <c r="B197" s="499" t="s">
        <v>67</v>
      </c>
      <c r="C197" s="130"/>
      <c r="D197" s="130"/>
      <c r="E197" s="197" t="e">
        <f>'12 Score Format'!$K$15</f>
        <v>#N/A</v>
      </c>
      <c r="F197" s="197" t="e">
        <f>'12 Score Format'!$K$16</f>
        <v>#N/A</v>
      </c>
      <c r="G197" s="197" t="e">
        <f>'12 Score Format'!$K$17</f>
        <v>#N/A</v>
      </c>
      <c r="H197" s="197" t="e">
        <f>'12 Score Format'!$K$18</f>
        <v>#N/A</v>
      </c>
      <c r="I197" s="197" t="e">
        <f>'12 Score Format'!$K$19</f>
        <v>#N/A</v>
      </c>
      <c r="J197" s="197" t="e">
        <f>'12 Score Format'!$K$20</f>
        <v>#N/A</v>
      </c>
      <c r="K197" s="131" t="s">
        <v>307</v>
      </c>
      <c r="L197" s="131" t="s">
        <v>308</v>
      </c>
      <c r="X197" s="649" t="e">
        <f>'12 Score Format'!$K$19</f>
        <v>#N/A</v>
      </c>
      <c r="Y197" s="655">
        <f>I201</f>
        <v>0</v>
      </c>
      <c r="Z197" s="648"/>
      <c r="AA197" s="648"/>
      <c r="AB197" s="648"/>
      <c r="AC197" s="648"/>
      <c r="AD197" s="123"/>
    </row>
    <row r="198" spans="2:30" ht="15" customHeight="1" x14ac:dyDescent="0.25">
      <c r="B198" s="158"/>
      <c r="C198" s="1438">
        <f>'12 Score Format'!$C$9:$D$9</f>
        <v>0</v>
      </c>
      <c r="D198" s="1438"/>
      <c r="E198" s="138"/>
      <c r="F198" s="138"/>
      <c r="G198" s="138"/>
      <c r="H198" s="138"/>
      <c r="I198" s="138"/>
      <c r="J198" s="138"/>
      <c r="K198" s="132">
        <f>SUM(E198:J198)</f>
        <v>0</v>
      </c>
      <c r="L198" s="133" t="e">
        <f>AVERAGE(E198:J198)</f>
        <v>#DIV/0!</v>
      </c>
      <c r="X198" s="649" t="e">
        <f>'12 Score Format'!$K$20</f>
        <v>#N/A</v>
      </c>
      <c r="Y198" s="655">
        <f>J201</f>
        <v>0</v>
      </c>
      <c r="Z198" s="651"/>
      <c r="AA198" s="651"/>
      <c r="AB198" s="651"/>
      <c r="AC198" s="651"/>
      <c r="AD198" s="124"/>
    </row>
    <row r="199" spans="2:30" ht="13.8" x14ac:dyDescent="0.25">
      <c r="B199" s="158"/>
      <c r="C199" s="1438">
        <f>'12 Score Format'!$C$10:$D$10</f>
        <v>0</v>
      </c>
      <c r="D199" s="1438"/>
      <c r="E199" s="138"/>
      <c r="F199" s="138"/>
      <c r="G199" s="138"/>
      <c r="H199" s="138"/>
      <c r="I199" s="138"/>
      <c r="J199" s="138"/>
      <c r="K199" s="132">
        <f>SUM(E199:J199)</f>
        <v>0</v>
      </c>
      <c r="L199" s="133" t="e">
        <f>AVERAGE(E199:J199)</f>
        <v>#DIV/0!</v>
      </c>
      <c r="X199" s="649" t="e">
        <f>'12 Score Format'!$O$15</f>
        <v>#N/A</v>
      </c>
      <c r="Y199" s="658">
        <f>E209</f>
        <v>0</v>
      </c>
      <c r="Z199" s="656"/>
      <c r="AA199" s="656"/>
      <c r="AB199" s="656"/>
      <c r="AC199" s="656"/>
      <c r="AD199" s="124"/>
    </row>
    <row r="200" spans="2:30" ht="13.8" x14ac:dyDescent="0.25">
      <c r="B200" s="158"/>
      <c r="C200" s="1438">
        <f>'12 Score Format'!$C$11:$D$11</f>
        <v>0</v>
      </c>
      <c r="D200" s="1438"/>
      <c r="E200" s="138"/>
      <c r="F200" s="138"/>
      <c r="G200" s="138"/>
      <c r="H200" s="138"/>
      <c r="I200" s="138"/>
      <c r="J200" s="138"/>
      <c r="K200" s="132">
        <f>SUM(E200:J200)</f>
        <v>0</v>
      </c>
      <c r="L200" s="133" t="e">
        <f>AVERAGE(E200:J200)</f>
        <v>#DIV/0!</v>
      </c>
      <c r="X200" s="649" t="e">
        <f>'12 Score Format'!$O$16</f>
        <v>#N/A</v>
      </c>
      <c r="Y200" s="658">
        <f>F209</f>
        <v>0</v>
      </c>
      <c r="Z200" s="656"/>
      <c r="AA200" s="656"/>
      <c r="AB200" s="656"/>
      <c r="AC200" s="656"/>
      <c r="AD200" s="124"/>
    </row>
    <row r="201" spans="2:30" ht="13.8" x14ac:dyDescent="0.25">
      <c r="B201" s="158"/>
      <c r="C201" s="1438" t="s">
        <v>248</v>
      </c>
      <c r="D201" s="1438"/>
      <c r="E201" s="647">
        <f>SUM(E198:E200)</f>
        <v>0</v>
      </c>
      <c r="F201" s="647">
        <f t="shared" ref="F201:J201" si="21">SUM(F198:F200)</f>
        <v>0</v>
      </c>
      <c r="G201" s="647">
        <f t="shared" si="21"/>
        <v>0</v>
      </c>
      <c r="H201" s="647">
        <f t="shared" si="21"/>
        <v>0</v>
      </c>
      <c r="I201" s="647">
        <f t="shared" si="21"/>
        <v>0</v>
      </c>
      <c r="J201" s="647">
        <f t="shared" si="21"/>
        <v>0</v>
      </c>
      <c r="K201" s="134">
        <f t="shared" ref="K201" si="22">SUM(K198:K200)</f>
        <v>0</v>
      </c>
      <c r="L201" s="132"/>
      <c r="X201" s="649" t="e">
        <f>'12 Score Format'!$O$17</f>
        <v>#N/A</v>
      </c>
      <c r="Y201" s="658">
        <f>G209</f>
        <v>0</v>
      </c>
      <c r="Z201" s="656"/>
      <c r="AA201" s="656"/>
      <c r="AB201" s="656"/>
      <c r="AC201" s="656"/>
      <c r="AD201" s="124"/>
    </row>
    <row r="202" spans="2:30" ht="15.6" x14ac:dyDescent="0.3">
      <c r="B202" s="157"/>
      <c r="C202" s="135"/>
      <c r="D202" s="5"/>
      <c r="E202" s="718"/>
      <c r="F202" s="718"/>
      <c r="G202" s="718"/>
      <c r="H202" s="718"/>
      <c r="I202" s="182"/>
      <c r="J202" s="182"/>
      <c r="K202" s="199" t="s">
        <v>311</v>
      </c>
      <c r="L202" s="181" t="e">
        <f>K201/('12 Score Format'!$K$11*30)</f>
        <v>#DIV/0!</v>
      </c>
      <c r="X202" s="649" t="e">
        <f>'12 Score Format'!$O$18</f>
        <v>#N/A</v>
      </c>
      <c r="Y202" s="658">
        <f>H209</f>
        <v>0</v>
      </c>
      <c r="Z202" s="656"/>
      <c r="AA202" s="656"/>
      <c r="AB202" s="656"/>
      <c r="AC202" s="656"/>
    </row>
    <row r="203" spans="2:30" ht="15" x14ac:dyDescent="0.25">
      <c r="B203" s="157"/>
      <c r="C203" s="5"/>
      <c r="D203" s="5"/>
      <c r="E203" s="5"/>
      <c r="F203" s="5"/>
      <c r="G203" s="5"/>
      <c r="H203" s="5"/>
      <c r="I203" s="5"/>
      <c r="J203" s="5"/>
      <c r="K203" s="128"/>
      <c r="L203" s="137"/>
      <c r="X203" s="649" t="e">
        <f>'12 Score Format'!$O$19</f>
        <v>#N/A</v>
      </c>
      <c r="Y203" s="658">
        <f>I209</f>
        <v>0</v>
      </c>
      <c r="Z203" s="656"/>
      <c r="AA203" s="656"/>
      <c r="AB203" s="656"/>
      <c r="AC203" s="656"/>
    </row>
    <row r="204" spans="2:30" ht="13.8" x14ac:dyDescent="0.25">
      <c r="B204" s="271" t="str">
        <f>'12 Score Format'!$G$12</f>
        <v>Not Used</v>
      </c>
      <c r="C204" s="271"/>
      <c r="D204" s="271"/>
      <c r="E204" s="5"/>
      <c r="F204" s="5"/>
      <c r="G204" s="247" t="s">
        <v>370</v>
      </c>
      <c r="H204" s="248">
        <f>'12 Score Format'!$L$12</f>
        <v>0</v>
      </c>
      <c r="I204" s="5"/>
      <c r="J204" s="5"/>
      <c r="K204" s="128"/>
      <c r="L204" s="129"/>
      <c r="X204" s="649" t="e">
        <f>'12 Score Format'!$O$20</f>
        <v>#N/A</v>
      </c>
      <c r="Y204" s="659">
        <f>J209</f>
        <v>0</v>
      </c>
      <c r="Z204" s="656"/>
      <c r="AA204" s="656"/>
      <c r="AB204" s="656"/>
      <c r="AC204" s="656"/>
    </row>
    <row r="205" spans="2:30" ht="60" customHeight="1" x14ac:dyDescent="0.25">
      <c r="B205" s="499" t="s">
        <v>67</v>
      </c>
      <c r="C205" s="130"/>
      <c r="D205" s="130"/>
      <c r="E205" s="197" t="e">
        <f>'12 Score Format'!$O$15</f>
        <v>#N/A</v>
      </c>
      <c r="F205" s="197" t="e">
        <f>'12 Score Format'!$O$16</f>
        <v>#N/A</v>
      </c>
      <c r="G205" s="197" t="e">
        <f>'12 Score Format'!$O$17</f>
        <v>#N/A</v>
      </c>
      <c r="H205" s="197" t="e">
        <f>'12 Score Format'!$O$18</f>
        <v>#N/A</v>
      </c>
      <c r="I205" s="197" t="e">
        <f>'12 Score Format'!$O$19</f>
        <v>#N/A</v>
      </c>
      <c r="J205" s="197" t="e">
        <f>'12 Score Format'!$O$20</f>
        <v>#N/A</v>
      </c>
      <c r="K205" s="131" t="s">
        <v>307</v>
      </c>
      <c r="L205" s="131" t="s">
        <v>308</v>
      </c>
    </row>
    <row r="206" spans="2:30" ht="15" customHeight="1" x14ac:dyDescent="0.25">
      <c r="B206" s="158"/>
      <c r="C206" s="1438">
        <f>'12 Score Format'!$C$9:$D$9</f>
        <v>0</v>
      </c>
      <c r="D206" s="1438"/>
      <c r="E206" s="138"/>
      <c r="F206" s="138"/>
      <c r="G206" s="138"/>
      <c r="H206" s="138"/>
      <c r="I206" s="138"/>
      <c r="J206" s="138"/>
      <c r="K206" s="132">
        <f>SUM(E206:J206)</f>
        <v>0</v>
      </c>
      <c r="L206" s="133" t="e">
        <f>AVERAGE(E206:J206)</f>
        <v>#DIV/0!</v>
      </c>
    </row>
    <row r="207" spans="2:30" ht="13.8" x14ac:dyDescent="0.25">
      <c r="B207" s="158"/>
      <c r="C207" s="1438">
        <f>'12 Score Format'!$C$10:$D$10</f>
        <v>0</v>
      </c>
      <c r="D207" s="1438"/>
      <c r="E207" s="138"/>
      <c r="F207" s="138"/>
      <c r="G207" s="138"/>
      <c r="H207" s="138"/>
      <c r="I207" s="138"/>
      <c r="J207" s="138"/>
      <c r="K207" s="132">
        <f>SUM(E207:J207)</f>
        <v>0</v>
      </c>
      <c r="L207" s="133" t="e">
        <f>AVERAGE(E207:J207)</f>
        <v>#DIV/0!</v>
      </c>
    </row>
    <row r="208" spans="2:30" ht="13.8" x14ac:dyDescent="0.25">
      <c r="B208" s="158"/>
      <c r="C208" s="1438">
        <f>'12 Score Format'!$C$11:$D$11</f>
        <v>0</v>
      </c>
      <c r="D208" s="1438"/>
      <c r="E208" s="138"/>
      <c r="F208" s="138"/>
      <c r="G208" s="138"/>
      <c r="H208" s="138"/>
      <c r="I208" s="138"/>
      <c r="J208" s="138"/>
      <c r="K208" s="132">
        <f>SUM(E208:J208)</f>
        <v>0</v>
      </c>
      <c r="L208" s="133" t="e">
        <f>AVERAGE(E208:J208)</f>
        <v>#DIV/0!</v>
      </c>
    </row>
    <row r="209" spans="2:15" ht="13.8" x14ac:dyDescent="0.25">
      <c r="B209" s="158"/>
      <c r="C209" s="1438" t="s">
        <v>248</v>
      </c>
      <c r="D209" s="1438"/>
      <c r="E209" s="647">
        <f t="shared" ref="E209:K209" si="23">SUM(E206:E208)</f>
        <v>0</v>
      </c>
      <c r="F209" s="647">
        <f t="shared" si="23"/>
        <v>0</v>
      </c>
      <c r="G209" s="647">
        <f t="shared" si="23"/>
        <v>0</v>
      </c>
      <c r="H209" s="647">
        <f t="shared" si="23"/>
        <v>0</v>
      </c>
      <c r="I209" s="647">
        <f t="shared" si="23"/>
        <v>0</v>
      </c>
      <c r="J209" s="647">
        <f t="shared" si="23"/>
        <v>0</v>
      </c>
      <c r="K209" s="134">
        <f t="shared" si="23"/>
        <v>0</v>
      </c>
      <c r="L209" s="132"/>
    </row>
    <row r="210" spans="2:15" ht="15.6" x14ac:dyDescent="0.3">
      <c r="B210" s="157"/>
      <c r="C210" s="135"/>
      <c r="D210" s="5"/>
      <c r="E210" s="94"/>
      <c r="F210" s="94"/>
      <c r="G210" s="94"/>
      <c r="H210" s="94"/>
      <c r="I210" s="182"/>
      <c r="J210" s="182"/>
      <c r="K210" s="199" t="s">
        <v>311</v>
      </c>
      <c r="L210" s="181" t="e">
        <f>K209/('12 Score Format'!$K$12*30)</f>
        <v>#DIV/0!</v>
      </c>
    </row>
    <row r="211" spans="2:15" ht="15" customHeight="1" x14ac:dyDescent="0.3">
      <c r="B211" s="157"/>
      <c r="C211" s="135"/>
      <c r="D211" s="5"/>
      <c r="E211" s="94"/>
      <c r="F211" s="15"/>
      <c r="G211" s="247" t="s">
        <v>371</v>
      </c>
      <c r="H211" s="248">
        <f>$H$38</f>
        <v>0</v>
      </c>
      <c r="I211" s="94"/>
      <c r="J211" s="137"/>
      <c r="K211" s="199" t="s">
        <v>356</v>
      </c>
      <c r="L211" s="448">
        <f>K185+K193+K201+K209</f>
        <v>0</v>
      </c>
      <c r="O211" s="95">
        <f>IF(L211&gt;0,1,0)</f>
        <v>0</v>
      </c>
    </row>
    <row r="212" spans="2:15" ht="15" x14ac:dyDescent="0.25">
      <c r="B212" s="157"/>
      <c r="C212" s="5"/>
      <c r="D212" s="5"/>
      <c r="E212" s="5"/>
      <c r="F212" s="5"/>
      <c r="G212" s="5"/>
      <c r="H212" s="5"/>
      <c r="I212" s="5"/>
      <c r="J212" s="182"/>
      <c r="K212" s="199" t="s">
        <v>317</v>
      </c>
      <c r="L212" s="181" t="e">
        <f>(K185+K193+K201+K209)/'12 Score Format'!$M$90</f>
        <v>#DIV/0!</v>
      </c>
    </row>
    <row r="213" spans="2:15" ht="6.9" customHeight="1" x14ac:dyDescent="0.25">
      <c r="B213" s="166"/>
      <c r="J213" s="1453"/>
      <c r="K213" s="1453"/>
      <c r="L213" s="189"/>
    </row>
    <row r="214" spans="2:15" ht="15.6" hidden="1" x14ac:dyDescent="0.3">
      <c r="B214" s="159"/>
      <c r="C214" s="15"/>
      <c r="D214" s="15"/>
      <c r="E214" s="15"/>
      <c r="F214" s="15"/>
      <c r="G214" s="97"/>
      <c r="H214" s="98"/>
      <c r="I214" s="15"/>
      <c r="J214" s="15"/>
      <c r="K214" s="96"/>
      <c r="L214" s="96"/>
    </row>
    <row r="215" spans="2:15" ht="15.6" hidden="1" x14ac:dyDescent="0.3">
      <c r="B215" s="159"/>
      <c r="C215" s="15"/>
      <c r="D215" s="15"/>
      <c r="E215" s="15"/>
      <c r="F215" s="15"/>
      <c r="G215" s="97"/>
      <c r="H215" s="98"/>
      <c r="I215" s="15"/>
      <c r="J215" s="15"/>
      <c r="K215" s="96"/>
      <c r="L215" s="96"/>
    </row>
    <row r="216" spans="2:15" ht="15.6" hidden="1" x14ac:dyDescent="0.3">
      <c r="B216" s="159"/>
      <c r="C216" s="15"/>
      <c r="D216" s="15"/>
      <c r="E216" s="15"/>
      <c r="F216" s="15"/>
      <c r="G216" s="97"/>
      <c r="H216" s="98"/>
      <c r="I216" s="15"/>
      <c r="J216" s="15"/>
      <c r="K216" s="96"/>
      <c r="L216" s="96"/>
    </row>
    <row r="217" spans="2:15" ht="15.6" hidden="1" x14ac:dyDescent="0.3">
      <c r="B217" s="159"/>
      <c r="C217" s="15"/>
      <c r="D217" s="15"/>
      <c r="E217" s="15"/>
      <c r="F217" s="15"/>
      <c r="G217" s="97"/>
      <c r="H217" s="98"/>
      <c r="I217" s="15"/>
      <c r="J217" s="15"/>
      <c r="K217" s="96"/>
      <c r="L217" s="96"/>
    </row>
    <row r="218" spans="2:15" ht="15.6" hidden="1" x14ac:dyDescent="0.3">
      <c r="B218" s="159"/>
      <c r="C218" s="15"/>
      <c r="D218" s="15"/>
      <c r="E218" s="15"/>
      <c r="F218" s="15"/>
      <c r="G218" s="97"/>
      <c r="H218" s="98"/>
      <c r="I218" s="15"/>
      <c r="J218" s="15"/>
      <c r="K218" s="96"/>
      <c r="L218" s="96"/>
    </row>
    <row r="219" spans="2:15" ht="15.6" hidden="1" x14ac:dyDescent="0.3">
      <c r="B219" s="159"/>
      <c r="C219" s="15"/>
      <c r="D219" s="15"/>
      <c r="E219" s="15"/>
      <c r="F219" s="15"/>
      <c r="G219" s="97"/>
      <c r="H219" s="98"/>
      <c r="I219" s="15"/>
      <c r="J219" s="15"/>
      <c r="K219" s="96"/>
      <c r="L219" s="96"/>
    </row>
    <row r="220" spans="2:15" ht="15.6" hidden="1" x14ac:dyDescent="0.3">
      <c r="B220" s="159"/>
      <c r="C220" s="15"/>
      <c r="D220" s="15"/>
      <c r="E220" s="15"/>
      <c r="F220" s="15"/>
      <c r="G220" s="97"/>
      <c r="H220" s="98"/>
      <c r="I220" s="15"/>
      <c r="J220" s="15"/>
      <c r="K220" s="96"/>
      <c r="L220" s="96"/>
    </row>
    <row r="221" spans="2:15" ht="15.6" hidden="1" x14ac:dyDescent="0.3">
      <c r="B221" s="159"/>
      <c r="C221" s="15"/>
      <c r="D221" s="15"/>
      <c r="E221" s="15"/>
      <c r="F221" s="15"/>
      <c r="G221" s="97"/>
      <c r="H221" s="98"/>
      <c r="I221" s="15"/>
      <c r="J221" s="15"/>
      <c r="K221" s="96"/>
      <c r="L221" s="96"/>
    </row>
    <row r="222" spans="2:15" ht="15.6" hidden="1" x14ac:dyDescent="0.3">
      <c r="B222" s="159"/>
      <c r="C222" s="15"/>
      <c r="D222" s="15"/>
      <c r="E222" s="15"/>
      <c r="F222" s="15"/>
      <c r="G222" s="97"/>
      <c r="H222" s="98"/>
      <c r="I222" s="15"/>
      <c r="J222" s="15"/>
      <c r="K222" s="96"/>
      <c r="L222" s="96"/>
    </row>
    <row r="223" spans="2:15" ht="15.6" hidden="1" x14ac:dyDescent="0.3">
      <c r="B223" s="159"/>
      <c r="C223" s="15"/>
      <c r="D223" s="15"/>
      <c r="E223" s="15"/>
      <c r="F223" s="15"/>
      <c r="G223" s="97"/>
      <c r="H223" s="98"/>
      <c r="I223" s="15"/>
      <c r="J223" s="15"/>
      <c r="K223" s="96"/>
      <c r="L223" s="96"/>
    </row>
    <row r="224" spans="2:15" ht="15.6" hidden="1" x14ac:dyDescent="0.3">
      <c r="B224" s="159"/>
      <c r="C224" s="15"/>
      <c r="D224" s="15"/>
      <c r="E224" s="15"/>
      <c r="F224" s="15"/>
      <c r="G224" s="97"/>
      <c r="H224" s="98"/>
      <c r="I224" s="15"/>
      <c r="J224" s="15"/>
      <c r="K224" s="96"/>
      <c r="L224" s="96"/>
    </row>
    <row r="225" spans="2:12" ht="15.6" hidden="1" x14ac:dyDescent="0.3">
      <c r="B225" s="159"/>
      <c r="C225" s="15"/>
      <c r="D225" s="15"/>
      <c r="E225" s="15"/>
      <c r="F225" s="15"/>
      <c r="G225" s="97"/>
      <c r="H225" s="98"/>
      <c r="I225" s="15"/>
      <c r="J225" s="15"/>
      <c r="K225" s="96"/>
      <c r="L225" s="96"/>
    </row>
    <row r="226" spans="2:12" ht="15.6" hidden="1" x14ac:dyDescent="0.3">
      <c r="B226" s="159"/>
      <c r="C226" s="15"/>
      <c r="D226" s="15"/>
      <c r="E226" s="15"/>
      <c r="F226" s="15"/>
      <c r="G226" s="97"/>
      <c r="H226" s="98"/>
      <c r="I226" s="15"/>
      <c r="J226" s="15"/>
      <c r="K226" s="96"/>
      <c r="L226" s="96"/>
    </row>
    <row r="227" spans="2:12" ht="15.6" hidden="1" x14ac:dyDescent="0.3">
      <c r="B227" s="159"/>
      <c r="C227" s="15"/>
      <c r="D227" s="15"/>
      <c r="E227" s="15"/>
      <c r="F227" s="15"/>
      <c r="G227" s="97"/>
      <c r="H227" s="98"/>
      <c r="I227" s="15"/>
      <c r="J227" s="15"/>
      <c r="K227" s="96"/>
      <c r="L227" s="96"/>
    </row>
    <row r="228" spans="2:12" ht="15.6" hidden="1" x14ac:dyDescent="0.3">
      <c r="B228" s="159"/>
      <c r="C228" s="15"/>
      <c r="D228" s="15"/>
      <c r="E228" s="15"/>
      <c r="F228" s="15"/>
      <c r="G228" s="97"/>
      <c r="H228" s="98"/>
      <c r="I228" s="15"/>
      <c r="J228" s="15"/>
      <c r="K228" s="96"/>
      <c r="L228" s="96"/>
    </row>
    <row r="229" spans="2:12" ht="15.6" hidden="1" x14ac:dyDescent="0.3">
      <c r="B229" s="159"/>
      <c r="C229" s="15"/>
      <c r="D229" s="15"/>
      <c r="E229" s="15"/>
      <c r="F229" s="15"/>
      <c r="G229" s="97"/>
      <c r="H229" s="98"/>
      <c r="I229" s="15"/>
      <c r="J229" s="15"/>
      <c r="K229" s="96"/>
      <c r="L229" s="96"/>
    </row>
    <row r="230" spans="2:12" ht="15.6" hidden="1" x14ac:dyDescent="0.3">
      <c r="B230" s="159"/>
      <c r="C230" s="15"/>
      <c r="D230" s="15"/>
      <c r="E230" s="15"/>
      <c r="F230" s="15"/>
      <c r="G230" s="97"/>
      <c r="H230" s="98"/>
      <c r="I230" s="15"/>
      <c r="J230" s="15"/>
      <c r="K230" s="96"/>
      <c r="L230" s="96"/>
    </row>
    <row r="231" spans="2:12" ht="15.6" hidden="1" x14ac:dyDescent="0.3">
      <c r="B231" s="159"/>
      <c r="C231" s="15"/>
      <c r="D231" s="15"/>
      <c r="E231" s="15"/>
      <c r="F231" s="15"/>
      <c r="G231" s="97"/>
      <c r="H231" s="98"/>
      <c r="I231" s="15"/>
      <c r="J231" s="15"/>
      <c r="K231" s="96"/>
      <c r="L231" s="96"/>
    </row>
    <row r="232" spans="2:12" ht="15.6" hidden="1" x14ac:dyDescent="0.3">
      <c r="B232" s="159"/>
      <c r="C232" s="15"/>
      <c r="D232" s="15"/>
      <c r="E232" s="15"/>
      <c r="F232" s="15"/>
      <c r="G232" s="97"/>
      <c r="H232" s="98"/>
      <c r="I232" s="15"/>
      <c r="J232" s="15"/>
      <c r="K232" s="96"/>
      <c r="L232" s="96"/>
    </row>
    <row r="233" spans="2:12" ht="15.6" hidden="1" x14ac:dyDescent="0.3">
      <c r="B233" s="159"/>
      <c r="C233" s="15"/>
      <c r="D233" s="15"/>
      <c r="E233" s="15"/>
      <c r="F233" s="15"/>
      <c r="G233" s="97"/>
      <c r="H233" s="98"/>
      <c r="I233" s="15"/>
      <c r="J233" s="15"/>
      <c r="K233" s="96"/>
      <c r="L233" s="96"/>
    </row>
    <row r="234" spans="2:12" ht="15.6" hidden="1" x14ac:dyDescent="0.3">
      <c r="B234" s="159"/>
      <c r="C234" s="15"/>
      <c r="D234" s="15"/>
      <c r="E234" s="15"/>
      <c r="F234" s="15"/>
      <c r="G234" s="97"/>
      <c r="H234" s="98"/>
      <c r="I234" s="15"/>
      <c r="J234" s="15"/>
      <c r="K234" s="96"/>
      <c r="L234" s="96"/>
    </row>
    <row r="235" spans="2:12" ht="15.6" hidden="1" x14ac:dyDescent="0.3">
      <c r="B235" s="159"/>
      <c r="C235" s="15"/>
      <c r="D235" s="15"/>
      <c r="E235" s="15"/>
      <c r="F235" s="15"/>
      <c r="G235" s="97"/>
      <c r="H235" s="98"/>
      <c r="I235" s="15"/>
      <c r="J235" s="15"/>
      <c r="K235" s="96"/>
      <c r="L235" s="96"/>
    </row>
    <row r="236" spans="2:12" ht="15.6" hidden="1" x14ac:dyDescent="0.3">
      <c r="B236" s="159"/>
      <c r="C236" s="15"/>
      <c r="D236" s="15"/>
      <c r="E236" s="15"/>
      <c r="F236" s="15"/>
      <c r="G236" s="97"/>
      <c r="H236" s="98"/>
      <c r="I236" s="15"/>
      <c r="J236" s="15"/>
      <c r="K236" s="96"/>
      <c r="L236" s="96"/>
    </row>
    <row r="237" spans="2:12" ht="15.6" hidden="1" x14ac:dyDescent="0.3">
      <c r="B237" s="159"/>
      <c r="C237" s="15"/>
      <c r="D237" s="15"/>
      <c r="E237" s="15"/>
      <c r="F237" s="15"/>
      <c r="G237" s="97"/>
      <c r="H237" s="98"/>
      <c r="I237" s="15"/>
      <c r="J237" s="15"/>
      <c r="K237" s="96"/>
      <c r="L237" s="96"/>
    </row>
    <row r="238" spans="2:12" ht="15.6" hidden="1" x14ac:dyDescent="0.3">
      <c r="B238" s="159"/>
      <c r="C238" s="15"/>
      <c r="D238" s="15"/>
      <c r="E238" s="15"/>
      <c r="F238" s="15"/>
      <c r="G238" s="97"/>
      <c r="H238" s="98"/>
      <c r="I238" s="15"/>
      <c r="J238" s="15"/>
      <c r="K238" s="96"/>
      <c r="L238" s="96"/>
    </row>
    <row r="239" spans="2:12" ht="15.6" hidden="1" x14ac:dyDescent="0.3">
      <c r="B239" s="159"/>
      <c r="C239" s="15"/>
      <c r="D239" s="15"/>
      <c r="E239" s="15"/>
      <c r="F239" s="15"/>
      <c r="G239" s="97"/>
      <c r="H239" s="98"/>
      <c r="I239" s="15"/>
      <c r="J239" s="15"/>
      <c r="K239" s="96"/>
      <c r="L239" s="96"/>
    </row>
    <row r="240" spans="2:12" ht="15.6" hidden="1" x14ac:dyDescent="0.3">
      <c r="B240" s="159"/>
      <c r="C240" s="15"/>
      <c r="D240" s="15"/>
      <c r="E240" s="15"/>
      <c r="F240" s="15"/>
      <c r="G240" s="97"/>
      <c r="H240" s="98"/>
      <c r="I240" s="15"/>
      <c r="J240" s="15"/>
      <c r="K240" s="96"/>
      <c r="L240" s="96"/>
    </row>
    <row r="241" spans="2:32" ht="15.6" hidden="1" x14ac:dyDescent="0.3">
      <c r="B241" s="159"/>
      <c r="C241" s="15"/>
      <c r="D241" s="15"/>
      <c r="E241" s="15"/>
      <c r="F241" s="15"/>
      <c r="G241" s="97"/>
      <c r="H241" s="98"/>
      <c r="I241" s="15"/>
      <c r="J241" s="15"/>
      <c r="K241" s="96"/>
      <c r="L241" s="96"/>
    </row>
    <row r="242" spans="2:32" ht="15.6" hidden="1" x14ac:dyDescent="0.3">
      <c r="B242" s="159"/>
      <c r="C242" s="15"/>
      <c r="D242" s="15"/>
      <c r="E242" s="15"/>
      <c r="F242" s="15"/>
      <c r="G242" s="97"/>
      <c r="H242" s="98"/>
      <c r="I242" s="15"/>
      <c r="J242" s="15"/>
      <c r="K242" s="96"/>
      <c r="L242" s="96"/>
    </row>
    <row r="243" spans="2:32" ht="15.6" hidden="1" x14ac:dyDescent="0.3">
      <c r="B243" s="159"/>
      <c r="C243" s="15"/>
      <c r="D243" s="15"/>
      <c r="E243" s="15"/>
      <c r="F243" s="15"/>
      <c r="G243" s="97"/>
      <c r="H243" s="98"/>
      <c r="I243" s="15"/>
      <c r="J243" s="15"/>
      <c r="K243" s="96"/>
      <c r="L243" s="96"/>
    </row>
    <row r="244" spans="2:32" ht="15.6" hidden="1" x14ac:dyDescent="0.3">
      <c r="B244" s="159"/>
      <c r="C244" s="15"/>
      <c r="D244" s="15"/>
      <c r="E244" s="15"/>
      <c r="F244" s="15"/>
      <c r="G244" s="97"/>
      <c r="H244" s="98"/>
      <c r="I244" s="15"/>
      <c r="J244" s="15"/>
      <c r="K244" s="96"/>
      <c r="L244" s="96"/>
    </row>
    <row r="245" spans="2:32" ht="15.6" x14ac:dyDescent="0.3">
      <c r="B245" s="1440">
        <f>$B$5</f>
        <v>0</v>
      </c>
      <c r="C245" s="1440"/>
      <c r="D245" s="1440"/>
      <c r="E245" s="1440"/>
      <c r="F245" s="125"/>
      <c r="G245" s="126" t="s">
        <v>310</v>
      </c>
      <c r="H245" s="127" t="s">
        <v>277</v>
      </c>
      <c r="I245" s="5"/>
      <c r="J245" s="1449">
        <f>'1 FILL FORM'!$D$6</f>
        <v>0</v>
      </c>
      <c r="K245" s="1449"/>
      <c r="L245" s="1449"/>
    </row>
    <row r="246" spans="2:32" ht="6.9" customHeight="1" x14ac:dyDescent="0.25">
      <c r="B246" s="157"/>
      <c r="C246" s="5"/>
      <c r="D246" s="5"/>
      <c r="E246" s="5"/>
      <c r="F246" s="5"/>
      <c r="G246" s="5"/>
      <c r="H246" s="5"/>
      <c r="I246" s="5"/>
      <c r="J246" s="94"/>
      <c r="K246" s="129"/>
      <c r="L246" s="129"/>
    </row>
    <row r="247" spans="2:32" x14ac:dyDescent="0.25">
      <c r="B247" s="270" t="e">
        <f>'12 Score Format'!$G$9</f>
        <v>#N/A</v>
      </c>
      <c r="C247" s="270"/>
      <c r="D247" s="270"/>
      <c r="E247" s="5"/>
      <c r="F247" s="15"/>
      <c r="G247" s="247" t="s">
        <v>370</v>
      </c>
      <c r="H247" s="248">
        <f>'12 Score Format'!$L$9</f>
        <v>0</v>
      </c>
      <c r="I247" s="5"/>
      <c r="J247" s="718"/>
      <c r="K247" s="129">
        <f>'1 FILL FORM'!$L$6</f>
        <v>0</v>
      </c>
      <c r="L247" s="129"/>
    </row>
    <row r="248" spans="2:32" s="123" customFormat="1" ht="60" customHeight="1" x14ac:dyDescent="0.25">
      <c r="B248" s="499" t="s">
        <v>277</v>
      </c>
      <c r="C248" s="130"/>
      <c r="D248" s="130"/>
      <c r="E248" s="197" t="e">
        <f>'12 Score Format'!$C$15</f>
        <v>#N/A</v>
      </c>
      <c r="F248" s="197" t="e">
        <f>'12 Score Format'!$C$16</f>
        <v>#N/A</v>
      </c>
      <c r="G248" s="197" t="e">
        <f>'12 Score Format'!$C$17</f>
        <v>#N/A</v>
      </c>
      <c r="H248" s="197" t="e">
        <f>'12 Score Format'!$C$18</f>
        <v>#N/A</v>
      </c>
      <c r="I248" s="197" t="e">
        <f>'12 Score Format'!$C$19</f>
        <v>#N/A</v>
      </c>
      <c r="J248" s="197" t="e">
        <f>'12 Score Format'!$C$20</f>
        <v>#N/A</v>
      </c>
      <c r="K248" s="131" t="s">
        <v>307</v>
      </c>
      <c r="L248" s="208" t="s">
        <v>350</v>
      </c>
      <c r="T248" s="124">
        <f>K252</f>
        <v>0</v>
      </c>
      <c r="X248" s="649" t="e">
        <f>'12 Score Format'!$C$15</f>
        <v>#N/A</v>
      </c>
      <c r="Y248" s="650">
        <f>E252</f>
        <v>0</v>
      </c>
      <c r="Z248" s="648"/>
      <c r="AA248" s="648"/>
      <c r="AB248" s="648"/>
      <c r="AC248" s="648">
        <f>SUMIF($X$8:$X$31,$AD$8,Y248:Y271)</f>
        <v>0</v>
      </c>
      <c r="AD248" s="642" t="s">
        <v>263</v>
      </c>
      <c r="AE248" s="648"/>
      <c r="AF248" s="642"/>
    </row>
    <row r="249" spans="2:32" ht="13.8" x14ac:dyDescent="0.25">
      <c r="B249" s="158"/>
      <c r="C249" s="1438">
        <f>'12 Score Format'!$C$9:$D$9</f>
        <v>0</v>
      </c>
      <c r="D249" s="1438"/>
      <c r="E249" s="138"/>
      <c r="F249" s="138"/>
      <c r="G249" s="138"/>
      <c r="H249" s="138"/>
      <c r="I249" s="138"/>
      <c r="J249" s="138"/>
      <c r="K249" s="132">
        <f>SUM(E249:J249)</f>
        <v>0</v>
      </c>
      <c r="L249" s="133" t="e">
        <f>AVERAGE(E249:J249)</f>
        <v>#DIV/0!</v>
      </c>
      <c r="T249" s="124">
        <f>K260</f>
        <v>0</v>
      </c>
      <c r="X249" s="649" t="e">
        <f>'12 Score Format'!$C$16</f>
        <v>#N/A</v>
      </c>
      <c r="Y249" s="650">
        <f>F252</f>
        <v>0</v>
      </c>
      <c r="Z249" s="651"/>
      <c r="AA249" s="652"/>
      <c r="AB249" s="653"/>
      <c r="AC249" s="648">
        <f>SUMIF($X$8:$X$31,$AD$9,Y248:Y271)</f>
        <v>0</v>
      </c>
      <c r="AD249" s="642" t="s">
        <v>490</v>
      </c>
      <c r="AE249" s="648"/>
      <c r="AF249" s="642"/>
    </row>
    <row r="250" spans="2:32" ht="13.8" x14ac:dyDescent="0.25">
      <c r="B250" s="158"/>
      <c r="C250" s="1438">
        <f>'12 Score Format'!$C$10:$D$10</f>
        <v>0</v>
      </c>
      <c r="D250" s="1438"/>
      <c r="E250" s="138"/>
      <c r="F250" s="138"/>
      <c r="G250" s="138"/>
      <c r="H250" s="138"/>
      <c r="I250" s="138"/>
      <c r="J250" s="138"/>
      <c r="K250" s="132">
        <f>SUM(E250:J250)</f>
        <v>0</v>
      </c>
      <c r="L250" s="133" t="e">
        <f>AVERAGE(E250:J250)</f>
        <v>#DIV/0!</v>
      </c>
      <c r="T250" s="124">
        <f>K268</f>
        <v>0</v>
      </c>
      <c r="X250" s="649" t="e">
        <f>'12 Score Format'!$C$17</f>
        <v>#N/A</v>
      </c>
      <c r="Y250" s="650">
        <f>G252</f>
        <v>0</v>
      </c>
      <c r="Z250" s="651"/>
      <c r="AA250" s="654"/>
      <c r="AB250" s="654"/>
      <c r="AC250" s="648">
        <f>SUMIF($X$8:$X$31,AD250,Y248:Y271)</f>
        <v>0</v>
      </c>
      <c r="AD250" s="642" t="s">
        <v>487</v>
      </c>
      <c r="AE250" s="648"/>
      <c r="AF250" s="642"/>
    </row>
    <row r="251" spans="2:32" ht="13.8" x14ac:dyDescent="0.25">
      <c r="B251" s="158"/>
      <c r="C251" s="1438">
        <f>'12 Score Format'!$C$11:$D$11</f>
        <v>0</v>
      </c>
      <c r="D251" s="1438"/>
      <c r="E251" s="138"/>
      <c r="F251" s="138"/>
      <c r="G251" s="138"/>
      <c r="H251" s="138"/>
      <c r="I251" s="138"/>
      <c r="J251" s="138"/>
      <c r="K251" s="132">
        <f>SUM(E251:J251)</f>
        <v>0</v>
      </c>
      <c r="L251" s="133" t="e">
        <f>AVERAGE(E251:J251)</f>
        <v>#DIV/0!</v>
      </c>
      <c r="T251" s="124">
        <f>K276</f>
        <v>0</v>
      </c>
      <c r="X251" s="649" t="e">
        <f>'12 Score Format'!$C$18</f>
        <v>#N/A</v>
      </c>
      <c r="Y251" s="650">
        <f>H252</f>
        <v>0</v>
      </c>
      <c r="Z251" s="651"/>
      <c r="AA251" s="651"/>
      <c r="AB251" s="651"/>
      <c r="AC251" s="648">
        <f>SUMIF($X$8:$X$31,AD251,Y248:Y271)</f>
        <v>0</v>
      </c>
      <c r="AD251" s="642" t="s">
        <v>262</v>
      </c>
      <c r="AE251" s="648"/>
      <c r="AF251" s="642"/>
    </row>
    <row r="252" spans="2:32" ht="13.8" x14ac:dyDescent="0.25">
      <c r="B252" s="158"/>
      <c r="C252" s="1438" t="s">
        <v>248</v>
      </c>
      <c r="D252" s="1438"/>
      <c r="E252" s="647">
        <f>SUM(E249:E251)</f>
        <v>0</v>
      </c>
      <c r="F252" s="647">
        <f t="shared" ref="F252:J252" si="24">SUM(F249:F251)</f>
        <v>0</v>
      </c>
      <c r="G252" s="647">
        <f t="shared" si="24"/>
        <v>0</v>
      </c>
      <c r="H252" s="647">
        <f t="shared" si="24"/>
        <v>0</v>
      </c>
      <c r="I252" s="647">
        <f t="shared" si="24"/>
        <v>0</v>
      </c>
      <c r="J252" s="647">
        <f t="shared" si="24"/>
        <v>0</v>
      </c>
      <c r="K252" s="134">
        <f t="shared" ref="K252" si="25">SUM(K249:K251)</f>
        <v>0</v>
      </c>
      <c r="L252" s="133"/>
      <c r="X252" s="649" t="e">
        <f>'12 Score Format'!$C$19</f>
        <v>#N/A</v>
      </c>
      <c r="Y252" s="650">
        <f>I252</f>
        <v>0</v>
      </c>
      <c r="Z252" s="651"/>
      <c r="AA252" s="651"/>
      <c r="AB252" s="651"/>
      <c r="AC252" s="648">
        <f>SUMIF($X$8:$X$31,$AD$12,Y248:Y271)</f>
        <v>0</v>
      </c>
      <c r="AD252" s="642" t="s">
        <v>485</v>
      </c>
      <c r="AE252" s="648"/>
      <c r="AF252" s="642"/>
    </row>
    <row r="253" spans="2:32" ht="15.6" x14ac:dyDescent="0.3">
      <c r="B253" s="157"/>
      <c r="C253" s="135"/>
      <c r="D253" s="5"/>
      <c r="E253" s="718"/>
      <c r="F253" s="718"/>
      <c r="G253" s="718"/>
      <c r="H253" s="718"/>
      <c r="I253" s="182"/>
      <c r="J253" s="182"/>
      <c r="K253" s="199" t="s">
        <v>311</v>
      </c>
      <c r="L253" s="181" t="e">
        <f>K252/('12 Score Format'!$K$9*30)</f>
        <v>#DIV/0!</v>
      </c>
      <c r="X253" s="649" t="e">
        <f>'12 Score Format'!$C$20</f>
        <v>#N/A</v>
      </c>
      <c r="Y253" s="650">
        <f>J252</f>
        <v>0</v>
      </c>
      <c r="Z253" s="454"/>
      <c r="AA253" s="454"/>
      <c r="AB253" s="454"/>
      <c r="AC253" s="648">
        <f>SUMIF($X$8:$X$31,$AD$13,Y248:Y271)</f>
        <v>0</v>
      </c>
      <c r="AD253" s="642" t="s">
        <v>489</v>
      </c>
      <c r="AE253" s="648"/>
      <c r="AF253" s="642"/>
    </row>
    <row r="254" spans="2:32" ht="15" x14ac:dyDescent="0.25">
      <c r="B254" s="157"/>
      <c r="C254" s="5"/>
      <c r="D254" s="5"/>
      <c r="E254" s="5"/>
      <c r="F254" s="5"/>
      <c r="G254" s="247" t="s">
        <v>370</v>
      </c>
      <c r="H254" s="248">
        <f>'12 Score Format'!$L$10</f>
        <v>0</v>
      </c>
      <c r="I254" s="5"/>
      <c r="J254" s="5"/>
      <c r="K254" s="128"/>
      <c r="L254" s="129"/>
      <c r="X254" s="649" t="e">
        <f>'12 Score Format'!$G$15</f>
        <v>#N/A</v>
      </c>
      <c r="Y254" s="655">
        <f>E260</f>
        <v>0</v>
      </c>
      <c r="Z254" s="454"/>
      <c r="AA254" s="454"/>
      <c r="AB254" s="454"/>
      <c r="AC254" s="648">
        <f>SUMIF($X$8:$X$31,$AD$14,Y248:Y271)</f>
        <v>0</v>
      </c>
      <c r="AD254" s="642" t="s">
        <v>488</v>
      </c>
      <c r="AE254" s="648"/>
      <c r="AF254" s="642"/>
    </row>
    <row r="255" spans="2:32" ht="13.8" x14ac:dyDescent="0.25">
      <c r="B255" s="271" t="e">
        <f>'12 Score Format'!$G$10</f>
        <v>#N/A</v>
      </c>
      <c r="C255" s="271"/>
      <c r="D255" s="271"/>
      <c r="E255" s="5"/>
      <c r="F255" s="5"/>
      <c r="G255" s="5"/>
      <c r="H255" s="5"/>
      <c r="I255" s="5"/>
      <c r="J255" s="5"/>
      <c r="K255" s="128"/>
      <c r="L255" s="129"/>
      <c r="X255" s="649" t="e">
        <f>'12 Score Format'!$G$16</f>
        <v>#N/A</v>
      </c>
      <c r="Y255" s="655">
        <f>F260</f>
        <v>0</v>
      </c>
      <c r="Z255" s="454"/>
      <c r="AA255" s="454"/>
      <c r="AB255" s="454"/>
      <c r="AC255" s="648">
        <f>SUMIF($X$8:$X$31,$AD$15,Y248:Y271)</f>
        <v>0</v>
      </c>
      <c r="AD255" s="657" t="s">
        <v>486</v>
      </c>
      <c r="AE255" s="648"/>
      <c r="AF255" s="657"/>
    </row>
    <row r="256" spans="2:32" s="123" customFormat="1" ht="60" customHeight="1" x14ac:dyDescent="0.25">
      <c r="B256" s="499" t="s">
        <v>277</v>
      </c>
      <c r="C256" s="130"/>
      <c r="D256" s="130"/>
      <c r="E256" s="197" t="e">
        <f>'12 Score Format'!$G$15</f>
        <v>#N/A</v>
      </c>
      <c r="F256" s="197" t="e">
        <f>'12 Score Format'!$G$16</f>
        <v>#N/A</v>
      </c>
      <c r="G256" s="197" t="e">
        <f>'12 Score Format'!$G$17</f>
        <v>#N/A</v>
      </c>
      <c r="H256" s="197" t="e">
        <f>'12 Score Format'!$G$18</f>
        <v>#N/A</v>
      </c>
      <c r="I256" s="197" t="e">
        <f>'12 Score Format'!$G$19</f>
        <v>#N/A</v>
      </c>
      <c r="J256" s="197" t="e">
        <f>'12 Score Format'!$G$20</f>
        <v>#N/A</v>
      </c>
      <c r="K256" s="131" t="s">
        <v>307</v>
      </c>
      <c r="L256" s="131" t="s">
        <v>308</v>
      </c>
      <c r="X256" s="649" t="e">
        <f>'12 Score Format'!$G$17</f>
        <v>#N/A</v>
      </c>
      <c r="Y256" s="655">
        <f>G260</f>
        <v>0</v>
      </c>
      <c r="Z256" s="648"/>
      <c r="AA256" s="648"/>
      <c r="AB256" s="648"/>
      <c r="AC256" s="648"/>
      <c r="AE256" s="648"/>
    </row>
    <row r="257" spans="2:32" ht="13.8" x14ac:dyDescent="0.25">
      <c r="B257" s="158"/>
      <c r="C257" s="1438">
        <f>'12 Score Format'!$C$9:$D$9</f>
        <v>0</v>
      </c>
      <c r="D257" s="1438"/>
      <c r="E257" s="138"/>
      <c r="F257" s="138"/>
      <c r="G257" s="138"/>
      <c r="H257" s="138"/>
      <c r="I257" s="138"/>
      <c r="J257" s="138"/>
      <c r="K257" s="132">
        <f>SUM(E257:J257)</f>
        <v>0</v>
      </c>
      <c r="L257" s="133" t="e">
        <f>AVERAGE(E257:J257)</f>
        <v>#DIV/0!</v>
      </c>
      <c r="X257" s="649" t="e">
        <f>'12 Score Format'!$G$18</f>
        <v>#N/A</v>
      </c>
      <c r="Y257" s="655">
        <f>H260</f>
        <v>0</v>
      </c>
      <c r="Z257" s="651"/>
      <c r="AA257" s="651"/>
      <c r="AB257" s="651"/>
      <c r="AC257" s="651"/>
      <c r="AD257" s="124"/>
      <c r="AE257" s="651"/>
      <c r="AF257" s="124"/>
    </row>
    <row r="258" spans="2:32" ht="13.8" x14ac:dyDescent="0.25">
      <c r="B258" s="158"/>
      <c r="C258" s="1438">
        <f>'12 Score Format'!$C$10:$D$10</f>
        <v>0</v>
      </c>
      <c r="D258" s="1438"/>
      <c r="E258" s="138"/>
      <c r="F258" s="138"/>
      <c r="G258" s="138"/>
      <c r="H258" s="138"/>
      <c r="I258" s="138"/>
      <c r="J258" s="138"/>
      <c r="K258" s="132">
        <f>SUM(E258:J258)</f>
        <v>0</v>
      </c>
      <c r="L258" s="133" t="e">
        <f>AVERAGE(E258:J258)</f>
        <v>#DIV/0!</v>
      </c>
      <c r="X258" s="649" t="e">
        <f>'12 Score Format'!$G$19</f>
        <v>#N/A</v>
      </c>
      <c r="Y258" s="655">
        <f>I260</f>
        <v>0</v>
      </c>
      <c r="Z258" s="651"/>
      <c r="AA258" s="651"/>
      <c r="AB258" s="651"/>
      <c r="AC258" s="651"/>
      <c r="AD258" s="124"/>
      <c r="AE258" s="651"/>
      <c r="AF258" s="124"/>
    </row>
    <row r="259" spans="2:32" ht="13.8" x14ac:dyDescent="0.25">
      <c r="B259" s="158"/>
      <c r="C259" s="1438">
        <f>'12 Score Format'!$C$11:$D$11</f>
        <v>0</v>
      </c>
      <c r="D259" s="1438"/>
      <c r="E259" s="138"/>
      <c r="F259" s="138"/>
      <c r="G259" s="138"/>
      <c r="H259" s="138"/>
      <c r="I259" s="138"/>
      <c r="J259" s="138"/>
      <c r="K259" s="132">
        <f>SUM(E259:J259)</f>
        <v>0</v>
      </c>
      <c r="L259" s="133" t="e">
        <f>AVERAGE(E259:J259)</f>
        <v>#DIV/0!</v>
      </c>
      <c r="X259" s="649" t="e">
        <f>'12 Score Format'!$G$20</f>
        <v>#N/A</v>
      </c>
      <c r="Y259" s="655">
        <f>J260</f>
        <v>0</v>
      </c>
      <c r="Z259" s="651"/>
      <c r="AA259" s="651"/>
      <c r="AB259" s="651"/>
      <c r="AC259" s="651"/>
      <c r="AD259" s="124"/>
      <c r="AE259" s="651"/>
      <c r="AF259" s="124"/>
    </row>
    <row r="260" spans="2:32" ht="13.8" x14ac:dyDescent="0.25">
      <c r="B260" s="158"/>
      <c r="C260" s="1438" t="s">
        <v>248</v>
      </c>
      <c r="D260" s="1438"/>
      <c r="E260" s="647">
        <f>SUM(E257:E259)</f>
        <v>0</v>
      </c>
      <c r="F260" s="647">
        <f t="shared" ref="F260:J260" si="26">SUM(F257:F259)</f>
        <v>0</v>
      </c>
      <c r="G260" s="647">
        <f t="shared" si="26"/>
        <v>0</v>
      </c>
      <c r="H260" s="647">
        <f t="shared" si="26"/>
        <v>0</v>
      </c>
      <c r="I260" s="647">
        <f t="shared" si="26"/>
        <v>0</v>
      </c>
      <c r="J260" s="647">
        <f t="shared" si="26"/>
        <v>0</v>
      </c>
      <c r="K260" s="134">
        <f t="shared" ref="K260" si="27">SUM(K257:K259)</f>
        <v>0</v>
      </c>
      <c r="L260" s="132"/>
      <c r="X260" s="649" t="e">
        <f>'12 Score Format'!$K$15</f>
        <v>#N/A</v>
      </c>
      <c r="Y260" s="655">
        <f>E268</f>
        <v>0</v>
      </c>
      <c r="Z260" s="651"/>
      <c r="AA260" s="651"/>
      <c r="AB260" s="651"/>
      <c r="AC260" s="651"/>
      <c r="AD260" s="124"/>
      <c r="AE260" s="651"/>
      <c r="AF260" s="124"/>
    </row>
    <row r="261" spans="2:32" ht="15.6" x14ac:dyDescent="0.3">
      <c r="B261" s="157"/>
      <c r="C261" s="135"/>
      <c r="D261" s="5"/>
      <c r="E261" s="718"/>
      <c r="F261" s="718"/>
      <c r="G261" s="718"/>
      <c r="H261" s="718"/>
      <c r="I261" s="182"/>
      <c r="J261" s="182"/>
      <c r="K261" s="199" t="s">
        <v>311</v>
      </c>
      <c r="L261" s="181" t="e">
        <f>K260/('12 Score Format'!$K$10*30)</f>
        <v>#DIV/0!</v>
      </c>
      <c r="X261" s="649" t="e">
        <f>'12 Score Format'!$K$16</f>
        <v>#N/A</v>
      </c>
      <c r="Y261" s="655">
        <f>F268</f>
        <v>0</v>
      </c>
      <c r="Z261" s="454"/>
      <c r="AA261" s="454"/>
      <c r="AB261" s="454"/>
      <c r="AC261" s="454"/>
      <c r="AE261" s="454"/>
    </row>
    <row r="262" spans="2:32" ht="15" x14ac:dyDescent="0.25">
      <c r="B262" s="157"/>
      <c r="C262" s="5"/>
      <c r="D262" s="5"/>
      <c r="E262" s="5"/>
      <c r="F262" s="5"/>
      <c r="G262" s="5"/>
      <c r="H262" s="5"/>
      <c r="I262" s="5"/>
      <c r="J262" s="5"/>
      <c r="K262" s="128"/>
      <c r="L262" s="137"/>
      <c r="X262" s="649" t="e">
        <f>'12 Score Format'!$K$17</f>
        <v>#N/A</v>
      </c>
      <c r="Y262" s="655">
        <f>G268</f>
        <v>0</v>
      </c>
      <c r="Z262" s="454"/>
      <c r="AA262" s="454"/>
      <c r="AB262" s="454"/>
      <c r="AC262" s="454"/>
      <c r="AE262" s="454"/>
    </row>
    <row r="263" spans="2:32" x14ac:dyDescent="0.25">
      <c r="B263" s="271" t="e">
        <f>'12 Score Format'!$G$11</f>
        <v>#N/A</v>
      </c>
      <c r="C263" s="271"/>
      <c r="D263" s="271"/>
      <c r="E263" s="5"/>
      <c r="F263" s="5"/>
      <c r="G263" s="247" t="s">
        <v>370</v>
      </c>
      <c r="H263" s="248">
        <f>'12 Score Format'!$L$11</f>
        <v>0</v>
      </c>
      <c r="I263" s="5"/>
      <c r="J263" s="5"/>
      <c r="K263" s="128"/>
      <c r="L263" s="129"/>
      <c r="X263" s="649" t="e">
        <f>'12 Score Format'!$K$18</f>
        <v>#N/A</v>
      </c>
      <c r="Y263" s="655">
        <f>H268</f>
        <v>0</v>
      </c>
      <c r="Z263" s="454"/>
      <c r="AA263" s="454"/>
      <c r="AB263" s="454"/>
      <c r="AC263" s="454"/>
      <c r="AE263" s="454"/>
    </row>
    <row r="264" spans="2:32" s="123" customFormat="1" ht="60" customHeight="1" x14ac:dyDescent="0.25">
      <c r="B264" s="499" t="s">
        <v>277</v>
      </c>
      <c r="C264" s="130"/>
      <c r="D264" s="130"/>
      <c r="E264" s="197" t="e">
        <f>'12 Score Format'!$K$15</f>
        <v>#N/A</v>
      </c>
      <c r="F264" s="197" t="e">
        <f>'12 Score Format'!$K$16</f>
        <v>#N/A</v>
      </c>
      <c r="G264" s="197" t="e">
        <f>'12 Score Format'!$K$17</f>
        <v>#N/A</v>
      </c>
      <c r="H264" s="197" t="e">
        <f>'12 Score Format'!$K$18</f>
        <v>#N/A</v>
      </c>
      <c r="I264" s="197" t="e">
        <f>'12 Score Format'!$K$19</f>
        <v>#N/A</v>
      </c>
      <c r="J264" s="197" t="e">
        <f>'12 Score Format'!$K$20</f>
        <v>#N/A</v>
      </c>
      <c r="K264" s="131" t="s">
        <v>307</v>
      </c>
      <c r="L264" s="131" t="s">
        <v>308</v>
      </c>
      <c r="X264" s="649" t="e">
        <f>'12 Score Format'!$K$19</f>
        <v>#N/A</v>
      </c>
      <c r="Y264" s="655">
        <f>I268</f>
        <v>0</v>
      </c>
      <c r="Z264" s="648"/>
      <c r="AA264" s="648"/>
      <c r="AB264" s="648"/>
      <c r="AC264" s="648"/>
      <c r="AE264" s="648"/>
    </row>
    <row r="265" spans="2:32" ht="13.8" x14ac:dyDescent="0.25">
      <c r="B265" s="158"/>
      <c r="C265" s="1438">
        <f>'12 Score Format'!$C$9:$D$9</f>
        <v>0</v>
      </c>
      <c r="D265" s="1438"/>
      <c r="E265" s="138"/>
      <c r="F265" s="138"/>
      <c r="G265" s="138"/>
      <c r="H265" s="138"/>
      <c r="I265" s="138"/>
      <c r="J265" s="138"/>
      <c r="K265" s="132">
        <f>SUM(E265:J265)</f>
        <v>0</v>
      </c>
      <c r="L265" s="133" t="e">
        <f>AVERAGE(E265:J265)</f>
        <v>#DIV/0!</v>
      </c>
      <c r="X265" s="649" t="e">
        <f>'12 Score Format'!$K$20</f>
        <v>#N/A</v>
      </c>
      <c r="Y265" s="655">
        <f>J268</f>
        <v>0</v>
      </c>
      <c r="Z265" s="651"/>
      <c r="AA265" s="651"/>
      <c r="AB265" s="651"/>
      <c r="AC265" s="651"/>
      <c r="AD265" s="124"/>
      <c r="AE265" s="651"/>
      <c r="AF265" s="124"/>
    </row>
    <row r="266" spans="2:32" ht="13.8" x14ac:dyDescent="0.25">
      <c r="B266" s="158"/>
      <c r="C266" s="1438">
        <f>'12 Score Format'!$C$10:$D$10</f>
        <v>0</v>
      </c>
      <c r="D266" s="1438"/>
      <c r="E266" s="138"/>
      <c r="F266" s="138"/>
      <c r="G266" s="138"/>
      <c r="H266" s="138"/>
      <c r="I266" s="138"/>
      <c r="J266" s="138"/>
      <c r="K266" s="132">
        <f>SUM(E266:J266)</f>
        <v>0</v>
      </c>
      <c r="L266" s="133" t="e">
        <f>AVERAGE(E266:J266)</f>
        <v>#DIV/0!</v>
      </c>
      <c r="X266" s="649" t="e">
        <f>'12 Score Format'!$O$15</f>
        <v>#N/A</v>
      </c>
      <c r="Y266" s="658">
        <f>E276</f>
        <v>0</v>
      </c>
      <c r="Z266" s="656"/>
      <c r="AA266" s="656"/>
      <c r="AB266" s="656"/>
      <c r="AC266" s="656"/>
      <c r="AD266" s="124"/>
      <c r="AE266" s="656"/>
      <c r="AF266" s="124"/>
    </row>
    <row r="267" spans="2:32" ht="13.8" x14ac:dyDescent="0.25">
      <c r="B267" s="158"/>
      <c r="C267" s="1438">
        <f>'12 Score Format'!$C$11:$D$11</f>
        <v>0</v>
      </c>
      <c r="D267" s="1438"/>
      <c r="E267" s="138"/>
      <c r="F267" s="138"/>
      <c r="G267" s="138"/>
      <c r="H267" s="138"/>
      <c r="I267" s="138"/>
      <c r="J267" s="138"/>
      <c r="K267" s="132">
        <f>SUM(E267:J267)</f>
        <v>0</v>
      </c>
      <c r="L267" s="133" t="e">
        <f>AVERAGE(E267:J267)</f>
        <v>#DIV/0!</v>
      </c>
      <c r="X267" s="649" t="e">
        <f>'12 Score Format'!$O$16</f>
        <v>#N/A</v>
      </c>
      <c r="Y267" s="658">
        <f>F276</f>
        <v>0</v>
      </c>
      <c r="Z267" s="656"/>
      <c r="AA267" s="656"/>
      <c r="AB267" s="656"/>
      <c r="AC267" s="656"/>
      <c r="AD267" s="124"/>
      <c r="AE267" s="656"/>
      <c r="AF267" s="124"/>
    </row>
    <row r="268" spans="2:32" ht="13.8" x14ac:dyDescent="0.25">
      <c r="B268" s="158"/>
      <c r="C268" s="1438" t="s">
        <v>248</v>
      </c>
      <c r="D268" s="1438"/>
      <c r="E268" s="647">
        <f>SUM(E265:E267)</f>
        <v>0</v>
      </c>
      <c r="F268" s="647">
        <f t="shared" ref="F268:J268" si="28">SUM(F265:F267)</f>
        <v>0</v>
      </c>
      <c r="G268" s="647">
        <f t="shared" si="28"/>
        <v>0</v>
      </c>
      <c r="H268" s="647">
        <f t="shared" si="28"/>
        <v>0</v>
      </c>
      <c r="I268" s="647">
        <f t="shared" si="28"/>
        <v>0</v>
      </c>
      <c r="J268" s="647">
        <f t="shared" si="28"/>
        <v>0</v>
      </c>
      <c r="K268" s="134">
        <f t="shared" ref="K268" si="29">SUM(K265:K267)</f>
        <v>0</v>
      </c>
      <c r="L268" s="132"/>
      <c r="X268" s="649" t="e">
        <f>'12 Score Format'!$O$17</f>
        <v>#N/A</v>
      </c>
      <c r="Y268" s="658">
        <f>G276</f>
        <v>0</v>
      </c>
      <c r="Z268" s="656"/>
      <c r="AA268" s="656"/>
      <c r="AB268" s="656"/>
      <c r="AC268" s="656"/>
      <c r="AD268" s="124"/>
      <c r="AE268" s="656"/>
      <c r="AF268" s="124"/>
    </row>
    <row r="269" spans="2:32" ht="15.6" x14ac:dyDescent="0.3">
      <c r="B269" s="157"/>
      <c r="C269" s="135"/>
      <c r="D269" s="5"/>
      <c r="E269" s="718"/>
      <c r="F269" s="718"/>
      <c r="G269" s="718"/>
      <c r="H269" s="718"/>
      <c r="I269" s="182"/>
      <c r="J269" s="182"/>
      <c r="K269" s="199" t="s">
        <v>311</v>
      </c>
      <c r="L269" s="181" t="e">
        <f>K268/('12 Score Format'!$K$11*30)</f>
        <v>#DIV/0!</v>
      </c>
      <c r="X269" s="649" t="e">
        <f>'12 Score Format'!$O$18</f>
        <v>#N/A</v>
      </c>
      <c r="Y269" s="658">
        <f>H276</f>
        <v>0</v>
      </c>
      <c r="Z269" s="656"/>
      <c r="AA269" s="656"/>
      <c r="AB269" s="656"/>
      <c r="AC269" s="656"/>
      <c r="AE269" s="656"/>
    </row>
    <row r="270" spans="2:32" ht="15" x14ac:dyDescent="0.25">
      <c r="B270" s="157"/>
      <c r="C270" s="5"/>
      <c r="D270" s="5"/>
      <c r="E270" s="5"/>
      <c r="F270" s="5"/>
      <c r="G270" s="5"/>
      <c r="H270" s="5"/>
      <c r="I270" s="5"/>
      <c r="J270" s="5"/>
      <c r="K270" s="128"/>
      <c r="L270" s="137"/>
      <c r="X270" s="649" t="e">
        <f>'12 Score Format'!$O$19</f>
        <v>#N/A</v>
      </c>
      <c r="Y270" s="658">
        <f>I276</f>
        <v>0</v>
      </c>
      <c r="Z270" s="656"/>
      <c r="AA270" s="656"/>
      <c r="AB270" s="656"/>
      <c r="AC270" s="656"/>
      <c r="AE270" s="656"/>
    </row>
    <row r="271" spans="2:32" ht="13.8" x14ac:dyDescent="0.25">
      <c r="B271" s="271" t="str">
        <f>'12 Score Format'!$G$12</f>
        <v>Not Used</v>
      </c>
      <c r="C271" s="271"/>
      <c r="D271" s="271"/>
      <c r="E271" s="5"/>
      <c r="F271" s="5"/>
      <c r="G271" s="247" t="s">
        <v>370</v>
      </c>
      <c r="H271" s="248">
        <f>'12 Score Format'!$L$12</f>
        <v>0</v>
      </c>
      <c r="I271" s="5"/>
      <c r="J271" s="5"/>
      <c r="K271" s="128"/>
      <c r="L271" s="129"/>
      <c r="X271" s="649" t="e">
        <f>'12 Score Format'!$O$20</f>
        <v>#N/A</v>
      </c>
      <c r="Y271" s="659">
        <f>J276</f>
        <v>0</v>
      </c>
      <c r="Z271" s="656"/>
      <c r="AA271" s="656"/>
      <c r="AB271" s="656"/>
      <c r="AC271" s="656"/>
      <c r="AE271" s="656"/>
    </row>
    <row r="272" spans="2:32" s="123" customFormat="1" ht="60" customHeight="1" x14ac:dyDescent="0.2">
      <c r="B272" s="499" t="s">
        <v>277</v>
      </c>
      <c r="C272" s="130"/>
      <c r="D272" s="130"/>
      <c r="E272" s="197" t="e">
        <f>'12 Score Format'!$O$15</f>
        <v>#N/A</v>
      </c>
      <c r="F272" s="197" t="e">
        <f>'12 Score Format'!$O$16</f>
        <v>#N/A</v>
      </c>
      <c r="G272" s="197" t="e">
        <f>'12 Score Format'!$O$17</f>
        <v>#N/A</v>
      </c>
      <c r="H272" s="197" t="e">
        <f>'12 Score Format'!$O$18</f>
        <v>#N/A</v>
      </c>
      <c r="I272" s="197" t="e">
        <f>'12 Score Format'!$O$19</f>
        <v>#N/A</v>
      </c>
      <c r="J272" s="197" t="e">
        <f>'12 Score Format'!$O$20</f>
        <v>#N/A</v>
      </c>
      <c r="K272" s="131" t="s">
        <v>307</v>
      </c>
      <c r="L272" s="131" t="s">
        <v>308</v>
      </c>
    </row>
    <row r="273" spans="2:15" ht="13.8" x14ac:dyDescent="0.25">
      <c r="B273" s="158"/>
      <c r="C273" s="1438">
        <f>'12 Score Format'!$C$9:$D$9</f>
        <v>0</v>
      </c>
      <c r="D273" s="1438"/>
      <c r="E273" s="138"/>
      <c r="F273" s="138"/>
      <c r="G273" s="138"/>
      <c r="H273" s="138"/>
      <c r="I273" s="138"/>
      <c r="J273" s="138"/>
      <c r="K273" s="132">
        <f>SUM(E273:J273)</f>
        <v>0</v>
      </c>
      <c r="L273" s="133" t="e">
        <f>AVERAGE(E273:J273)</f>
        <v>#DIV/0!</v>
      </c>
    </row>
    <row r="274" spans="2:15" ht="13.8" x14ac:dyDescent="0.25">
      <c r="B274" s="158"/>
      <c r="C274" s="1438">
        <f>'12 Score Format'!$C$10:$D$10</f>
        <v>0</v>
      </c>
      <c r="D274" s="1438"/>
      <c r="E274" s="138"/>
      <c r="F274" s="138"/>
      <c r="G274" s="138"/>
      <c r="H274" s="138"/>
      <c r="I274" s="138"/>
      <c r="J274" s="138"/>
      <c r="K274" s="132">
        <f>SUM(E274:J274)</f>
        <v>0</v>
      </c>
      <c r="L274" s="133" t="e">
        <f>AVERAGE(E274:J274)</f>
        <v>#DIV/0!</v>
      </c>
    </row>
    <row r="275" spans="2:15" ht="13.8" x14ac:dyDescent="0.25">
      <c r="B275" s="158"/>
      <c r="C275" s="1438">
        <f>'12 Score Format'!$C$11:$D$11</f>
        <v>0</v>
      </c>
      <c r="D275" s="1438"/>
      <c r="E275" s="138"/>
      <c r="F275" s="138"/>
      <c r="G275" s="138"/>
      <c r="H275" s="138"/>
      <c r="I275" s="138"/>
      <c r="J275" s="138"/>
      <c r="K275" s="132">
        <f>SUM(E275:J275)</f>
        <v>0</v>
      </c>
      <c r="L275" s="133" t="e">
        <f>AVERAGE(E275:J275)</f>
        <v>#DIV/0!</v>
      </c>
    </row>
    <row r="276" spans="2:15" ht="13.8" x14ac:dyDescent="0.25">
      <c r="B276" s="158"/>
      <c r="C276" s="1438" t="s">
        <v>248</v>
      </c>
      <c r="D276" s="1438"/>
      <c r="E276" s="647">
        <f t="shared" ref="E276:K276" si="30">SUM(E273:E275)</f>
        <v>0</v>
      </c>
      <c r="F276" s="647">
        <f t="shared" si="30"/>
        <v>0</v>
      </c>
      <c r="G276" s="647">
        <f t="shared" si="30"/>
        <v>0</v>
      </c>
      <c r="H276" s="647">
        <f t="shared" si="30"/>
        <v>0</v>
      </c>
      <c r="I276" s="647">
        <f t="shared" si="30"/>
        <v>0</v>
      </c>
      <c r="J276" s="647">
        <f t="shared" si="30"/>
        <v>0</v>
      </c>
      <c r="K276" s="134">
        <f t="shared" si="30"/>
        <v>0</v>
      </c>
      <c r="L276" s="132"/>
    </row>
    <row r="277" spans="2:15" ht="15.6" x14ac:dyDescent="0.3">
      <c r="B277" s="157"/>
      <c r="C277" s="135"/>
      <c r="D277" s="5"/>
      <c r="E277" s="94"/>
      <c r="F277" s="94"/>
      <c r="G277" s="94"/>
      <c r="H277" s="94"/>
      <c r="I277" s="182"/>
      <c r="J277" s="182"/>
      <c r="K277" s="199" t="s">
        <v>311</v>
      </c>
      <c r="L277" s="181" t="e">
        <f>K276/('12 Score Format'!$K$12*30)</f>
        <v>#DIV/0!</v>
      </c>
    </row>
    <row r="278" spans="2:15" ht="15" customHeight="1" x14ac:dyDescent="0.3">
      <c r="B278" s="157"/>
      <c r="C278" s="135"/>
      <c r="D278" s="5"/>
      <c r="E278" s="94"/>
      <c r="F278" s="15"/>
      <c r="G278" s="247" t="s">
        <v>371</v>
      </c>
      <c r="H278" s="248">
        <f>$H$38</f>
        <v>0</v>
      </c>
      <c r="I278" s="94"/>
      <c r="J278" s="137"/>
      <c r="K278" s="199" t="s">
        <v>356</v>
      </c>
      <c r="L278" s="136">
        <f>K252+K260+K268+K276</f>
        <v>0</v>
      </c>
      <c r="O278" s="95">
        <f>IF(L278&gt;0,1,0)</f>
        <v>0</v>
      </c>
    </row>
    <row r="279" spans="2:15" ht="15" x14ac:dyDescent="0.25">
      <c r="B279" s="157"/>
      <c r="C279" s="5"/>
      <c r="D279" s="5"/>
      <c r="E279" s="5"/>
      <c r="F279" s="5"/>
      <c r="G279" s="5"/>
      <c r="H279" s="5"/>
      <c r="I279" s="5"/>
      <c r="J279" s="182"/>
      <c r="K279" s="199" t="s">
        <v>317</v>
      </c>
      <c r="L279" s="181" t="e">
        <f>(K252+K260+K268+K276)/'12 Score Format'!$M$90</f>
        <v>#DIV/0!</v>
      </c>
    </row>
    <row r="280" spans="2:15" ht="6.9" customHeight="1" x14ac:dyDescent="0.3">
      <c r="B280" s="166"/>
      <c r="G280" s="141"/>
      <c r="H280" s="142"/>
      <c r="K280" s="140"/>
      <c r="L280" s="140"/>
    </row>
    <row r="281" spans="2:15" ht="15.75" hidden="1" customHeight="1" x14ac:dyDescent="0.3">
      <c r="B281" s="159"/>
      <c r="C281" s="15"/>
      <c r="D281" s="15"/>
      <c r="E281" s="15"/>
      <c r="F281" s="15"/>
      <c r="G281" s="97"/>
      <c r="H281" s="98"/>
      <c r="I281" s="15"/>
      <c r="J281" s="15"/>
      <c r="K281" s="96"/>
      <c r="L281" s="96"/>
    </row>
    <row r="282" spans="2:15" ht="15" hidden="1" customHeight="1" x14ac:dyDescent="0.25">
      <c r="B282" s="159"/>
      <c r="C282" s="15"/>
      <c r="D282" s="15"/>
      <c r="E282" s="15"/>
      <c r="F282" s="15"/>
      <c r="G282" s="15"/>
      <c r="H282" s="15"/>
      <c r="I282" s="15"/>
      <c r="J282" s="15"/>
      <c r="K282" s="96"/>
      <c r="L282" s="96"/>
    </row>
    <row r="283" spans="2:15" ht="15.6" hidden="1" x14ac:dyDescent="0.3">
      <c r="B283" s="1454"/>
      <c r="C283" s="1454"/>
      <c r="D283" s="1454"/>
      <c r="E283" s="15"/>
      <c r="F283" s="15"/>
      <c r="G283" s="15"/>
      <c r="H283" s="15"/>
      <c r="I283" s="15"/>
      <c r="J283" s="15"/>
      <c r="K283" s="96"/>
      <c r="L283" s="99"/>
    </row>
    <row r="284" spans="2:15" ht="55.5" hidden="1" customHeight="1" x14ac:dyDescent="0.25">
      <c r="B284" s="159"/>
      <c r="C284" s="15"/>
      <c r="D284" s="15"/>
      <c r="E284" s="100" t="e">
        <f>'12 Score Format'!$C$30</f>
        <v>#N/A</v>
      </c>
      <c r="F284" s="100" t="e">
        <f>'12 Score Format'!$C$38</f>
        <v>#N/A</v>
      </c>
      <c r="G284" s="100" t="e">
        <f>'12 Score Format'!$C$46</f>
        <v>#N/A</v>
      </c>
      <c r="H284" s="100" t="e">
        <f>'12 Score Format'!$C$54</f>
        <v>#N/A</v>
      </c>
      <c r="I284" s="100" t="e">
        <f>'12 Score Format'!$C$62</f>
        <v>#N/A</v>
      </c>
      <c r="J284" s="100" t="e">
        <f>'12 Score Format'!$C$70</f>
        <v>#N/A</v>
      </c>
      <c r="K284" s="101"/>
      <c r="L284" s="101"/>
    </row>
    <row r="285" spans="2:15" ht="15.6" hidden="1" x14ac:dyDescent="0.3">
      <c r="B285" s="159"/>
      <c r="C285" s="1448"/>
      <c r="D285" s="1448"/>
      <c r="E285" s="138">
        <v>6</v>
      </c>
      <c r="F285" s="138">
        <v>8</v>
      </c>
      <c r="G285" s="138">
        <v>7</v>
      </c>
      <c r="H285" s="138">
        <v>8</v>
      </c>
      <c r="I285" s="138">
        <v>7</v>
      </c>
      <c r="J285" s="138"/>
      <c r="K285" s="110"/>
      <c r="L285" s="103"/>
    </row>
    <row r="286" spans="2:15" ht="15.6" hidden="1" x14ac:dyDescent="0.3">
      <c r="B286" s="159"/>
      <c r="C286" s="1448"/>
      <c r="D286" s="1448"/>
      <c r="E286" s="138">
        <v>6</v>
      </c>
      <c r="F286" s="138">
        <v>7</v>
      </c>
      <c r="G286" s="138">
        <v>8</v>
      </c>
      <c r="H286" s="138">
        <v>8</v>
      </c>
      <c r="I286" s="138">
        <v>7</v>
      </c>
      <c r="J286" s="138"/>
      <c r="K286" s="110"/>
      <c r="L286" s="103"/>
    </row>
    <row r="287" spans="2:15" ht="15.6" hidden="1" x14ac:dyDescent="0.3">
      <c r="B287" s="159"/>
      <c r="C287" s="1448"/>
      <c r="D287" s="1448"/>
      <c r="E287" s="138">
        <v>6</v>
      </c>
      <c r="F287" s="138">
        <v>7</v>
      </c>
      <c r="G287" s="138">
        <v>7</v>
      </c>
      <c r="H287" s="138">
        <v>8</v>
      </c>
      <c r="I287" s="138">
        <v>7</v>
      </c>
      <c r="J287" s="138"/>
      <c r="K287" s="110"/>
      <c r="L287" s="103"/>
    </row>
    <row r="288" spans="2:15" ht="15.6" hidden="1" x14ac:dyDescent="0.3">
      <c r="B288" s="159"/>
      <c r="C288" s="1448"/>
      <c r="D288" s="1448"/>
      <c r="E288" s="111"/>
      <c r="F288" s="111"/>
      <c r="G288" s="111"/>
      <c r="H288" s="111"/>
      <c r="I288" s="111"/>
      <c r="J288" s="111"/>
      <c r="K288" s="112"/>
      <c r="L288" s="103"/>
    </row>
    <row r="289" spans="2:12" ht="15.6" hidden="1" x14ac:dyDescent="0.3">
      <c r="B289" s="159"/>
      <c r="C289" s="104"/>
      <c r="D289" s="15"/>
      <c r="E289" s="109"/>
      <c r="F289" s="109"/>
      <c r="G289" s="109"/>
      <c r="H289" s="109"/>
      <c r="I289" s="1447"/>
      <c r="J289" s="1447"/>
      <c r="K289" s="1447"/>
      <c r="L289" s="105"/>
    </row>
    <row r="290" spans="2:12" ht="15" hidden="1" x14ac:dyDescent="0.25">
      <c r="B290" s="159"/>
      <c r="C290" s="15"/>
      <c r="D290" s="15"/>
      <c r="E290" s="20"/>
      <c r="F290" s="20"/>
      <c r="G290" s="20"/>
      <c r="H290" s="20"/>
      <c r="I290" s="20"/>
      <c r="J290" s="20"/>
      <c r="K290" s="113"/>
      <c r="L290" s="99"/>
    </row>
    <row r="291" spans="2:12" ht="15.6" hidden="1" x14ac:dyDescent="0.3">
      <c r="B291" s="1448"/>
      <c r="C291" s="1448"/>
      <c r="D291" s="1448"/>
      <c r="E291" s="20"/>
      <c r="F291" s="20"/>
      <c r="G291" s="20"/>
      <c r="H291" s="20"/>
      <c r="I291" s="20"/>
      <c r="J291" s="20"/>
      <c r="K291" s="113"/>
      <c r="L291" s="99"/>
    </row>
    <row r="292" spans="2:12" ht="55.5" hidden="1" customHeight="1" x14ac:dyDescent="0.25">
      <c r="B292" s="159"/>
      <c r="C292" s="15"/>
      <c r="D292" s="15"/>
      <c r="E292" s="114" t="e">
        <f>'12 Score Format'!$G$30</f>
        <v>#N/A</v>
      </c>
      <c r="F292" s="114" t="e">
        <f>'12 Score Format'!$G$38</f>
        <v>#N/A</v>
      </c>
      <c r="G292" s="114" t="e">
        <f>'12 Score Format'!$G$46</f>
        <v>#N/A</v>
      </c>
      <c r="H292" s="114" t="e">
        <f>'12 Score Format'!$G$54</f>
        <v>#N/A</v>
      </c>
      <c r="I292" s="114" t="e">
        <f>'12 Score Format'!$G$62</f>
        <v>#N/A</v>
      </c>
      <c r="J292" s="114" t="e">
        <f>'12 Score Format'!$G$70</f>
        <v>#N/A</v>
      </c>
      <c r="K292" s="115"/>
      <c r="L292" s="101"/>
    </row>
    <row r="293" spans="2:12" ht="15.6" hidden="1" x14ac:dyDescent="0.3">
      <c r="B293" s="159"/>
      <c r="C293" s="1448"/>
      <c r="D293" s="1448"/>
      <c r="E293" s="138">
        <v>8</v>
      </c>
      <c r="F293" s="138">
        <v>7</v>
      </c>
      <c r="G293" s="138">
        <v>8</v>
      </c>
      <c r="H293" s="138">
        <v>7</v>
      </c>
      <c r="I293" s="138">
        <v>7</v>
      </c>
      <c r="J293" s="138"/>
      <c r="K293" s="110"/>
      <c r="L293" s="103"/>
    </row>
    <row r="294" spans="2:12" ht="15.6" hidden="1" x14ac:dyDescent="0.3">
      <c r="B294" s="159"/>
      <c r="C294" s="1448"/>
      <c r="D294" s="1448"/>
      <c r="E294" s="138">
        <v>8</v>
      </c>
      <c r="F294" s="138">
        <v>8</v>
      </c>
      <c r="G294" s="138">
        <v>7</v>
      </c>
      <c r="H294" s="138">
        <v>7</v>
      </c>
      <c r="I294" s="138">
        <v>8</v>
      </c>
      <c r="J294" s="138"/>
      <c r="K294" s="110"/>
      <c r="L294" s="103"/>
    </row>
    <row r="295" spans="2:12" ht="15.6" hidden="1" x14ac:dyDescent="0.3">
      <c r="B295" s="159"/>
      <c r="C295" s="1448"/>
      <c r="D295" s="1448"/>
      <c r="E295" s="138">
        <v>8</v>
      </c>
      <c r="F295" s="138">
        <v>7</v>
      </c>
      <c r="G295" s="138">
        <v>7</v>
      </c>
      <c r="H295" s="138">
        <v>7</v>
      </c>
      <c r="I295" s="138">
        <v>8</v>
      </c>
      <c r="J295" s="138"/>
      <c r="K295" s="110"/>
      <c r="L295" s="103"/>
    </row>
    <row r="296" spans="2:12" ht="15.6" hidden="1" x14ac:dyDescent="0.3">
      <c r="B296" s="159"/>
      <c r="C296" s="1448"/>
      <c r="D296" s="1448"/>
      <c r="E296" s="111"/>
      <c r="F296" s="111"/>
      <c r="G296" s="111"/>
      <c r="H296" s="111"/>
      <c r="I296" s="111"/>
      <c r="J296" s="111"/>
      <c r="K296" s="112"/>
      <c r="L296" s="99"/>
    </row>
    <row r="297" spans="2:12" ht="15.6" hidden="1" x14ac:dyDescent="0.3">
      <c r="B297" s="159"/>
      <c r="C297" s="104"/>
      <c r="D297" s="15"/>
      <c r="E297" s="109"/>
      <c r="F297" s="109"/>
      <c r="G297" s="109"/>
      <c r="H297" s="109"/>
      <c r="I297" s="1447"/>
      <c r="J297" s="1447"/>
      <c r="K297" s="1447"/>
      <c r="L297" s="105"/>
    </row>
    <row r="298" spans="2:12" ht="15" hidden="1" x14ac:dyDescent="0.25">
      <c r="B298" s="159"/>
      <c r="C298" s="15"/>
      <c r="D298" s="15"/>
      <c r="E298" s="20"/>
      <c r="F298" s="20"/>
      <c r="G298" s="20"/>
      <c r="H298" s="20"/>
      <c r="I298" s="20"/>
      <c r="J298" s="20"/>
      <c r="K298" s="113"/>
      <c r="L298" s="101"/>
    </row>
    <row r="299" spans="2:12" ht="15.6" hidden="1" x14ac:dyDescent="0.3">
      <c r="B299" s="1448"/>
      <c r="C299" s="1448"/>
      <c r="D299" s="1448"/>
      <c r="E299" s="20"/>
      <c r="F299" s="20"/>
      <c r="G299" s="20"/>
      <c r="H299" s="20"/>
      <c r="I299" s="20"/>
      <c r="J299" s="20"/>
      <c r="K299" s="113"/>
      <c r="L299" s="99"/>
    </row>
    <row r="300" spans="2:12" ht="55.5" hidden="1" customHeight="1" x14ac:dyDescent="0.25">
      <c r="B300" s="159"/>
      <c r="C300" s="15"/>
      <c r="D300" s="15"/>
      <c r="E300" s="114" t="e">
        <f>'12 Score Format'!$K$30</f>
        <v>#N/A</v>
      </c>
      <c r="F300" s="114" t="e">
        <f>'12 Score Format'!$K$38</f>
        <v>#N/A</v>
      </c>
      <c r="G300" s="114" t="e">
        <f>'12 Score Format'!$K$46</f>
        <v>#N/A</v>
      </c>
      <c r="H300" s="114" t="e">
        <f>'12 Score Format'!$K$54</f>
        <v>#N/A</v>
      </c>
      <c r="I300" s="114" t="e">
        <f>'12 Score Format'!$K$62</f>
        <v>#N/A</v>
      </c>
      <c r="J300" s="114" t="e">
        <f>'12 Score Format'!$K$70</f>
        <v>#N/A</v>
      </c>
      <c r="K300" s="115"/>
      <c r="L300" s="101"/>
    </row>
    <row r="301" spans="2:12" ht="15.6" hidden="1" x14ac:dyDescent="0.3">
      <c r="B301" s="159"/>
      <c r="C301" s="1448"/>
      <c r="D301" s="1448"/>
      <c r="E301" s="138">
        <v>7</v>
      </c>
      <c r="F301" s="138">
        <v>7</v>
      </c>
      <c r="G301" s="138">
        <v>8</v>
      </c>
      <c r="H301" s="138">
        <v>8</v>
      </c>
      <c r="I301" s="138">
        <v>7</v>
      </c>
      <c r="J301" s="138"/>
      <c r="K301" s="110"/>
      <c r="L301" s="103"/>
    </row>
    <row r="302" spans="2:12" ht="15.6" hidden="1" x14ac:dyDescent="0.3">
      <c r="B302" s="159"/>
      <c r="C302" s="1448"/>
      <c r="D302" s="1448"/>
      <c r="E302" s="138">
        <v>7</v>
      </c>
      <c r="F302" s="138">
        <v>7</v>
      </c>
      <c r="G302" s="138">
        <v>8</v>
      </c>
      <c r="H302" s="138">
        <v>8</v>
      </c>
      <c r="I302" s="138">
        <v>7</v>
      </c>
      <c r="J302" s="138"/>
      <c r="K302" s="110"/>
      <c r="L302" s="103"/>
    </row>
    <row r="303" spans="2:12" ht="15.6" hidden="1" x14ac:dyDescent="0.3">
      <c r="B303" s="159"/>
      <c r="C303" s="1448"/>
      <c r="D303" s="1448"/>
      <c r="E303" s="138">
        <v>8</v>
      </c>
      <c r="F303" s="138">
        <v>7</v>
      </c>
      <c r="G303" s="138">
        <v>8</v>
      </c>
      <c r="H303" s="138">
        <v>8</v>
      </c>
      <c r="I303" s="138">
        <v>8</v>
      </c>
      <c r="J303" s="138"/>
      <c r="K303" s="110"/>
      <c r="L303" s="103"/>
    </row>
    <row r="304" spans="2:12" ht="15.6" hidden="1" x14ac:dyDescent="0.3">
      <c r="B304" s="159"/>
      <c r="C304" s="1448"/>
      <c r="D304" s="1448"/>
      <c r="E304" s="111"/>
      <c r="F304" s="111"/>
      <c r="G304" s="111"/>
      <c r="H304" s="111"/>
      <c r="I304" s="111"/>
      <c r="J304" s="111"/>
      <c r="K304" s="112"/>
      <c r="L304" s="99"/>
    </row>
    <row r="305" spans="2:30" ht="15.6" hidden="1" x14ac:dyDescent="0.3">
      <c r="B305" s="159"/>
      <c r="C305" s="104"/>
      <c r="D305" s="15"/>
      <c r="E305" s="109"/>
      <c r="F305" s="109"/>
      <c r="G305" s="109"/>
      <c r="H305" s="109"/>
      <c r="I305" s="1447"/>
      <c r="J305" s="1447"/>
      <c r="K305" s="1447"/>
      <c r="L305" s="105"/>
    </row>
    <row r="306" spans="2:30" ht="15" hidden="1" x14ac:dyDescent="0.25">
      <c r="B306" s="159"/>
      <c r="C306" s="15"/>
      <c r="D306" s="15"/>
      <c r="E306" s="20"/>
      <c r="F306" s="20"/>
      <c r="G306" s="20"/>
      <c r="H306" s="20"/>
      <c r="I306" s="20"/>
      <c r="J306" s="20"/>
      <c r="K306" s="113"/>
      <c r="L306" s="101"/>
    </row>
    <row r="307" spans="2:30" ht="15.6" hidden="1" x14ac:dyDescent="0.3">
      <c r="B307" s="1448"/>
      <c r="C307" s="1448"/>
      <c r="D307" s="1448"/>
      <c r="E307" s="20"/>
      <c r="F307" s="20"/>
      <c r="G307" s="20"/>
      <c r="H307" s="20"/>
      <c r="I307" s="20"/>
      <c r="J307" s="20"/>
      <c r="K307" s="113"/>
      <c r="L307" s="99"/>
    </row>
    <row r="308" spans="2:30" ht="55.5" hidden="1" customHeight="1" x14ac:dyDescent="0.25">
      <c r="B308" s="159"/>
      <c r="C308" s="15"/>
      <c r="D308" s="15"/>
      <c r="E308" s="114" t="e">
        <f>'12 Score Format'!$O$30</f>
        <v>#N/A</v>
      </c>
      <c r="F308" s="114" t="e">
        <f>'12 Score Format'!$O$38</f>
        <v>#N/A</v>
      </c>
      <c r="G308" s="114" t="e">
        <f>'12 Score Format'!$O$46</f>
        <v>#N/A</v>
      </c>
      <c r="H308" s="114" t="e">
        <f>'12 Score Format'!$O$54</f>
        <v>#N/A</v>
      </c>
      <c r="I308" s="114" t="e">
        <f>'12 Score Format'!$O$62</f>
        <v>#N/A</v>
      </c>
      <c r="J308" s="114" t="e">
        <f>'12 Score Format'!$O$70</f>
        <v>#N/A</v>
      </c>
      <c r="K308" s="115"/>
      <c r="L308" s="101"/>
    </row>
    <row r="309" spans="2:30" ht="15.6" hidden="1" x14ac:dyDescent="0.3">
      <c r="B309" s="159"/>
      <c r="C309" s="1448"/>
      <c r="D309" s="1448"/>
      <c r="E309" s="138"/>
      <c r="F309" s="138"/>
      <c r="G309" s="138"/>
      <c r="H309" s="138"/>
      <c r="I309" s="138"/>
      <c r="J309" s="138"/>
      <c r="K309" s="110"/>
      <c r="L309" s="103"/>
    </row>
    <row r="310" spans="2:30" ht="15.6" hidden="1" x14ac:dyDescent="0.3">
      <c r="B310" s="159"/>
      <c r="C310" s="1448"/>
      <c r="D310" s="1448"/>
      <c r="E310" s="138"/>
      <c r="F310" s="138"/>
      <c r="G310" s="138"/>
      <c r="H310" s="138"/>
      <c r="I310" s="138"/>
      <c r="J310" s="138"/>
      <c r="K310" s="110"/>
      <c r="L310" s="103"/>
    </row>
    <row r="311" spans="2:30" ht="15.6" hidden="1" x14ac:dyDescent="0.3">
      <c r="B311" s="159"/>
      <c r="C311" s="1448"/>
      <c r="D311" s="1448"/>
      <c r="E311" s="138"/>
      <c r="F311" s="138"/>
      <c r="G311" s="138"/>
      <c r="H311" s="138"/>
      <c r="I311" s="138"/>
      <c r="J311" s="138"/>
      <c r="K311" s="110"/>
      <c r="L311" s="103"/>
    </row>
    <row r="312" spans="2:30" ht="15.6" hidden="1" x14ac:dyDescent="0.3">
      <c r="B312" s="159"/>
      <c r="C312" s="1448"/>
      <c r="D312" s="1448"/>
      <c r="E312" s="111"/>
      <c r="F312" s="111"/>
      <c r="G312" s="111"/>
      <c r="H312" s="111"/>
      <c r="I312" s="111"/>
      <c r="J312" s="111"/>
      <c r="K312" s="112"/>
      <c r="L312" s="99"/>
    </row>
    <row r="313" spans="2:30" ht="15.6" hidden="1" x14ac:dyDescent="0.3">
      <c r="B313" s="159"/>
      <c r="C313" s="104"/>
      <c r="D313" s="15"/>
      <c r="E313" s="102"/>
      <c r="F313" s="102"/>
      <c r="G313" s="102"/>
      <c r="H313" s="102"/>
      <c r="I313" s="1452"/>
      <c r="J313" s="1452"/>
      <c r="K313" s="1452"/>
      <c r="L313" s="105"/>
    </row>
    <row r="314" spans="2:30" ht="15.6" x14ac:dyDescent="0.3">
      <c r="B314" s="1440">
        <f>$B$5</f>
        <v>0</v>
      </c>
      <c r="C314" s="1440"/>
      <c r="D314" s="1440"/>
      <c r="E314" s="1440"/>
      <c r="F314" s="125"/>
      <c r="G314" s="126" t="s">
        <v>310</v>
      </c>
      <c r="H314" s="127" t="s">
        <v>278</v>
      </c>
      <c r="I314" s="5"/>
      <c r="J314" s="1449">
        <f>'1 FILL FORM'!$D$6</f>
        <v>0</v>
      </c>
      <c r="K314" s="1449"/>
      <c r="L314" s="1449"/>
    </row>
    <row r="315" spans="2:30" ht="6.9" customHeight="1" x14ac:dyDescent="0.25">
      <c r="B315" s="157"/>
      <c r="C315" s="5"/>
      <c r="D315" s="5"/>
      <c r="E315" s="5"/>
      <c r="F315" s="5"/>
      <c r="G315" s="5"/>
      <c r="H315" s="5"/>
      <c r="I315" s="5"/>
      <c r="J315" s="94"/>
      <c r="K315" s="129"/>
      <c r="L315" s="129"/>
    </row>
    <row r="316" spans="2:30" x14ac:dyDescent="0.25">
      <c r="B316" s="270" t="e">
        <f>'12 Score Format'!$G$9</f>
        <v>#N/A</v>
      </c>
      <c r="C316" s="270"/>
      <c r="D316" s="270"/>
      <c r="E316" s="5"/>
      <c r="F316" s="15"/>
      <c r="G316" s="247" t="s">
        <v>370</v>
      </c>
      <c r="H316" s="248">
        <f>'12 Score Format'!$L$9</f>
        <v>0</v>
      </c>
      <c r="I316" s="5"/>
      <c r="J316" s="718"/>
      <c r="K316" s="129">
        <f>'1 FILL FORM'!$L$6</f>
        <v>0</v>
      </c>
      <c r="L316" s="129"/>
    </row>
    <row r="317" spans="2:30" s="123" customFormat="1" ht="60" customHeight="1" x14ac:dyDescent="0.25">
      <c r="B317" s="500" t="str">
        <f>$H$314</f>
        <v>E</v>
      </c>
      <c r="C317" s="130"/>
      <c r="D317" s="130"/>
      <c r="E317" s="197" t="e">
        <f>'12 Score Format'!$C$15</f>
        <v>#N/A</v>
      </c>
      <c r="F317" s="197" t="e">
        <f>'12 Score Format'!$C$16</f>
        <v>#N/A</v>
      </c>
      <c r="G317" s="197" t="e">
        <f>'12 Score Format'!$C$17</f>
        <v>#N/A</v>
      </c>
      <c r="H317" s="197" t="e">
        <f>'12 Score Format'!$C$18</f>
        <v>#N/A</v>
      </c>
      <c r="I317" s="197" t="e">
        <f>'12 Score Format'!$C$19</f>
        <v>#N/A</v>
      </c>
      <c r="J317" s="197" t="e">
        <f>'12 Score Format'!$C$20</f>
        <v>#N/A</v>
      </c>
      <c r="K317" s="131" t="s">
        <v>307</v>
      </c>
      <c r="L317" s="208" t="s">
        <v>350</v>
      </c>
      <c r="T317" s="124">
        <f>K321</f>
        <v>0</v>
      </c>
      <c r="X317" s="649" t="e">
        <f>'12 Score Format'!$C$15</f>
        <v>#N/A</v>
      </c>
      <c r="Y317" s="650">
        <f>E321</f>
        <v>0</v>
      </c>
      <c r="Z317" s="648"/>
      <c r="AA317" s="648"/>
      <c r="AB317" s="648"/>
      <c r="AC317" s="648">
        <f>SUMIF($X$8:$X$31,$AD$8,Y317:Y340)</f>
        <v>0</v>
      </c>
      <c r="AD317" s="642" t="s">
        <v>263</v>
      </c>
    </row>
    <row r="318" spans="2:30" ht="13.8" x14ac:dyDescent="0.25">
      <c r="B318" s="158"/>
      <c r="C318" s="1438">
        <f>'12 Score Format'!$C$9:$D$9</f>
        <v>0</v>
      </c>
      <c r="D318" s="1438"/>
      <c r="E318" s="138"/>
      <c r="F318" s="138"/>
      <c r="G318" s="138"/>
      <c r="H318" s="138"/>
      <c r="I318" s="138"/>
      <c r="J318" s="138"/>
      <c r="K318" s="132">
        <f>SUM(E318:J318)</f>
        <v>0</v>
      </c>
      <c r="L318" s="133" t="e">
        <f>AVERAGE(E318:J318)</f>
        <v>#DIV/0!</v>
      </c>
      <c r="T318" s="124">
        <f>K329</f>
        <v>0</v>
      </c>
      <c r="X318" s="649" t="e">
        <f>'12 Score Format'!$C$16</f>
        <v>#N/A</v>
      </c>
      <c r="Y318" s="650">
        <f>F321</f>
        <v>0</v>
      </c>
      <c r="Z318" s="651"/>
      <c r="AA318" s="652"/>
      <c r="AB318" s="653"/>
      <c r="AC318" s="648">
        <f>SUMIF($X$8:$X$31,$AD$9,Y317:Y340)</f>
        <v>0</v>
      </c>
      <c r="AD318" s="642" t="s">
        <v>490</v>
      </c>
    </row>
    <row r="319" spans="2:30" ht="13.8" x14ac:dyDescent="0.25">
      <c r="B319" s="158"/>
      <c r="C319" s="1438">
        <f>'12 Score Format'!$C$10:$D$10</f>
        <v>0</v>
      </c>
      <c r="D319" s="1438"/>
      <c r="E319" s="138"/>
      <c r="F319" s="138"/>
      <c r="G319" s="138"/>
      <c r="H319" s="138"/>
      <c r="I319" s="138"/>
      <c r="J319" s="138"/>
      <c r="K319" s="132">
        <f>SUM(E319:J319)</f>
        <v>0</v>
      </c>
      <c r="L319" s="133" t="e">
        <f>AVERAGE(E319:J319)</f>
        <v>#DIV/0!</v>
      </c>
      <c r="T319" s="124">
        <f>K337</f>
        <v>0</v>
      </c>
      <c r="X319" s="649" t="e">
        <f>'12 Score Format'!$C$17</f>
        <v>#N/A</v>
      </c>
      <c r="Y319" s="650">
        <f>G321</f>
        <v>0</v>
      </c>
      <c r="Z319" s="651"/>
      <c r="AA319" s="654"/>
      <c r="AB319" s="654"/>
      <c r="AC319" s="648">
        <f>SUMIF($X$8:$X$31,AD319,Y317:Y340)</f>
        <v>0</v>
      </c>
      <c r="AD319" s="642" t="s">
        <v>487</v>
      </c>
    </row>
    <row r="320" spans="2:30" ht="13.8" x14ac:dyDescent="0.25">
      <c r="B320" s="158"/>
      <c r="C320" s="1438">
        <f>'12 Score Format'!$C$11:$D$11</f>
        <v>0</v>
      </c>
      <c r="D320" s="1438"/>
      <c r="E320" s="138"/>
      <c r="F320" s="138"/>
      <c r="G320" s="138"/>
      <c r="H320" s="138"/>
      <c r="I320" s="138"/>
      <c r="J320" s="138"/>
      <c r="K320" s="132">
        <f>SUM(E320:J320)</f>
        <v>0</v>
      </c>
      <c r="L320" s="133" t="e">
        <f>AVERAGE(E320:J320)</f>
        <v>#DIV/0!</v>
      </c>
      <c r="T320" s="124">
        <f>K345</f>
        <v>0</v>
      </c>
      <c r="X320" s="649" t="e">
        <f>'12 Score Format'!$C$18</f>
        <v>#N/A</v>
      </c>
      <c r="Y320" s="650">
        <f>H321</f>
        <v>0</v>
      </c>
      <c r="Z320" s="651"/>
      <c r="AA320" s="651"/>
      <c r="AB320" s="651"/>
      <c r="AC320" s="648">
        <f>SUMIF($X$8:$X$31,AD320,Y317:Y340)</f>
        <v>0</v>
      </c>
      <c r="AD320" s="642" t="s">
        <v>262</v>
      </c>
    </row>
    <row r="321" spans="2:30" ht="13.8" x14ac:dyDescent="0.25">
      <c r="B321" s="158"/>
      <c r="C321" s="1438" t="s">
        <v>248</v>
      </c>
      <c r="D321" s="1438"/>
      <c r="E321" s="647">
        <f>SUM(E318:E320)</f>
        <v>0</v>
      </c>
      <c r="F321" s="647">
        <f t="shared" ref="F321:J321" si="31">SUM(F318:F320)</f>
        <v>0</v>
      </c>
      <c r="G321" s="647">
        <f t="shared" si="31"/>
        <v>0</v>
      </c>
      <c r="H321" s="647">
        <f t="shared" si="31"/>
        <v>0</v>
      </c>
      <c r="I321" s="647">
        <f t="shared" si="31"/>
        <v>0</v>
      </c>
      <c r="J321" s="647">
        <f t="shared" si="31"/>
        <v>0</v>
      </c>
      <c r="K321" s="134">
        <f t="shared" ref="K321" si="32">SUM(K318:K320)</f>
        <v>0</v>
      </c>
      <c r="L321" s="133"/>
      <c r="X321" s="649" t="e">
        <f>'12 Score Format'!$C$19</f>
        <v>#N/A</v>
      </c>
      <c r="Y321" s="650">
        <f>I321</f>
        <v>0</v>
      </c>
      <c r="Z321" s="651"/>
      <c r="AA321" s="651"/>
      <c r="AB321" s="651"/>
      <c r="AC321" s="648">
        <f>SUMIF($X$8:$X$31,$AD$12,Y317:Y340)</f>
        <v>0</v>
      </c>
      <c r="AD321" s="642" t="s">
        <v>485</v>
      </c>
    </row>
    <row r="322" spans="2:30" ht="15.6" x14ac:dyDescent="0.3">
      <c r="B322" s="157"/>
      <c r="C322" s="135"/>
      <c r="D322" s="5"/>
      <c r="E322" s="718"/>
      <c r="F322" s="718"/>
      <c r="G322" s="718"/>
      <c r="H322" s="718"/>
      <c r="I322" s="182"/>
      <c r="J322" s="182"/>
      <c r="K322" s="199" t="s">
        <v>311</v>
      </c>
      <c r="L322" s="181" t="e">
        <f>K321/('12 Score Format'!$K$9*30)</f>
        <v>#DIV/0!</v>
      </c>
      <c r="X322" s="649" t="e">
        <f>'12 Score Format'!$C$20</f>
        <v>#N/A</v>
      </c>
      <c r="Y322" s="650">
        <f>J321</f>
        <v>0</v>
      </c>
      <c r="Z322" s="454"/>
      <c r="AA322" s="454"/>
      <c r="AB322" s="454"/>
      <c r="AC322" s="648">
        <f>SUMIF($X$8:$X$31,$AD$13,Y317:Y340)</f>
        <v>0</v>
      </c>
      <c r="AD322" s="642" t="s">
        <v>489</v>
      </c>
    </row>
    <row r="323" spans="2:30" ht="15" x14ac:dyDescent="0.25">
      <c r="B323" s="157"/>
      <c r="C323" s="5"/>
      <c r="D323" s="5"/>
      <c r="E323" s="5"/>
      <c r="F323" s="5"/>
      <c r="G323" s="247" t="s">
        <v>370</v>
      </c>
      <c r="H323" s="248">
        <f>'12 Score Format'!$L$10</f>
        <v>0</v>
      </c>
      <c r="I323" s="5"/>
      <c r="J323" s="5"/>
      <c r="K323" s="128"/>
      <c r="L323" s="129"/>
      <c r="X323" s="649" t="e">
        <f>'12 Score Format'!$G$15</f>
        <v>#N/A</v>
      </c>
      <c r="Y323" s="655">
        <f>E329</f>
        <v>0</v>
      </c>
      <c r="Z323" s="454"/>
      <c r="AA323" s="454"/>
      <c r="AB323" s="454"/>
      <c r="AC323" s="648">
        <f>SUMIF($X$8:$X$31,$AD$14,Y317:Y340)</f>
        <v>0</v>
      </c>
      <c r="AD323" s="642" t="s">
        <v>488</v>
      </c>
    </row>
    <row r="324" spans="2:30" ht="16.5" customHeight="1" x14ac:dyDescent="0.25">
      <c r="B324" s="271" t="e">
        <f>'12 Score Format'!$G$10</f>
        <v>#N/A</v>
      </c>
      <c r="C324" s="271"/>
      <c r="D324" s="271"/>
      <c r="E324" s="5"/>
      <c r="F324" s="5"/>
      <c r="G324" s="5"/>
      <c r="H324" s="5"/>
      <c r="I324" s="5"/>
      <c r="J324" s="5"/>
      <c r="K324" s="128"/>
      <c r="L324" s="129"/>
      <c r="X324" s="649" t="e">
        <f>'12 Score Format'!$G$16</f>
        <v>#N/A</v>
      </c>
      <c r="Y324" s="655">
        <f>F329</f>
        <v>0</v>
      </c>
      <c r="Z324" s="454"/>
      <c r="AA324" s="454"/>
      <c r="AB324" s="454"/>
      <c r="AC324" s="648">
        <f>SUMIF($X$8:$X$31,$AD$15,Y317:Y340)</f>
        <v>0</v>
      </c>
      <c r="AD324" s="657" t="s">
        <v>486</v>
      </c>
    </row>
    <row r="325" spans="2:30" s="123" customFormat="1" ht="60" customHeight="1" x14ac:dyDescent="0.25">
      <c r="B325" s="500" t="str">
        <f>$H$314</f>
        <v>E</v>
      </c>
      <c r="C325" s="130"/>
      <c r="D325" s="130"/>
      <c r="E325" s="197" t="e">
        <f>'12 Score Format'!$G$15</f>
        <v>#N/A</v>
      </c>
      <c r="F325" s="197" t="e">
        <f>'12 Score Format'!$G$16</f>
        <v>#N/A</v>
      </c>
      <c r="G325" s="197" t="e">
        <f>'12 Score Format'!$G$17</f>
        <v>#N/A</v>
      </c>
      <c r="H325" s="197" t="e">
        <f>'12 Score Format'!$G$18</f>
        <v>#N/A</v>
      </c>
      <c r="I325" s="197" t="e">
        <f>'12 Score Format'!$G$19</f>
        <v>#N/A</v>
      </c>
      <c r="J325" s="197" t="e">
        <f>'12 Score Format'!$G$20</f>
        <v>#N/A</v>
      </c>
      <c r="K325" s="131" t="s">
        <v>307</v>
      </c>
      <c r="L325" s="131" t="s">
        <v>308</v>
      </c>
      <c r="X325" s="649" t="e">
        <f>'12 Score Format'!$G$17</f>
        <v>#N/A</v>
      </c>
      <c r="Y325" s="655">
        <f>G329</f>
        <v>0</v>
      </c>
      <c r="Z325" s="648"/>
      <c r="AA325" s="648"/>
      <c r="AB325" s="648"/>
      <c r="AC325" s="648"/>
    </row>
    <row r="326" spans="2:30" ht="13.8" x14ac:dyDescent="0.25">
      <c r="B326" s="158"/>
      <c r="C326" s="1438">
        <f>'12 Score Format'!$C$9:$D$9</f>
        <v>0</v>
      </c>
      <c r="D326" s="1438"/>
      <c r="E326" s="138"/>
      <c r="F326" s="138"/>
      <c r="G326" s="138"/>
      <c r="H326" s="138"/>
      <c r="I326" s="138"/>
      <c r="J326" s="138"/>
      <c r="K326" s="132">
        <f>SUM(E326:J326)</f>
        <v>0</v>
      </c>
      <c r="L326" s="133" t="e">
        <f>AVERAGE(E326:J326)</f>
        <v>#DIV/0!</v>
      </c>
      <c r="X326" s="649" t="e">
        <f>'12 Score Format'!$G$18</f>
        <v>#N/A</v>
      </c>
      <c r="Y326" s="655">
        <f>H329</f>
        <v>0</v>
      </c>
      <c r="Z326" s="651"/>
      <c r="AA326" s="651"/>
      <c r="AB326" s="651"/>
      <c r="AC326" s="651"/>
      <c r="AD326" s="124"/>
    </row>
    <row r="327" spans="2:30" ht="13.8" x14ac:dyDescent="0.25">
      <c r="B327" s="158"/>
      <c r="C327" s="1438">
        <f>'12 Score Format'!$C$10:$D$10</f>
        <v>0</v>
      </c>
      <c r="D327" s="1438"/>
      <c r="E327" s="138"/>
      <c r="F327" s="138"/>
      <c r="G327" s="138"/>
      <c r="H327" s="138"/>
      <c r="I327" s="138"/>
      <c r="J327" s="138"/>
      <c r="K327" s="132">
        <f>SUM(E327:J327)</f>
        <v>0</v>
      </c>
      <c r="L327" s="133" t="e">
        <f>AVERAGE(E327:J327)</f>
        <v>#DIV/0!</v>
      </c>
      <c r="X327" s="649" t="e">
        <f>'12 Score Format'!$G$19</f>
        <v>#N/A</v>
      </c>
      <c r="Y327" s="655">
        <f>I329</f>
        <v>0</v>
      </c>
      <c r="Z327" s="651"/>
      <c r="AA327" s="651"/>
      <c r="AB327" s="651"/>
      <c r="AC327" s="651"/>
      <c r="AD327" s="124"/>
    </row>
    <row r="328" spans="2:30" ht="13.8" x14ac:dyDescent="0.25">
      <c r="B328" s="158"/>
      <c r="C328" s="1438">
        <f>'12 Score Format'!$C$11:$D$11</f>
        <v>0</v>
      </c>
      <c r="D328" s="1438"/>
      <c r="E328" s="138"/>
      <c r="F328" s="138"/>
      <c r="G328" s="138"/>
      <c r="H328" s="138"/>
      <c r="I328" s="138"/>
      <c r="J328" s="138"/>
      <c r="K328" s="132">
        <f>SUM(E328:J328)</f>
        <v>0</v>
      </c>
      <c r="L328" s="133" t="e">
        <f>AVERAGE(E328:J328)</f>
        <v>#DIV/0!</v>
      </c>
      <c r="X328" s="649" t="e">
        <f>'12 Score Format'!$G$20</f>
        <v>#N/A</v>
      </c>
      <c r="Y328" s="655">
        <f>J329</f>
        <v>0</v>
      </c>
      <c r="Z328" s="651"/>
      <c r="AA328" s="651"/>
      <c r="AB328" s="651"/>
      <c r="AC328" s="651"/>
      <c r="AD328" s="124"/>
    </row>
    <row r="329" spans="2:30" ht="13.8" x14ac:dyDescent="0.25">
      <c r="B329" s="158"/>
      <c r="C329" s="1438" t="s">
        <v>248</v>
      </c>
      <c r="D329" s="1438"/>
      <c r="E329" s="647">
        <f>SUM(E326:E328)</f>
        <v>0</v>
      </c>
      <c r="F329" s="647">
        <f t="shared" ref="F329:J329" si="33">SUM(F326:F328)</f>
        <v>0</v>
      </c>
      <c r="G329" s="647">
        <f t="shared" si="33"/>
        <v>0</v>
      </c>
      <c r="H329" s="647">
        <f t="shared" si="33"/>
        <v>0</v>
      </c>
      <c r="I329" s="647">
        <f t="shared" si="33"/>
        <v>0</v>
      </c>
      <c r="J329" s="647">
        <f t="shared" si="33"/>
        <v>0</v>
      </c>
      <c r="K329" s="134">
        <f t="shared" ref="K329" si="34">SUM(K326:K328)</f>
        <v>0</v>
      </c>
      <c r="L329" s="132"/>
      <c r="X329" s="649" t="e">
        <f>'12 Score Format'!$K$15</f>
        <v>#N/A</v>
      </c>
      <c r="Y329" s="655">
        <f>E337</f>
        <v>0</v>
      </c>
      <c r="Z329" s="651"/>
      <c r="AA329" s="651"/>
      <c r="AB329" s="651"/>
      <c r="AC329" s="651"/>
      <c r="AD329" s="124"/>
    </row>
    <row r="330" spans="2:30" ht="15.6" x14ac:dyDescent="0.3">
      <c r="B330" s="157"/>
      <c r="C330" s="135"/>
      <c r="D330" s="5"/>
      <c r="E330" s="718"/>
      <c r="F330" s="718"/>
      <c r="G330" s="718"/>
      <c r="H330" s="718"/>
      <c r="I330" s="182"/>
      <c r="J330" s="182"/>
      <c r="K330" s="199" t="s">
        <v>311</v>
      </c>
      <c r="L330" s="181" t="e">
        <f>K329/('12 Score Format'!$K$10*30)</f>
        <v>#DIV/0!</v>
      </c>
      <c r="X330" s="649" t="e">
        <f>'12 Score Format'!$K$16</f>
        <v>#N/A</v>
      </c>
      <c r="Y330" s="655">
        <f>F337</f>
        <v>0</v>
      </c>
      <c r="Z330" s="454"/>
      <c r="AA330" s="454"/>
      <c r="AB330" s="454"/>
      <c r="AC330" s="454"/>
    </row>
    <row r="331" spans="2:30" ht="15" x14ac:dyDescent="0.25">
      <c r="B331" s="157"/>
      <c r="C331" s="5"/>
      <c r="D331" s="5"/>
      <c r="E331" s="5"/>
      <c r="F331" s="5"/>
      <c r="G331" s="5"/>
      <c r="H331" s="5"/>
      <c r="I331" s="5"/>
      <c r="J331" s="5"/>
      <c r="K331" s="128"/>
      <c r="L331" s="137"/>
      <c r="X331" s="649" t="e">
        <f>'12 Score Format'!$K$17</f>
        <v>#N/A</v>
      </c>
      <c r="Y331" s="655">
        <f>G337</f>
        <v>0</v>
      </c>
      <c r="Z331" s="454"/>
      <c r="AA331" s="454"/>
      <c r="AB331" s="454"/>
      <c r="AC331" s="454"/>
    </row>
    <row r="332" spans="2:30" x14ac:dyDescent="0.25">
      <c r="B332" s="271" t="e">
        <f>'12 Score Format'!$G$11</f>
        <v>#N/A</v>
      </c>
      <c r="C332" s="271"/>
      <c r="D332" s="271"/>
      <c r="E332" s="5"/>
      <c r="F332" s="5"/>
      <c r="G332" s="247" t="s">
        <v>370</v>
      </c>
      <c r="H332" s="248">
        <f>'12 Score Format'!$L$11</f>
        <v>0</v>
      </c>
      <c r="I332" s="5"/>
      <c r="J332" s="5"/>
      <c r="K332" s="128"/>
      <c r="L332" s="129"/>
      <c r="X332" s="649" t="e">
        <f>'12 Score Format'!$K$18</f>
        <v>#N/A</v>
      </c>
      <c r="Y332" s="655">
        <f>H337</f>
        <v>0</v>
      </c>
      <c r="Z332" s="454"/>
      <c r="AA332" s="454"/>
      <c r="AB332" s="454"/>
      <c r="AC332" s="454"/>
    </row>
    <row r="333" spans="2:30" s="123" customFormat="1" ht="60" customHeight="1" x14ac:dyDescent="0.25">
      <c r="B333" s="500" t="str">
        <f>$H$314</f>
        <v>E</v>
      </c>
      <c r="C333" s="130"/>
      <c r="D333" s="130"/>
      <c r="E333" s="197" t="e">
        <f>'12 Score Format'!$K$15</f>
        <v>#N/A</v>
      </c>
      <c r="F333" s="197" t="e">
        <f>'12 Score Format'!$K$16</f>
        <v>#N/A</v>
      </c>
      <c r="G333" s="197" t="e">
        <f>'12 Score Format'!$K$17</f>
        <v>#N/A</v>
      </c>
      <c r="H333" s="197" t="e">
        <f>'12 Score Format'!$K$18</f>
        <v>#N/A</v>
      </c>
      <c r="I333" s="197" t="e">
        <f>'12 Score Format'!$K$19</f>
        <v>#N/A</v>
      </c>
      <c r="J333" s="197" t="e">
        <f>'12 Score Format'!$K$20</f>
        <v>#N/A</v>
      </c>
      <c r="K333" s="131" t="s">
        <v>307</v>
      </c>
      <c r="L333" s="131" t="s">
        <v>308</v>
      </c>
      <c r="X333" s="649" t="e">
        <f>'12 Score Format'!$K$19</f>
        <v>#N/A</v>
      </c>
      <c r="Y333" s="655">
        <f>I337</f>
        <v>0</v>
      </c>
      <c r="Z333" s="648"/>
      <c r="AA333" s="648"/>
      <c r="AB333" s="648"/>
      <c r="AC333" s="648"/>
    </row>
    <row r="334" spans="2:30" ht="13.8" x14ac:dyDescent="0.25">
      <c r="B334" s="158"/>
      <c r="C334" s="1438">
        <f>'12 Score Format'!$C$9:$D$9</f>
        <v>0</v>
      </c>
      <c r="D334" s="1438"/>
      <c r="E334" s="138"/>
      <c r="F334" s="138"/>
      <c r="G334" s="138"/>
      <c r="H334" s="138"/>
      <c r="I334" s="138"/>
      <c r="J334" s="138"/>
      <c r="K334" s="132">
        <f>SUM(E334:J334)</f>
        <v>0</v>
      </c>
      <c r="L334" s="133" t="e">
        <f>AVERAGE(E334:J334)</f>
        <v>#DIV/0!</v>
      </c>
      <c r="X334" s="649" t="e">
        <f>'12 Score Format'!$K$20</f>
        <v>#N/A</v>
      </c>
      <c r="Y334" s="655">
        <f>J337</f>
        <v>0</v>
      </c>
      <c r="Z334" s="651"/>
      <c r="AA334" s="651"/>
      <c r="AB334" s="651"/>
      <c r="AC334" s="651"/>
      <c r="AD334" s="124"/>
    </row>
    <row r="335" spans="2:30" ht="13.8" x14ac:dyDescent="0.25">
      <c r="B335" s="158"/>
      <c r="C335" s="1438">
        <f>'12 Score Format'!$C$10:$D$10</f>
        <v>0</v>
      </c>
      <c r="D335" s="1438"/>
      <c r="E335" s="138"/>
      <c r="F335" s="138"/>
      <c r="G335" s="138"/>
      <c r="H335" s="138"/>
      <c r="I335" s="138"/>
      <c r="J335" s="138"/>
      <c r="K335" s="132">
        <f>SUM(E335:J335)</f>
        <v>0</v>
      </c>
      <c r="L335" s="133" t="e">
        <f>AVERAGE(E335:J335)</f>
        <v>#DIV/0!</v>
      </c>
      <c r="X335" s="649" t="e">
        <f>'12 Score Format'!$O$15</f>
        <v>#N/A</v>
      </c>
      <c r="Y335" s="658">
        <f>E345</f>
        <v>0</v>
      </c>
      <c r="Z335" s="656"/>
      <c r="AA335" s="656"/>
      <c r="AB335" s="656"/>
      <c r="AC335" s="656"/>
      <c r="AD335" s="124"/>
    </row>
    <row r="336" spans="2:30" ht="13.8" x14ac:dyDescent="0.25">
      <c r="B336" s="158"/>
      <c r="C336" s="1438">
        <f>'12 Score Format'!$C$11:$D$11</f>
        <v>0</v>
      </c>
      <c r="D336" s="1438"/>
      <c r="E336" s="138"/>
      <c r="F336" s="138"/>
      <c r="G336" s="138"/>
      <c r="H336" s="138"/>
      <c r="I336" s="138"/>
      <c r="J336" s="138"/>
      <c r="K336" s="132">
        <f>SUM(E336:J336)</f>
        <v>0</v>
      </c>
      <c r="L336" s="133" t="e">
        <f>AVERAGE(E336:J336)</f>
        <v>#DIV/0!</v>
      </c>
      <c r="X336" s="649" t="e">
        <f>'12 Score Format'!$O$16</f>
        <v>#N/A</v>
      </c>
      <c r="Y336" s="658">
        <f>F345</f>
        <v>0</v>
      </c>
      <c r="Z336" s="656"/>
      <c r="AA336" s="656"/>
      <c r="AB336" s="656"/>
      <c r="AC336" s="656"/>
      <c r="AD336" s="124"/>
    </row>
    <row r="337" spans="2:30" ht="13.8" x14ac:dyDescent="0.25">
      <c r="B337" s="158"/>
      <c r="C337" s="1438" t="s">
        <v>248</v>
      </c>
      <c r="D337" s="1438"/>
      <c r="E337" s="647">
        <f>SUM(E334:E336)</f>
        <v>0</v>
      </c>
      <c r="F337" s="647">
        <f t="shared" ref="F337:J337" si="35">SUM(F334:F336)</f>
        <v>0</v>
      </c>
      <c r="G337" s="647">
        <f t="shared" si="35"/>
        <v>0</v>
      </c>
      <c r="H337" s="647">
        <f t="shared" si="35"/>
        <v>0</v>
      </c>
      <c r="I337" s="647">
        <f t="shared" si="35"/>
        <v>0</v>
      </c>
      <c r="J337" s="647">
        <f t="shared" si="35"/>
        <v>0</v>
      </c>
      <c r="K337" s="134">
        <f t="shared" ref="K337" si="36">SUM(K334:K336)</f>
        <v>0</v>
      </c>
      <c r="L337" s="132"/>
      <c r="X337" s="649" t="e">
        <f>'12 Score Format'!$O$17</f>
        <v>#N/A</v>
      </c>
      <c r="Y337" s="658">
        <f>G345</f>
        <v>0</v>
      </c>
      <c r="Z337" s="656"/>
      <c r="AA337" s="656"/>
      <c r="AB337" s="656"/>
      <c r="AC337" s="656"/>
      <c r="AD337" s="124"/>
    </row>
    <row r="338" spans="2:30" ht="15.6" x14ac:dyDescent="0.3">
      <c r="B338" s="157"/>
      <c r="C338" s="135"/>
      <c r="D338" s="5"/>
      <c r="E338" s="718"/>
      <c r="F338" s="718"/>
      <c r="G338" s="718"/>
      <c r="H338" s="718"/>
      <c r="I338" s="182"/>
      <c r="J338" s="182"/>
      <c r="K338" s="199" t="s">
        <v>311</v>
      </c>
      <c r="L338" s="181" t="e">
        <f>K337/('12 Score Format'!$K$11*30)</f>
        <v>#DIV/0!</v>
      </c>
      <c r="X338" s="649" t="e">
        <f>'12 Score Format'!$O$18</f>
        <v>#N/A</v>
      </c>
      <c r="Y338" s="658">
        <f>H345</f>
        <v>0</v>
      </c>
      <c r="Z338" s="656"/>
      <c r="AA338" s="656"/>
      <c r="AB338" s="656"/>
      <c r="AC338" s="656"/>
    </row>
    <row r="339" spans="2:30" ht="15" x14ac:dyDescent="0.25">
      <c r="B339" s="157"/>
      <c r="C339" s="5"/>
      <c r="D339" s="5"/>
      <c r="E339" s="5"/>
      <c r="F339" s="5"/>
      <c r="G339" s="5"/>
      <c r="H339" s="5"/>
      <c r="I339" s="5"/>
      <c r="J339" s="5"/>
      <c r="K339" s="128"/>
      <c r="L339" s="137"/>
      <c r="X339" s="649" t="e">
        <f>'12 Score Format'!$O$19</f>
        <v>#N/A</v>
      </c>
      <c r="Y339" s="658">
        <f>I345</f>
        <v>0</v>
      </c>
      <c r="Z339" s="656"/>
      <c r="AA339" s="656"/>
      <c r="AB339" s="656"/>
      <c r="AC339" s="656"/>
    </row>
    <row r="340" spans="2:30" ht="13.8" x14ac:dyDescent="0.25">
      <c r="B340" s="271" t="str">
        <f>'12 Score Format'!$G$12</f>
        <v>Not Used</v>
      </c>
      <c r="C340" s="271"/>
      <c r="D340" s="271"/>
      <c r="E340" s="5"/>
      <c r="F340" s="5"/>
      <c r="G340" s="247" t="s">
        <v>370</v>
      </c>
      <c r="H340" s="248">
        <f>'12 Score Format'!$L$12</f>
        <v>0</v>
      </c>
      <c r="I340" s="5"/>
      <c r="J340" s="5"/>
      <c r="K340" s="128"/>
      <c r="L340" s="129"/>
      <c r="X340" s="649" t="e">
        <f>'12 Score Format'!$O$20</f>
        <v>#N/A</v>
      </c>
      <c r="Y340" s="659">
        <f>J345</f>
        <v>0</v>
      </c>
      <c r="Z340" s="656"/>
      <c r="AA340" s="656"/>
      <c r="AB340" s="656"/>
      <c r="AC340" s="656"/>
    </row>
    <row r="341" spans="2:30" s="123" customFormat="1" ht="60" customHeight="1" x14ac:dyDescent="0.2">
      <c r="B341" s="500" t="str">
        <f>$H$314</f>
        <v>E</v>
      </c>
      <c r="C341" s="130"/>
      <c r="D341" s="130"/>
      <c r="E341" s="197" t="e">
        <f>'12 Score Format'!$O$15</f>
        <v>#N/A</v>
      </c>
      <c r="F341" s="197" t="e">
        <f>'12 Score Format'!$O$16</f>
        <v>#N/A</v>
      </c>
      <c r="G341" s="197" t="e">
        <f>'12 Score Format'!$O$17</f>
        <v>#N/A</v>
      </c>
      <c r="H341" s="197" t="e">
        <f>'12 Score Format'!$O$18</f>
        <v>#N/A</v>
      </c>
      <c r="I341" s="197" t="e">
        <f>'12 Score Format'!$O$19</f>
        <v>#N/A</v>
      </c>
      <c r="J341" s="197" t="e">
        <f>'12 Score Format'!$O$20</f>
        <v>#N/A</v>
      </c>
      <c r="K341" s="131" t="s">
        <v>307</v>
      </c>
      <c r="L341" s="131" t="s">
        <v>308</v>
      </c>
    </row>
    <row r="342" spans="2:30" ht="13.8" x14ac:dyDescent="0.25">
      <c r="B342" s="158"/>
      <c r="C342" s="1438">
        <f>'12 Score Format'!$C$9:$D$9</f>
        <v>0</v>
      </c>
      <c r="D342" s="1438"/>
      <c r="E342" s="138"/>
      <c r="F342" s="138"/>
      <c r="G342" s="138"/>
      <c r="H342" s="138"/>
      <c r="I342" s="138"/>
      <c r="J342" s="138"/>
      <c r="K342" s="132">
        <f>SUM(E342:J342)</f>
        <v>0</v>
      </c>
      <c r="L342" s="133" t="e">
        <f>AVERAGE(E342:J342)</f>
        <v>#DIV/0!</v>
      </c>
    </row>
    <row r="343" spans="2:30" ht="13.8" x14ac:dyDescent="0.25">
      <c r="B343" s="158"/>
      <c r="C343" s="1438">
        <f>'12 Score Format'!$C$10:$D$10</f>
        <v>0</v>
      </c>
      <c r="D343" s="1438"/>
      <c r="E343" s="138"/>
      <c r="F343" s="138"/>
      <c r="G343" s="138"/>
      <c r="H343" s="138"/>
      <c r="I343" s="138"/>
      <c r="J343" s="138"/>
      <c r="K343" s="132">
        <f>SUM(E343:J343)</f>
        <v>0</v>
      </c>
      <c r="L343" s="133" t="e">
        <f>AVERAGE(E343:J343)</f>
        <v>#DIV/0!</v>
      </c>
    </row>
    <row r="344" spans="2:30" ht="13.8" x14ac:dyDescent="0.25">
      <c r="B344" s="158"/>
      <c r="C344" s="1438">
        <f>'12 Score Format'!$C$11:$D$11</f>
        <v>0</v>
      </c>
      <c r="D344" s="1438"/>
      <c r="E344" s="138"/>
      <c r="F344" s="138"/>
      <c r="G344" s="138"/>
      <c r="H344" s="138"/>
      <c r="I344" s="138"/>
      <c r="J344" s="138"/>
      <c r="K344" s="132">
        <f>SUM(E344:J344)</f>
        <v>0</v>
      </c>
      <c r="L344" s="133" t="e">
        <f>AVERAGE(E344:J344)</f>
        <v>#DIV/0!</v>
      </c>
    </row>
    <row r="345" spans="2:30" ht="13.8" x14ac:dyDescent="0.25">
      <c r="B345" s="158"/>
      <c r="C345" s="1438" t="s">
        <v>248</v>
      </c>
      <c r="D345" s="1438"/>
      <c r="E345" s="647">
        <f t="shared" ref="E345:K345" si="37">SUM(E342:E344)</f>
        <v>0</v>
      </c>
      <c r="F345" s="647">
        <f t="shared" si="37"/>
        <v>0</v>
      </c>
      <c r="G345" s="647">
        <f t="shared" si="37"/>
        <v>0</v>
      </c>
      <c r="H345" s="647">
        <f t="shared" si="37"/>
        <v>0</v>
      </c>
      <c r="I345" s="647">
        <f t="shared" si="37"/>
        <v>0</v>
      </c>
      <c r="J345" s="647">
        <f t="shared" si="37"/>
        <v>0</v>
      </c>
      <c r="K345" s="134">
        <f t="shared" si="37"/>
        <v>0</v>
      </c>
      <c r="L345" s="132"/>
    </row>
    <row r="346" spans="2:30" ht="15.6" x14ac:dyDescent="0.3">
      <c r="B346" s="157"/>
      <c r="C346" s="135"/>
      <c r="D346" s="5"/>
      <c r="E346" s="94"/>
      <c r="F346" s="94"/>
      <c r="G346" s="94"/>
      <c r="H346" s="94"/>
      <c r="I346" s="182"/>
      <c r="J346" s="182"/>
      <c r="K346" s="199" t="s">
        <v>311</v>
      </c>
      <c r="L346" s="181" t="e">
        <f>K345/('12 Score Format'!$K$12*30)</f>
        <v>#DIV/0!</v>
      </c>
    </row>
    <row r="347" spans="2:30" ht="15" customHeight="1" x14ac:dyDescent="0.3">
      <c r="B347" s="157"/>
      <c r="C347" s="135"/>
      <c r="D347" s="5"/>
      <c r="E347" s="94"/>
      <c r="F347" s="15"/>
      <c r="G347" s="247" t="s">
        <v>371</v>
      </c>
      <c r="H347" s="248">
        <f>$H$38</f>
        <v>0</v>
      </c>
      <c r="I347" s="94"/>
      <c r="J347" s="137"/>
      <c r="K347" s="199" t="s">
        <v>356</v>
      </c>
      <c r="L347" s="136">
        <f>K321+K329+K337+K345</f>
        <v>0</v>
      </c>
      <c r="O347" s="95">
        <f>IF(L347&gt;0,1,0)</f>
        <v>0</v>
      </c>
    </row>
    <row r="348" spans="2:30" ht="15" x14ac:dyDescent="0.25">
      <c r="B348" s="157"/>
      <c r="C348" s="5"/>
      <c r="D348" s="5"/>
      <c r="E348" s="5"/>
      <c r="F348" s="5"/>
      <c r="G348" s="5"/>
      <c r="H348" s="5"/>
      <c r="I348" s="5"/>
      <c r="J348" s="182"/>
      <c r="K348" s="199" t="s">
        <v>317</v>
      </c>
      <c r="L348" s="181" t="e">
        <f>(K321+K329+K337+K345)/'12 Score Format'!$M$90</f>
        <v>#DIV/0!</v>
      </c>
    </row>
    <row r="349" spans="2:30" ht="6" customHeight="1" x14ac:dyDescent="0.25"/>
    <row r="350" spans="2:30" ht="15" hidden="1" x14ac:dyDescent="0.25">
      <c r="B350" s="159"/>
      <c r="C350" s="15"/>
      <c r="D350" s="15"/>
      <c r="E350" s="15"/>
      <c r="F350" s="15"/>
      <c r="G350" s="15"/>
      <c r="H350" s="15"/>
      <c r="I350" s="15"/>
      <c r="J350" s="1452"/>
      <c r="K350" s="1452"/>
      <c r="L350" s="105"/>
    </row>
    <row r="351" spans="2:30" hidden="1" x14ac:dyDescent="0.25">
      <c r="B351" s="162"/>
      <c r="C351" s="15"/>
      <c r="D351" s="15"/>
      <c r="E351" s="15"/>
      <c r="F351" s="15"/>
      <c r="G351" s="15"/>
      <c r="H351" s="15"/>
      <c r="I351" s="15"/>
      <c r="J351" s="15"/>
      <c r="K351" s="15"/>
      <c r="L351" s="15"/>
    </row>
    <row r="352" spans="2:30" ht="15" hidden="1" x14ac:dyDescent="0.25">
      <c r="B352" s="159"/>
      <c r="C352" s="15"/>
      <c r="D352" s="15"/>
      <c r="E352" s="15"/>
      <c r="F352" s="15"/>
      <c r="G352" s="15"/>
      <c r="H352" s="15"/>
      <c r="I352" s="15"/>
      <c r="J352" s="15"/>
      <c r="K352" s="96"/>
      <c r="L352" s="96"/>
    </row>
    <row r="353" spans="2:12" ht="15.6" hidden="1" x14ac:dyDescent="0.3">
      <c r="B353" s="159"/>
      <c r="C353" s="15"/>
      <c r="D353" s="15"/>
      <c r="E353" s="15"/>
      <c r="F353" s="15"/>
      <c r="G353" s="97"/>
      <c r="H353" s="98"/>
      <c r="I353" s="15"/>
      <c r="J353" s="15"/>
      <c r="K353" s="96"/>
      <c r="L353" s="96"/>
    </row>
    <row r="354" spans="2:12" ht="15.6" hidden="1" x14ac:dyDescent="0.3">
      <c r="B354" s="159"/>
      <c r="C354" s="15"/>
      <c r="D354" s="15"/>
      <c r="E354" s="15"/>
      <c r="F354" s="15"/>
      <c r="G354" s="97"/>
      <c r="H354" s="98"/>
      <c r="I354" s="15"/>
      <c r="J354" s="15"/>
      <c r="K354" s="96"/>
      <c r="L354" s="96"/>
    </row>
    <row r="355" spans="2:12" ht="15.6" hidden="1" x14ac:dyDescent="0.3">
      <c r="B355" s="159"/>
      <c r="C355" s="15"/>
      <c r="D355" s="15"/>
      <c r="E355" s="15"/>
      <c r="F355" s="15"/>
      <c r="G355" s="97"/>
      <c r="H355" s="98"/>
      <c r="I355" s="15"/>
      <c r="J355" s="15"/>
      <c r="K355" s="96"/>
      <c r="L355" s="96"/>
    </row>
    <row r="356" spans="2:12" ht="15.6" hidden="1" x14ac:dyDescent="0.3">
      <c r="B356" s="159"/>
      <c r="C356" s="15"/>
      <c r="D356" s="15"/>
      <c r="E356" s="15"/>
      <c r="F356" s="15"/>
      <c r="G356" s="97"/>
      <c r="H356" s="98"/>
      <c r="I356" s="15"/>
      <c r="J356" s="15"/>
      <c r="K356" s="96"/>
      <c r="L356" s="96"/>
    </row>
    <row r="357" spans="2:12" ht="15.6" hidden="1" x14ac:dyDescent="0.3">
      <c r="B357" s="159"/>
      <c r="C357" s="15"/>
      <c r="D357" s="15"/>
      <c r="E357" s="15"/>
      <c r="F357" s="15"/>
      <c r="G357" s="97"/>
      <c r="H357" s="98"/>
      <c r="I357" s="15"/>
      <c r="J357" s="15"/>
      <c r="K357" s="96"/>
      <c r="L357" s="96"/>
    </row>
    <row r="358" spans="2:12" ht="15.6" hidden="1" x14ac:dyDescent="0.3">
      <c r="B358" s="159"/>
      <c r="C358" s="15"/>
      <c r="D358" s="15"/>
      <c r="E358" s="15"/>
      <c r="F358" s="15"/>
      <c r="G358" s="97"/>
      <c r="H358" s="98"/>
      <c r="I358" s="15"/>
      <c r="J358" s="15"/>
      <c r="K358" s="96"/>
      <c r="L358" s="96"/>
    </row>
    <row r="359" spans="2:12" ht="15.6" hidden="1" x14ac:dyDescent="0.3">
      <c r="B359" s="159"/>
      <c r="C359" s="15"/>
      <c r="D359" s="15"/>
      <c r="E359" s="15"/>
      <c r="F359" s="15"/>
      <c r="G359" s="97"/>
      <c r="H359" s="98"/>
      <c r="I359" s="15"/>
      <c r="J359" s="15"/>
      <c r="K359" s="96"/>
      <c r="L359" s="96"/>
    </row>
    <row r="360" spans="2:12" ht="15.6" hidden="1" x14ac:dyDescent="0.3">
      <c r="B360" s="159"/>
      <c r="C360" s="15"/>
      <c r="D360" s="15"/>
      <c r="E360" s="15"/>
      <c r="F360" s="15"/>
      <c r="G360" s="97"/>
      <c r="H360" s="98"/>
      <c r="I360" s="15"/>
      <c r="J360" s="15"/>
      <c r="K360" s="96"/>
      <c r="L360" s="96"/>
    </row>
    <row r="361" spans="2:12" ht="15.6" hidden="1" x14ac:dyDescent="0.3">
      <c r="B361" s="159"/>
      <c r="C361" s="15"/>
      <c r="D361" s="15"/>
      <c r="E361" s="15"/>
      <c r="F361" s="15"/>
      <c r="G361" s="97"/>
      <c r="H361" s="98"/>
      <c r="I361" s="15"/>
      <c r="J361" s="15"/>
      <c r="K361" s="96"/>
      <c r="L361" s="96"/>
    </row>
    <row r="362" spans="2:12" ht="15.6" hidden="1" x14ac:dyDescent="0.3">
      <c r="B362" s="159"/>
      <c r="C362" s="15"/>
      <c r="D362" s="15"/>
      <c r="E362" s="15"/>
      <c r="F362" s="15"/>
      <c r="G362" s="97"/>
      <c r="H362" s="98"/>
      <c r="I362" s="15"/>
      <c r="J362" s="15"/>
      <c r="K362" s="96"/>
      <c r="L362" s="96"/>
    </row>
    <row r="363" spans="2:12" ht="15.6" hidden="1" x14ac:dyDescent="0.3">
      <c r="B363" s="159"/>
      <c r="C363" s="15"/>
      <c r="D363" s="15"/>
      <c r="E363" s="15"/>
      <c r="F363" s="15"/>
      <c r="G363" s="97"/>
      <c r="H363" s="98"/>
      <c r="I363" s="15"/>
      <c r="J363" s="15"/>
      <c r="K363" s="96"/>
      <c r="L363" s="96"/>
    </row>
    <row r="364" spans="2:12" ht="15.6" hidden="1" x14ac:dyDescent="0.3">
      <c r="B364" s="159"/>
      <c r="C364" s="15"/>
      <c r="D364" s="15"/>
      <c r="E364" s="15"/>
      <c r="F364" s="15"/>
      <c r="G364" s="97"/>
      <c r="H364" s="98"/>
      <c r="I364" s="15"/>
      <c r="J364" s="15"/>
      <c r="K364" s="96"/>
      <c r="L364" s="96"/>
    </row>
    <row r="365" spans="2:12" ht="15.6" hidden="1" x14ac:dyDescent="0.3">
      <c r="B365" s="159"/>
      <c r="C365" s="15"/>
      <c r="D365" s="15"/>
      <c r="E365" s="15"/>
      <c r="F365" s="15"/>
      <c r="G365" s="97"/>
      <c r="H365" s="98"/>
      <c r="I365" s="15"/>
      <c r="J365" s="15"/>
      <c r="K365" s="96"/>
      <c r="L365" s="96"/>
    </row>
    <row r="366" spans="2:12" ht="15.6" hidden="1" x14ac:dyDescent="0.3">
      <c r="B366" s="159"/>
      <c r="C366" s="15"/>
      <c r="D366" s="15"/>
      <c r="E366" s="15"/>
      <c r="F366" s="15"/>
      <c r="G366" s="97"/>
      <c r="H366" s="98"/>
      <c r="I366" s="15"/>
      <c r="J366" s="15"/>
      <c r="K366" s="96"/>
      <c r="L366" s="96"/>
    </row>
    <row r="367" spans="2:12" ht="15.6" hidden="1" x14ac:dyDescent="0.3">
      <c r="B367" s="159"/>
      <c r="C367" s="15"/>
      <c r="D367" s="15"/>
      <c r="E367" s="15"/>
      <c r="F367" s="15"/>
      <c r="G367" s="97"/>
      <c r="H367" s="98"/>
      <c r="I367" s="15"/>
      <c r="J367" s="15"/>
      <c r="K367" s="96"/>
      <c r="L367" s="96"/>
    </row>
    <row r="368" spans="2:12" ht="15.6" hidden="1" x14ac:dyDescent="0.3">
      <c r="B368" s="159"/>
      <c r="C368" s="15"/>
      <c r="D368" s="15"/>
      <c r="E368" s="15"/>
      <c r="F368" s="15"/>
      <c r="G368" s="97"/>
      <c r="H368" s="98"/>
      <c r="I368" s="15"/>
      <c r="J368" s="15"/>
      <c r="K368" s="96"/>
      <c r="L368" s="96"/>
    </row>
    <row r="369" spans="2:12" ht="15.6" hidden="1" x14ac:dyDescent="0.3">
      <c r="B369" s="159"/>
      <c r="C369" s="15"/>
      <c r="D369" s="15"/>
      <c r="E369" s="15"/>
      <c r="F369" s="15"/>
      <c r="G369" s="97"/>
      <c r="H369" s="98"/>
      <c r="I369" s="15"/>
      <c r="J369" s="15"/>
      <c r="K369" s="96"/>
      <c r="L369" s="96"/>
    </row>
    <row r="370" spans="2:12" ht="15.6" hidden="1" x14ac:dyDescent="0.3">
      <c r="B370" s="159"/>
      <c r="C370" s="15"/>
      <c r="D370" s="15"/>
      <c r="E370" s="15"/>
      <c r="F370" s="15"/>
      <c r="G370" s="97"/>
      <c r="H370" s="98"/>
      <c r="I370" s="15"/>
      <c r="J370" s="15"/>
      <c r="K370" s="96"/>
      <c r="L370" s="96"/>
    </row>
    <row r="371" spans="2:12" ht="15.6" hidden="1" x14ac:dyDescent="0.3">
      <c r="B371" s="159"/>
      <c r="C371" s="15"/>
      <c r="D371" s="15"/>
      <c r="E371" s="15"/>
      <c r="F371" s="15"/>
      <c r="G371" s="97"/>
      <c r="H371" s="98"/>
      <c r="I371" s="15"/>
      <c r="J371" s="15"/>
      <c r="K371" s="96"/>
      <c r="L371" s="96"/>
    </row>
    <row r="372" spans="2:12" ht="15.6" hidden="1" x14ac:dyDescent="0.3">
      <c r="B372" s="159"/>
      <c r="C372" s="15"/>
      <c r="D372" s="15"/>
      <c r="E372" s="15"/>
      <c r="F372" s="15"/>
      <c r="G372" s="97"/>
      <c r="H372" s="98"/>
      <c r="I372" s="15"/>
      <c r="J372" s="15"/>
      <c r="K372" s="96"/>
      <c r="L372" s="96"/>
    </row>
    <row r="373" spans="2:12" ht="15.6" hidden="1" x14ac:dyDescent="0.3">
      <c r="B373" s="159"/>
      <c r="C373" s="15"/>
      <c r="D373" s="15"/>
      <c r="E373" s="15"/>
      <c r="F373" s="15"/>
      <c r="G373" s="97"/>
      <c r="H373" s="98"/>
      <c r="I373" s="15"/>
      <c r="J373" s="15"/>
      <c r="K373" s="96"/>
      <c r="L373" s="96"/>
    </row>
    <row r="374" spans="2:12" ht="15.6" hidden="1" x14ac:dyDescent="0.3">
      <c r="B374" s="159"/>
      <c r="C374" s="15"/>
      <c r="D374" s="15"/>
      <c r="E374" s="15"/>
      <c r="F374" s="15"/>
      <c r="G374" s="97"/>
      <c r="H374" s="98"/>
      <c r="I374" s="15"/>
      <c r="J374" s="15"/>
      <c r="K374" s="96"/>
      <c r="L374" s="96"/>
    </row>
    <row r="375" spans="2:12" ht="15.6" hidden="1" x14ac:dyDescent="0.3">
      <c r="B375" s="159"/>
      <c r="C375" s="15"/>
      <c r="D375" s="15"/>
      <c r="E375" s="15"/>
      <c r="F375" s="15"/>
      <c r="G375" s="97"/>
      <c r="H375" s="98"/>
      <c r="I375" s="15"/>
      <c r="J375" s="15"/>
      <c r="K375" s="96"/>
      <c r="L375" s="96"/>
    </row>
    <row r="376" spans="2:12" ht="15.6" hidden="1" x14ac:dyDescent="0.3">
      <c r="B376" s="159"/>
      <c r="C376" s="15"/>
      <c r="D376" s="15"/>
      <c r="E376" s="15"/>
      <c r="F376" s="15"/>
      <c r="G376" s="97"/>
      <c r="H376" s="98"/>
      <c r="I376" s="15"/>
      <c r="J376" s="15"/>
      <c r="K376" s="96"/>
      <c r="L376" s="96"/>
    </row>
    <row r="377" spans="2:12" ht="15.6" hidden="1" x14ac:dyDescent="0.3">
      <c r="B377" s="159"/>
      <c r="C377" s="15"/>
      <c r="D377" s="15"/>
      <c r="E377" s="15"/>
      <c r="F377" s="15"/>
      <c r="G377" s="97"/>
      <c r="H377" s="98"/>
      <c r="I377" s="15"/>
      <c r="J377" s="15"/>
      <c r="K377" s="96"/>
      <c r="L377" s="96"/>
    </row>
    <row r="378" spans="2:12" ht="15.6" hidden="1" x14ac:dyDescent="0.3">
      <c r="B378" s="159"/>
      <c r="C378" s="15"/>
      <c r="D378" s="15"/>
      <c r="E378" s="15"/>
      <c r="F378" s="15"/>
      <c r="G378" s="97"/>
      <c r="H378" s="98"/>
      <c r="I378" s="15"/>
      <c r="J378" s="15"/>
      <c r="K378" s="96"/>
      <c r="L378" s="96"/>
    </row>
    <row r="379" spans="2:12" ht="15.6" hidden="1" x14ac:dyDescent="0.3">
      <c r="B379" s="159"/>
      <c r="C379" s="15"/>
      <c r="D379" s="15"/>
      <c r="E379" s="15"/>
      <c r="F379" s="15"/>
      <c r="G379" s="97"/>
      <c r="H379" s="98"/>
      <c r="I379" s="15"/>
      <c r="J379" s="15"/>
      <c r="K379" s="96"/>
      <c r="L379" s="96"/>
    </row>
    <row r="380" spans="2:12" ht="15.6" hidden="1" x14ac:dyDescent="0.3">
      <c r="B380" s="159"/>
      <c r="C380" s="15"/>
      <c r="D380" s="15"/>
      <c r="E380" s="15"/>
      <c r="F380" s="15"/>
      <c r="G380" s="97"/>
      <c r="H380" s="98"/>
      <c r="I380" s="15"/>
      <c r="J380" s="15"/>
      <c r="K380" s="96"/>
      <c r="L380" s="96"/>
    </row>
    <row r="381" spans="2:12" ht="15.6" hidden="1" x14ac:dyDescent="0.3">
      <c r="B381" s="159"/>
      <c r="C381" s="15"/>
      <c r="D381" s="15"/>
      <c r="E381" s="15"/>
      <c r="F381" s="15"/>
      <c r="G381" s="97"/>
      <c r="H381" s="98"/>
      <c r="I381" s="15"/>
      <c r="J381" s="15"/>
      <c r="K381" s="96"/>
      <c r="L381" s="96"/>
    </row>
    <row r="382" spans="2:12" ht="15.6" hidden="1" x14ac:dyDescent="0.3">
      <c r="B382" s="159"/>
      <c r="C382" s="15"/>
      <c r="D382" s="15"/>
      <c r="E382" s="15"/>
      <c r="F382" s="15"/>
      <c r="G382" s="97"/>
      <c r="H382" s="98"/>
      <c r="I382" s="15"/>
      <c r="J382" s="15"/>
      <c r="K382" s="96"/>
      <c r="L382" s="96"/>
    </row>
    <row r="383" spans="2:12" ht="15.6" x14ac:dyDescent="0.3">
      <c r="B383" s="1440">
        <f>$B$5</f>
        <v>0</v>
      </c>
      <c r="C383" s="1440"/>
      <c r="D383" s="1440"/>
      <c r="E383" s="1440"/>
      <c r="F383" s="125"/>
      <c r="G383" s="126" t="s">
        <v>310</v>
      </c>
      <c r="H383" s="127" t="s">
        <v>279</v>
      </c>
      <c r="I383" s="5"/>
      <c r="J383" s="1449">
        <f>'1 FILL FORM'!$D$6</f>
        <v>0</v>
      </c>
      <c r="K383" s="1449"/>
      <c r="L383" s="1449"/>
    </row>
    <row r="384" spans="2:12" ht="5.25" customHeight="1" x14ac:dyDescent="0.25">
      <c r="B384" s="157"/>
      <c r="C384" s="5"/>
      <c r="D384" s="5"/>
      <c r="E384" s="5"/>
      <c r="F384" s="5"/>
      <c r="G384" s="5"/>
      <c r="H384" s="5"/>
      <c r="I384" s="5"/>
      <c r="J384" s="94"/>
      <c r="K384" s="129"/>
      <c r="L384" s="129"/>
    </row>
    <row r="385" spans="2:30" x14ac:dyDescent="0.25">
      <c r="B385" s="270" t="e">
        <f>'12 Score Format'!$G$9</f>
        <v>#N/A</v>
      </c>
      <c r="C385" s="270"/>
      <c r="D385" s="270"/>
      <c r="E385" s="5"/>
      <c r="F385" s="15"/>
      <c r="G385" s="247" t="s">
        <v>370</v>
      </c>
      <c r="H385" s="248">
        <f>'12 Score Format'!$L$9</f>
        <v>0</v>
      </c>
      <c r="I385" s="5"/>
      <c r="J385" s="718"/>
      <c r="K385" s="129">
        <f>'1 FILL FORM'!$L$6</f>
        <v>0</v>
      </c>
      <c r="L385" s="129"/>
    </row>
    <row r="386" spans="2:30" s="123" customFormat="1" ht="60" customHeight="1" x14ac:dyDescent="0.25">
      <c r="B386" s="500" t="str">
        <f>$H$383</f>
        <v>F</v>
      </c>
      <c r="C386" s="130"/>
      <c r="D386" s="130"/>
      <c r="E386" s="197" t="e">
        <f>'12 Score Format'!$C$15</f>
        <v>#N/A</v>
      </c>
      <c r="F386" s="197" t="e">
        <f>'12 Score Format'!$C$16</f>
        <v>#N/A</v>
      </c>
      <c r="G386" s="197" t="e">
        <f>'12 Score Format'!$C$17</f>
        <v>#N/A</v>
      </c>
      <c r="H386" s="197" t="e">
        <f>'12 Score Format'!$C$18</f>
        <v>#N/A</v>
      </c>
      <c r="I386" s="197" t="e">
        <f>'12 Score Format'!$C$19</f>
        <v>#N/A</v>
      </c>
      <c r="J386" s="197" t="e">
        <f>'12 Score Format'!$C$20</f>
        <v>#N/A</v>
      </c>
      <c r="K386" s="131" t="s">
        <v>307</v>
      </c>
      <c r="L386" s="208" t="s">
        <v>350</v>
      </c>
      <c r="T386" s="124">
        <f>K390</f>
        <v>0</v>
      </c>
      <c r="X386" s="649" t="e">
        <f>'12 Score Format'!$C$15</f>
        <v>#N/A</v>
      </c>
      <c r="Y386" s="650">
        <f>E390</f>
        <v>0</v>
      </c>
      <c r="Z386" s="648"/>
      <c r="AA386" s="648"/>
      <c r="AB386" s="648"/>
      <c r="AC386" s="648">
        <f>SUMIF($X$8:$X$31,$AD$8,Y386:Y409)</f>
        <v>0</v>
      </c>
      <c r="AD386" s="642" t="s">
        <v>263</v>
      </c>
    </row>
    <row r="387" spans="2:30" ht="13.8" x14ac:dyDescent="0.25">
      <c r="B387" s="158"/>
      <c r="C387" s="1438">
        <f>'12 Score Format'!$C$9:$D$9</f>
        <v>0</v>
      </c>
      <c r="D387" s="1438"/>
      <c r="E387" s="138"/>
      <c r="F387" s="138"/>
      <c r="G387" s="138"/>
      <c r="H387" s="138"/>
      <c r="I387" s="138"/>
      <c r="J387" s="138"/>
      <c r="K387" s="132">
        <f>SUM(E387:J387)</f>
        <v>0</v>
      </c>
      <c r="L387" s="133" t="e">
        <f>AVERAGE(E387:J387)</f>
        <v>#DIV/0!</v>
      </c>
      <c r="T387" s="124">
        <f>K398</f>
        <v>0</v>
      </c>
      <c r="X387" s="649" t="e">
        <f>'12 Score Format'!$C$16</f>
        <v>#N/A</v>
      </c>
      <c r="Y387" s="650">
        <f>F390</f>
        <v>0</v>
      </c>
      <c r="Z387" s="651"/>
      <c r="AA387" s="652"/>
      <c r="AB387" s="653"/>
      <c r="AC387" s="648">
        <f>SUMIF($X$8:$X$31,$AD$9,Y386:Y409)</f>
        <v>0</v>
      </c>
      <c r="AD387" s="642" t="s">
        <v>490</v>
      </c>
    </row>
    <row r="388" spans="2:30" ht="13.8" x14ac:dyDescent="0.25">
      <c r="B388" s="158"/>
      <c r="C388" s="1438">
        <f>'12 Score Format'!$C$10:$D$10</f>
        <v>0</v>
      </c>
      <c r="D388" s="1438"/>
      <c r="E388" s="138"/>
      <c r="F388" s="138"/>
      <c r="G388" s="138"/>
      <c r="H388" s="138"/>
      <c r="I388" s="138"/>
      <c r="J388" s="138"/>
      <c r="K388" s="132">
        <f>SUM(E388:J388)</f>
        <v>0</v>
      </c>
      <c r="L388" s="133" t="e">
        <f>AVERAGE(E388:J388)</f>
        <v>#DIV/0!</v>
      </c>
      <c r="T388" s="124">
        <f>K406</f>
        <v>0</v>
      </c>
      <c r="X388" s="649" t="e">
        <f>'12 Score Format'!$C$17</f>
        <v>#N/A</v>
      </c>
      <c r="Y388" s="650">
        <f>G390</f>
        <v>0</v>
      </c>
      <c r="Z388" s="651"/>
      <c r="AA388" s="654"/>
      <c r="AB388" s="654"/>
      <c r="AC388" s="648">
        <f>SUMIF($X$8:$X$31,AD388,Y386:Y409)</f>
        <v>0</v>
      </c>
      <c r="AD388" s="642" t="s">
        <v>487</v>
      </c>
    </row>
    <row r="389" spans="2:30" ht="13.8" x14ac:dyDescent="0.25">
      <c r="B389" s="158"/>
      <c r="C389" s="1438">
        <f>'12 Score Format'!$C$11:$D$11</f>
        <v>0</v>
      </c>
      <c r="D389" s="1438"/>
      <c r="E389" s="138"/>
      <c r="F389" s="138"/>
      <c r="G389" s="138"/>
      <c r="H389" s="138"/>
      <c r="I389" s="138"/>
      <c r="J389" s="138"/>
      <c r="K389" s="132">
        <f>SUM(E389:J389)</f>
        <v>0</v>
      </c>
      <c r="L389" s="133" t="e">
        <f>AVERAGE(E389:J389)</f>
        <v>#DIV/0!</v>
      </c>
      <c r="T389" s="124">
        <f>K414</f>
        <v>0</v>
      </c>
      <c r="X389" s="649" t="e">
        <f>'12 Score Format'!$C$18</f>
        <v>#N/A</v>
      </c>
      <c r="Y389" s="650">
        <f>H390</f>
        <v>0</v>
      </c>
      <c r="Z389" s="651"/>
      <c r="AA389" s="651"/>
      <c r="AB389" s="651"/>
      <c r="AC389" s="648">
        <f>SUMIF($X$8:$X$31,AD389,Y386:Y409)</f>
        <v>0</v>
      </c>
      <c r="AD389" s="642" t="s">
        <v>262</v>
      </c>
    </row>
    <row r="390" spans="2:30" ht="13.8" x14ac:dyDescent="0.25">
      <c r="B390" s="158"/>
      <c r="C390" s="1438" t="s">
        <v>248</v>
      </c>
      <c r="D390" s="1438"/>
      <c r="E390" s="647">
        <f>SUM(E387:E389)</f>
        <v>0</v>
      </c>
      <c r="F390" s="647">
        <f t="shared" ref="F390:J390" si="38">SUM(F387:F389)</f>
        <v>0</v>
      </c>
      <c r="G390" s="647">
        <f t="shared" si="38"/>
        <v>0</v>
      </c>
      <c r="H390" s="647">
        <f t="shared" si="38"/>
        <v>0</v>
      </c>
      <c r="I390" s="647">
        <f t="shared" si="38"/>
        <v>0</v>
      </c>
      <c r="J390" s="647">
        <f t="shared" si="38"/>
        <v>0</v>
      </c>
      <c r="K390" s="134">
        <f t="shared" ref="K390" si="39">SUM(K387:K389)</f>
        <v>0</v>
      </c>
      <c r="L390" s="133"/>
      <c r="X390" s="649" t="e">
        <f>'12 Score Format'!$C$19</f>
        <v>#N/A</v>
      </c>
      <c r="Y390" s="650">
        <f>I390</f>
        <v>0</v>
      </c>
      <c r="Z390" s="651"/>
      <c r="AA390" s="651"/>
      <c r="AB390" s="651"/>
      <c r="AC390" s="648">
        <f>SUMIF($X$8:$X$31,$AD$12,Y386:Y409)</f>
        <v>0</v>
      </c>
      <c r="AD390" s="642" t="s">
        <v>485</v>
      </c>
    </row>
    <row r="391" spans="2:30" ht="15.6" x14ac:dyDescent="0.3">
      <c r="B391" s="157"/>
      <c r="C391" s="135"/>
      <c r="D391" s="5"/>
      <c r="E391" s="718"/>
      <c r="F391" s="718"/>
      <c r="G391" s="718"/>
      <c r="H391" s="718"/>
      <c r="I391" s="182"/>
      <c r="J391" s="182"/>
      <c r="K391" s="199" t="s">
        <v>311</v>
      </c>
      <c r="L391" s="181" t="e">
        <f>K390/('12 Score Format'!$K$9*30)</f>
        <v>#DIV/0!</v>
      </c>
      <c r="X391" s="649" t="e">
        <f>'12 Score Format'!$C$20</f>
        <v>#N/A</v>
      </c>
      <c r="Y391" s="650">
        <f>J390</f>
        <v>0</v>
      </c>
      <c r="Z391" s="454"/>
      <c r="AA391" s="454"/>
      <c r="AB391" s="454"/>
      <c r="AC391" s="648">
        <f>SUMIF($X$8:$X$31,$AD$13,Y386:Y409)</f>
        <v>0</v>
      </c>
      <c r="AD391" s="642" t="s">
        <v>489</v>
      </c>
    </row>
    <row r="392" spans="2:30" ht="15" x14ac:dyDescent="0.25">
      <c r="B392" s="157"/>
      <c r="C392" s="5"/>
      <c r="D392" s="5"/>
      <c r="E392" s="5"/>
      <c r="F392" s="5"/>
      <c r="G392" s="247" t="s">
        <v>370</v>
      </c>
      <c r="H392" s="248">
        <f>'12 Score Format'!$L$10</f>
        <v>0</v>
      </c>
      <c r="I392" s="5"/>
      <c r="J392" s="5"/>
      <c r="K392" s="128"/>
      <c r="L392" s="129"/>
      <c r="X392" s="649" t="e">
        <f>'12 Score Format'!$G$15</f>
        <v>#N/A</v>
      </c>
      <c r="Y392" s="655">
        <f>E398</f>
        <v>0</v>
      </c>
      <c r="Z392" s="454"/>
      <c r="AA392" s="454"/>
      <c r="AB392" s="454"/>
      <c r="AC392" s="648">
        <f>SUMIF($X$8:$X$31,$AD$14,Y386:Y409)</f>
        <v>0</v>
      </c>
      <c r="AD392" s="642" t="s">
        <v>488</v>
      </c>
    </row>
    <row r="393" spans="2:30" ht="13.8" x14ac:dyDescent="0.25">
      <c r="B393" s="271" t="e">
        <f>'12 Score Format'!$G$10</f>
        <v>#N/A</v>
      </c>
      <c r="C393" s="271"/>
      <c r="D393" s="271"/>
      <c r="E393" s="5"/>
      <c r="F393" s="5"/>
      <c r="G393" s="5"/>
      <c r="H393" s="5"/>
      <c r="I393" s="5"/>
      <c r="J393" s="5"/>
      <c r="K393" s="128"/>
      <c r="L393" s="129"/>
      <c r="X393" s="649" t="e">
        <f>'12 Score Format'!$G$16</f>
        <v>#N/A</v>
      </c>
      <c r="Y393" s="655">
        <f>F398</f>
        <v>0</v>
      </c>
      <c r="Z393" s="454"/>
      <c r="AA393" s="454"/>
      <c r="AB393" s="454"/>
      <c r="AC393" s="648">
        <f>SUMIF($X$8:$X$31,$AD$15,Y386:Y409)</f>
        <v>0</v>
      </c>
      <c r="AD393" s="657" t="s">
        <v>486</v>
      </c>
    </row>
    <row r="394" spans="2:30" s="123" customFormat="1" ht="60" customHeight="1" x14ac:dyDescent="0.25">
      <c r="B394" s="500" t="str">
        <f>$H$383</f>
        <v>F</v>
      </c>
      <c r="C394" s="130"/>
      <c r="D394" s="130"/>
      <c r="E394" s="197" t="e">
        <f>'12 Score Format'!$G$15</f>
        <v>#N/A</v>
      </c>
      <c r="F394" s="197" t="e">
        <f>'12 Score Format'!$G$16</f>
        <v>#N/A</v>
      </c>
      <c r="G394" s="197" t="e">
        <f>'12 Score Format'!$G$17</f>
        <v>#N/A</v>
      </c>
      <c r="H394" s="197" t="e">
        <f>'12 Score Format'!$G$18</f>
        <v>#N/A</v>
      </c>
      <c r="I394" s="197" t="e">
        <f>'12 Score Format'!$G$19</f>
        <v>#N/A</v>
      </c>
      <c r="J394" s="197" t="e">
        <f>'12 Score Format'!$G$20</f>
        <v>#N/A</v>
      </c>
      <c r="K394" s="131" t="s">
        <v>307</v>
      </c>
      <c r="L394" s="131" t="s">
        <v>308</v>
      </c>
      <c r="X394" s="649" t="e">
        <f>'12 Score Format'!$G$17</f>
        <v>#N/A</v>
      </c>
      <c r="Y394" s="655">
        <f>G398</f>
        <v>0</v>
      </c>
      <c r="Z394" s="648"/>
      <c r="AA394" s="648"/>
      <c r="AB394" s="648"/>
      <c r="AC394" s="648"/>
    </row>
    <row r="395" spans="2:30" ht="13.8" x14ac:dyDescent="0.25">
      <c r="B395" s="158"/>
      <c r="C395" s="1438">
        <f>'12 Score Format'!$C$9:$D$9</f>
        <v>0</v>
      </c>
      <c r="D395" s="1438"/>
      <c r="E395" s="138"/>
      <c r="F395" s="138"/>
      <c r="G395" s="138"/>
      <c r="H395" s="138"/>
      <c r="I395" s="138"/>
      <c r="J395" s="138"/>
      <c r="K395" s="132">
        <f>SUM(E395:J395)</f>
        <v>0</v>
      </c>
      <c r="L395" s="133" t="e">
        <f>AVERAGE(E395:J395)</f>
        <v>#DIV/0!</v>
      </c>
      <c r="X395" s="649" t="e">
        <f>'12 Score Format'!$G$18</f>
        <v>#N/A</v>
      </c>
      <c r="Y395" s="655">
        <f>H398</f>
        <v>0</v>
      </c>
      <c r="Z395" s="651"/>
      <c r="AA395" s="651"/>
      <c r="AB395" s="651"/>
      <c r="AC395" s="651"/>
      <c r="AD395" s="124"/>
    </row>
    <row r="396" spans="2:30" ht="13.8" x14ac:dyDescent="0.25">
      <c r="B396" s="158"/>
      <c r="C396" s="1438">
        <f>'12 Score Format'!$C$10:$D$10</f>
        <v>0</v>
      </c>
      <c r="D396" s="1438"/>
      <c r="E396" s="138"/>
      <c r="F396" s="138"/>
      <c r="G396" s="138"/>
      <c r="H396" s="138"/>
      <c r="I396" s="138"/>
      <c r="J396" s="138"/>
      <c r="K396" s="132">
        <f>SUM(E396:J396)</f>
        <v>0</v>
      </c>
      <c r="L396" s="133" t="e">
        <f>AVERAGE(E396:J396)</f>
        <v>#DIV/0!</v>
      </c>
      <c r="X396" s="649" t="e">
        <f>'12 Score Format'!$G$19</f>
        <v>#N/A</v>
      </c>
      <c r="Y396" s="655">
        <f>I398</f>
        <v>0</v>
      </c>
      <c r="Z396" s="651"/>
      <c r="AA396" s="651"/>
      <c r="AB396" s="651"/>
      <c r="AC396" s="651"/>
      <c r="AD396" s="124"/>
    </row>
    <row r="397" spans="2:30" ht="13.8" x14ac:dyDescent="0.25">
      <c r="B397" s="158"/>
      <c r="C397" s="1438">
        <f>'12 Score Format'!$C$11:$D$11</f>
        <v>0</v>
      </c>
      <c r="D397" s="1438"/>
      <c r="E397" s="138"/>
      <c r="F397" s="138"/>
      <c r="G397" s="138"/>
      <c r="H397" s="138"/>
      <c r="I397" s="138"/>
      <c r="J397" s="138"/>
      <c r="K397" s="132">
        <f>SUM(E397:J397)</f>
        <v>0</v>
      </c>
      <c r="L397" s="133" t="e">
        <f>AVERAGE(E397:J397)</f>
        <v>#DIV/0!</v>
      </c>
      <c r="X397" s="649" t="e">
        <f>'12 Score Format'!$G$20</f>
        <v>#N/A</v>
      </c>
      <c r="Y397" s="655">
        <f>J398</f>
        <v>0</v>
      </c>
      <c r="Z397" s="651"/>
      <c r="AA397" s="651"/>
      <c r="AB397" s="651"/>
      <c r="AC397" s="651"/>
      <c r="AD397" s="124"/>
    </row>
    <row r="398" spans="2:30" ht="13.8" x14ac:dyDescent="0.25">
      <c r="B398" s="158"/>
      <c r="C398" s="1438" t="s">
        <v>248</v>
      </c>
      <c r="D398" s="1438"/>
      <c r="E398" s="647">
        <f>SUM(E395:E397)</f>
        <v>0</v>
      </c>
      <c r="F398" s="647">
        <f t="shared" ref="F398:J398" si="40">SUM(F395:F397)</f>
        <v>0</v>
      </c>
      <c r="G398" s="647">
        <f t="shared" si="40"/>
        <v>0</v>
      </c>
      <c r="H398" s="647">
        <f t="shared" si="40"/>
        <v>0</v>
      </c>
      <c r="I398" s="647">
        <f t="shared" si="40"/>
        <v>0</v>
      </c>
      <c r="J398" s="647">
        <f t="shared" si="40"/>
        <v>0</v>
      </c>
      <c r="K398" s="134">
        <f t="shared" ref="K398" si="41">SUM(K395:K397)</f>
        <v>0</v>
      </c>
      <c r="L398" s="132"/>
      <c r="X398" s="649" t="e">
        <f>'12 Score Format'!$K$15</f>
        <v>#N/A</v>
      </c>
      <c r="Y398" s="655">
        <f>E406</f>
        <v>0</v>
      </c>
      <c r="Z398" s="651"/>
      <c r="AA398" s="651"/>
      <c r="AB398" s="651"/>
      <c r="AC398" s="651"/>
      <c r="AD398" s="124"/>
    </row>
    <row r="399" spans="2:30" ht="15.6" x14ac:dyDescent="0.3">
      <c r="B399" s="157"/>
      <c r="C399" s="135"/>
      <c r="D399" s="5"/>
      <c r="E399" s="718"/>
      <c r="F399" s="718"/>
      <c r="G399" s="718"/>
      <c r="H399" s="718"/>
      <c r="I399" s="182"/>
      <c r="J399" s="182"/>
      <c r="K399" s="199" t="s">
        <v>311</v>
      </c>
      <c r="L399" s="181" t="e">
        <f>K398/('12 Score Format'!$K$10*30)</f>
        <v>#DIV/0!</v>
      </c>
      <c r="X399" s="649" t="e">
        <f>'12 Score Format'!$K$16</f>
        <v>#N/A</v>
      </c>
      <c r="Y399" s="655">
        <f>F406</f>
        <v>0</v>
      </c>
      <c r="Z399" s="454"/>
      <c r="AA399" s="454"/>
      <c r="AB399" s="454"/>
      <c r="AC399" s="454"/>
    </row>
    <row r="400" spans="2:30" ht="15" x14ac:dyDescent="0.25">
      <c r="B400" s="157"/>
      <c r="C400" s="5"/>
      <c r="D400" s="5"/>
      <c r="E400" s="5"/>
      <c r="F400" s="5"/>
      <c r="G400" s="5"/>
      <c r="H400" s="5"/>
      <c r="I400" s="5"/>
      <c r="J400" s="5"/>
      <c r="K400" s="128"/>
      <c r="L400" s="137"/>
      <c r="X400" s="649" t="e">
        <f>'12 Score Format'!$K$17</f>
        <v>#N/A</v>
      </c>
      <c r="Y400" s="655">
        <f>G406</f>
        <v>0</v>
      </c>
      <c r="Z400" s="454"/>
      <c r="AA400" s="454"/>
      <c r="AB400" s="454"/>
      <c r="AC400" s="454"/>
    </row>
    <row r="401" spans="2:30" x14ac:dyDescent="0.25">
      <c r="B401" s="271" t="e">
        <f>'12 Score Format'!$G$11</f>
        <v>#N/A</v>
      </c>
      <c r="C401" s="271"/>
      <c r="D401" s="271"/>
      <c r="E401" s="5"/>
      <c r="F401" s="5"/>
      <c r="G401" s="247" t="s">
        <v>370</v>
      </c>
      <c r="H401" s="248">
        <f>'12 Score Format'!$L$11</f>
        <v>0</v>
      </c>
      <c r="I401" s="5"/>
      <c r="J401" s="5"/>
      <c r="K401" s="128"/>
      <c r="L401" s="129"/>
      <c r="X401" s="649" t="e">
        <f>'12 Score Format'!$K$18</f>
        <v>#N/A</v>
      </c>
      <c r="Y401" s="655">
        <f>H406</f>
        <v>0</v>
      </c>
      <c r="Z401" s="454"/>
      <c r="AA401" s="454"/>
      <c r="AB401" s="454"/>
      <c r="AC401" s="454"/>
    </row>
    <row r="402" spans="2:30" s="123" customFormat="1" ht="60" customHeight="1" x14ac:dyDescent="0.25">
      <c r="B402" s="500" t="str">
        <f>$H$383</f>
        <v>F</v>
      </c>
      <c r="C402" s="130"/>
      <c r="D402" s="130"/>
      <c r="E402" s="197" t="e">
        <f>'12 Score Format'!$K$15</f>
        <v>#N/A</v>
      </c>
      <c r="F402" s="197" t="e">
        <f>'12 Score Format'!$K$16</f>
        <v>#N/A</v>
      </c>
      <c r="G402" s="197" t="e">
        <f>'12 Score Format'!$K$17</f>
        <v>#N/A</v>
      </c>
      <c r="H402" s="197" t="e">
        <f>'12 Score Format'!$K$18</f>
        <v>#N/A</v>
      </c>
      <c r="I402" s="197" t="e">
        <f>'12 Score Format'!$K$19</f>
        <v>#N/A</v>
      </c>
      <c r="J402" s="197" t="e">
        <f>'12 Score Format'!$K$20</f>
        <v>#N/A</v>
      </c>
      <c r="K402" s="131" t="s">
        <v>307</v>
      </c>
      <c r="L402" s="131" t="s">
        <v>308</v>
      </c>
      <c r="X402" s="649" t="e">
        <f>'12 Score Format'!$K$19</f>
        <v>#N/A</v>
      </c>
      <c r="Y402" s="655">
        <f>I406</f>
        <v>0</v>
      </c>
      <c r="Z402" s="648"/>
      <c r="AA402" s="648"/>
      <c r="AB402" s="648"/>
      <c r="AC402" s="648"/>
    </row>
    <row r="403" spans="2:30" ht="13.8" x14ac:dyDescent="0.25">
      <c r="B403" s="158"/>
      <c r="C403" s="1438">
        <f>'12 Score Format'!$C$9:$D$9</f>
        <v>0</v>
      </c>
      <c r="D403" s="1438"/>
      <c r="E403" s="138"/>
      <c r="F403" s="138"/>
      <c r="G403" s="138"/>
      <c r="H403" s="138"/>
      <c r="I403" s="138"/>
      <c r="J403" s="138"/>
      <c r="K403" s="132">
        <f>SUM(E403:J403)</f>
        <v>0</v>
      </c>
      <c r="L403" s="133" t="e">
        <f>AVERAGE(E403:J403)</f>
        <v>#DIV/0!</v>
      </c>
      <c r="X403" s="649" t="e">
        <f>'12 Score Format'!$K$20</f>
        <v>#N/A</v>
      </c>
      <c r="Y403" s="655">
        <f>J406</f>
        <v>0</v>
      </c>
      <c r="Z403" s="651"/>
      <c r="AA403" s="651"/>
      <c r="AB403" s="651"/>
      <c r="AC403" s="651"/>
      <c r="AD403" s="124"/>
    </row>
    <row r="404" spans="2:30" ht="13.8" x14ac:dyDescent="0.25">
      <c r="B404" s="158"/>
      <c r="C404" s="1438">
        <f>'12 Score Format'!$C$10:$D$10</f>
        <v>0</v>
      </c>
      <c r="D404" s="1438"/>
      <c r="E404" s="138"/>
      <c r="F404" s="138"/>
      <c r="G404" s="138"/>
      <c r="H404" s="138"/>
      <c r="I404" s="138"/>
      <c r="J404" s="138"/>
      <c r="K404" s="132">
        <f>SUM(E404:J404)</f>
        <v>0</v>
      </c>
      <c r="L404" s="133" t="e">
        <f>AVERAGE(E404:J404)</f>
        <v>#DIV/0!</v>
      </c>
      <c r="X404" s="649" t="e">
        <f>'12 Score Format'!$O$15</f>
        <v>#N/A</v>
      </c>
      <c r="Y404" s="658">
        <f>E414</f>
        <v>0</v>
      </c>
      <c r="Z404" s="656"/>
      <c r="AA404" s="656"/>
      <c r="AB404" s="656"/>
      <c r="AC404" s="656"/>
      <c r="AD404" s="124"/>
    </row>
    <row r="405" spans="2:30" ht="13.8" x14ac:dyDescent="0.25">
      <c r="B405" s="158"/>
      <c r="C405" s="1438">
        <f>'12 Score Format'!$C$11:$D$11</f>
        <v>0</v>
      </c>
      <c r="D405" s="1438"/>
      <c r="E405" s="138"/>
      <c r="F405" s="138"/>
      <c r="G405" s="138"/>
      <c r="H405" s="138"/>
      <c r="I405" s="138"/>
      <c r="J405" s="138"/>
      <c r="K405" s="132">
        <f>SUM(E405:J405)</f>
        <v>0</v>
      </c>
      <c r="L405" s="133" t="e">
        <f>AVERAGE(E405:J405)</f>
        <v>#DIV/0!</v>
      </c>
      <c r="X405" s="649" t="e">
        <f>'12 Score Format'!$O$16</f>
        <v>#N/A</v>
      </c>
      <c r="Y405" s="658">
        <f>F414</f>
        <v>0</v>
      </c>
      <c r="Z405" s="656"/>
      <c r="AA405" s="656"/>
      <c r="AB405" s="656"/>
      <c r="AC405" s="656"/>
      <c r="AD405" s="124"/>
    </row>
    <row r="406" spans="2:30" ht="13.8" x14ac:dyDescent="0.25">
      <c r="B406" s="158"/>
      <c r="C406" s="1438" t="s">
        <v>248</v>
      </c>
      <c r="D406" s="1438"/>
      <c r="E406" s="647">
        <f>SUM(E403:E405)</f>
        <v>0</v>
      </c>
      <c r="F406" s="647">
        <f t="shared" ref="F406:J406" si="42">SUM(F403:F405)</f>
        <v>0</v>
      </c>
      <c r="G406" s="647">
        <f t="shared" si="42"/>
        <v>0</v>
      </c>
      <c r="H406" s="647">
        <f t="shared" si="42"/>
        <v>0</v>
      </c>
      <c r="I406" s="647">
        <f t="shared" si="42"/>
        <v>0</v>
      </c>
      <c r="J406" s="647">
        <f t="shared" si="42"/>
        <v>0</v>
      </c>
      <c r="K406" s="134">
        <f t="shared" ref="K406" si="43">SUM(K403:K405)</f>
        <v>0</v>
      </c>
      <c r="L406" s="132"/>
      <c r="X406" s="649" t="e">
        <f>'12 Score Format'!$O$17</f>
        <v>#N/A</v>
      </c>
      <c r="Y406" s="658">
        <f>G414</f>
        <v>0</v>
      </c>
      <c r="Z406" s="656"/>
      <c r="AA406" s="656"/>
      <c r="AB406" s="656"/>
      <c r="AC406" s="656"/>
      <c r="AD406" s="124"/>
    </row>
    <row r="407" spans="2:30" ht="15.6" x14ac:dyDescent="0.3">
      <c r="B407" s="157"/>
      <c r="C407" s="135"/>
      <c r="D407" s="5"/>
      <c r="E407" s="718"/>
      <c r="F407" s="718"/>
      <c r="G407" s="718"/>
      <c r="H407" s="718"/>
      <c r="I407" s="182"/>
      <c r="J407" s="182"/>
      <c r="K407" s="199" t="s">
        <v>311</v>
      </c>
      <c r="L407" s="181" t="e">
        <f>K406/('12 Score Format'!$K$11*30)</f>
        <v>#DIV/0!</v>
      </c>
      <c r="X407" s="649" t="e">
        <f>'12 Score Format'!$O$18</f>
        <v>#N/A</v>
      </c>
      <c r="Y407" s="658">
        <f>H414</f>
        <v>0</v>
      </c>
      <c r="Z407" s="656"/>
      <c r="AA407" s="656"/>
      <c r="AB407" s="656"/>
      <c r="AC407" s="656"/>
    </row>
    <row r="408" spans="2:30" ht="15" x14ac:dyDescent="0.25">
      <c r="B408" s="157"/>
      <c r="C408" s="5"/>
      <c r="D408" s="5"/>
      <c r="E408" s="5"/>
      <c r="F408" s="5"/>
      <c r="G408" s="5"/>
      <c r="H408" s="5"/>
      <c r="I408" s="5"/>
      <c r="J408" s="5"/>
      <c r="K408" s="128"/>
      <c r="L408" s="137"/>
      <c r="X408" s="649" t="e">
        <f>'12 Score Format'!$O$19</f>
        <v>#N/A</v>
      </c>
      <c r="Y408" s="658">
        <f>I414</f>
        <v>0</v>
      </c>
      <c r="Z408" s="656"/>
      <c r="AA408" s="656"/>
      <c r="AB408" s="656"/>
      <c r="AC408" s="656"/>
    </row>
    <row r="409" spans="2:30" ht="13.8" x14ac:dyDescent="0.25">
      <c r="B409" s="271" t="str">
        <f>'12 Score Format'!$G$12</f>
        <v>Not Used</v>
      </c>
      <c r="C409" s="271"/>
      <c r="D409" s="271"/>
      <c r="E409" s="5"/>
      <c r="F409" s="5"/>
      <c r="G409" s="247" t="s">
        <v>370</v>
      </c>
      <c r="H409" s="248">
        <f>'12 Score Format'!$L$12</f>
        <v>0</v>
      </c>
      <c r="I409" s="5"/>
      <c r="J409" s="5"/>
      <c r="K409" s="128"/>
      <c r="L409" s="129"/>
      <c r="X409" s="649" t="e">
        <f>'12 Score Format'!$O$20</f>
        <v>#N/A</v>
      </c>
      <c r="Y409" s="659">
        <f>J414</f>
        <v>0</v>
      </c>
      <c r="Z409" s="656"/>
      <c r="AA409" s="656"/>
      <c r="AB409" s="656"/>
      <c r="AC409" s="656"/>
    </row>
    <row r="410" spans="2:30" s="123" customFormat="1" ht="60" customHeight="1" x14ac:dyDescent="0.2">
      <c r="B410" s="500" t="str">
        <f>$H$383</f>
        <v>F</v>
      </c>
      <c r="C410" s="130"/>
      <c r="D410" s="130"/>
      <c r="E410" s="197" t="e">
        <f>'12 Score Format'!$O$15</f>
        <v>#N/A</v>
      </c>
      <c r="F410" s="197" t="e">
        <f>'12 Score Format'!$O$16</f>
        <v>#N/A</v>
      </c>
      <c r="G410" s="197" t="e">
        <f>'12 Score Format'!$O$17</f>
        <v>#N/A</v>
      </c>
      <c r="H410" s="197" t="e">
        <f>'12 Score Format'!$O$18</f>
        <v>#N/A</v>
      </c>
      <c r="I410" s="197" t="e">
        <f>'12 Score Format'!$O$19</f>
        <v>#N/A</v>
      </c>
      <c r="J410" s="197" t="e">
        <f>'12 Score Format'!$O$20</f>
        <v>#N/A</v>
      </c>
      <c r="K410" s="131" t="s">
        <v>307</v>
      </c>
      <c r="L410" s="131" t="s">
        <v>308</v>
      </c>
    </row>
    <row r="411" spans="2:30" ht="13.8" x14ac:dyDescent="0.25">
      <c r="B411" s="158"/>
      <c r="C411" s="1438">
        <f>'12 Score Format'!$C$9:$D$9</f>
        <v>0</v>
      </c>
      <c r="D411" s="1438"/>
      <c r="E411" s="138"/>
      <c r="F411" s="138"/>
      <c r="G411" s="138"/>
      <c r="H411" s="138"/>
      <c r="I411" s="138"/>
      <c r="J411" s="138"/>
      <c r="K411" s="132">
        <f>SUM(E411:J411)</f>
        <v>0</v>
      </c>
      <c r="L411" s="133" t="e">
        <f>AVERAGE(E411:J411)</f>
        <v>#DIV/0!</v>
      </c>
    </row>
    <row r="412" spans="2:30" ht="13.8" x14ac:dyDescent="0.25">
      <c r="B412" s="158"/>
      <c r="C412" s="1438">
        <f>'12 Score Format'!$C$10:$D$10</f>
        <v>0</v>
      </c>
      <c r="D412" s="1438"/>
      <c r="E412" s="138"/>
      <c r="F412" s="138"/>
      <c r="G412" s="138"/>
      <c r="H412" s="138"/>
      <c r="I412" s="138"/>
      <c r="J412" s="138"/>
      <c r="K412" s="132">
        <f>SUM(E412:J412)</f>
        <v>0</v>
      </c>
      <c r="L412" s="133" t="e">
        <f>AVERAGE(E412:J412)</f>
        <v>#DIV/0!</v>
      </c>
    </row>
    <row r="413" spans="2:30" ht="13.8" x14ac:dyDescent="0.25">
      <c r="B413" s="158"/>
      <c r="C413" s="1438">
        <f>'12 Score Format'!$C$11:$D$11</f>
        <v>0</v>
      </c>
      <c r="D413" s="1438"/>
      <c r="E413" s="138"/>
      <c r="F413" s="138"/>
      <c r="G413" s="138"/>
      <c r="H413" s="138"/>
      <c r="I413" s="138"/>
      <c r="J413" s="138"/>
      <c r="K413" s="132">
        <f>SUM(E413:J413)</f>
        <v>0</v>
      </c>
      <c r="L413" s="133" t="e">
        <f>AVERAGE(E413:J413)</f>
        <v>#DIV/0!</v>
      </c>
    </row>
    <row r="414" spans="2:30" ht="13.8" x14ac:dyDescent="0.25">
      <c r="B414" s="158"/>
      <c r="C414" s="1438" t="s">
        <v>248</v>
      </c>
      <c r="D414" s="1438"/>
      <c r="E414" s="647">
        <f t="shared" ref="E414:K414" si="44">SUM(E411:E413)</f>
        <v>0</v>
      </c>
      <c r="F414" s="647">
        <f t="shared" si="44"/>
        <v>0</v>
      </c>
      <c r="G414" s="647">
        <f t="shared" si="44"/>
        <v>0</v>
      </c>
      <c r="H414" s="647">
        <f t="shared" si="44"/>
        <v>0</v>
      </c>
      <c r="I414" s="647">
        <f t="shared" si="44"/>
        <v>0</v>
      </c>
      <c r="J414" s="647">
        <f t="shared" si="44"/>
        <v>0</v>
      </c>
      <c r="K414" s="134">
        <f t="shared" si="44"/>
        <v>0</v>
      </c>
      <c r="L414" s="132"/>
    </row>
    <row r="415" spans="2:30" ht="15.6" x14ac:dyDescent="0.3">
      <c r="B415" s="157"/>
      <c r="C415" s="135"/>
      <c r="D415" s="5"/>
      <c r="E415" s="94"/>
      <c r="F415" s="94"/>
      <c r="G415" s="94"/>
      <c r="H415" s="94"/>
      <c r="I415" s="182"/>
      <c r="J415" s="182"/>
      <c r="K415" s="199" t="s">
        <v>311</v>
      </c>
      <c r="L415" s="181" t="e">
        <f>K414/('12 Score Format'!$K$12*30)</f>
        <v>#DIV/0!</v>
      </c>
    </row>
    <row r="416" spans="2:30" ht="15" customHeight="1" x14ac:dyDescent="0.3">
      <c r="B416" s="157"/>
      <c r="C416" s="135"/>
      <c r="D416" s="5"/>
      <c r="E416" s="94"/>
      <c r="F416" s="15"/>
      <c r="G416" s="247" t="s">
        <v>371</v>
      </c>
      <c r="H416" s="248">
        <f>$H$38</f>
        <v>0</v>
      </c>
      <c r="I416" s="94"/>
      <c r="J416" s="137"/>
      <c r="K416" s="199" t="s">
        <v>356</v>
      </c>
      <c r="L416" s="136">
        <f>K390+K398+K406+K414</f>
        <v>0</v>
      </c>
      <c r="O416" s="95">
        <f>IF(L416&gt;0,1,0)</f>
        <v>0</v>
      </c>
    </row>
    <row r="417" spans="2:12" ht="15" x14ac:dyDescent="0.25">
      <c r="B417" s="157"/>
      <c r="C417" s="5"/>
      <c r="D417" s="5"/>
      <c r="E417" s="5"/>
      <c r="F417" s="5"/>
      <c r="G417" s="5"/>
      <c r="H417" s="5"/>
      <c r="I417" s="5"/>
      <c r="J417" s="182"/>
      <c r="K417" s="199" t="s">
        <v>317</v>
      </c>
      <c r="L417" s="181" t="e">
        <f>(K390+K398+K406+K414)/'12 Score Format'!$M$90</f>
        <v>#DIV/0!</v>
      </c>
    </row>
    <row r="418" spans="2:12" ht="6" customHeight="1" x14ac:dyDescent="0.3">
      <c r="B418" s="166"/>
      <c r="C418" s="190"/>
      <c r="E418" s="191"/>
      <c r="F418" s="191"/>
      <c r="G418" s="191"/>
      <c r="H418" s="191"/>
      <c r="I418" s="1453"/>
      <c r="J418" s="1453"/>
      <c r="K418" s="1453"/>
      <c r="L418" s="189"/>
    </row>
    <row r="419" spans="2:12" ht="15.6" hidden="1" x14ac:dyDescent="0.3">
      <c r="B419" s="159"/>
      <c r="C419" s="104"/>
      <c r="D419" s="15"/>
      <c r="E419" s="102"/>
      <c r="F419" s="102"/>
      <c r="G419" s="102"/>
      <c r="H419" s="102"/>
      <c r="I419" s="102"/>
      <c r="J419" s="101"/>
      <c r="K419" s="101"/>
      <c r="L419" s="105"/>
    </row>
    <row r="420" spans="2:12" ht="15" hidden="1" x14ac:dyDescent="0.25">
      <c r="B420" s="159"/>
      <c r="C420" s="15"/>
      <c r="D420" s="15"/>
      <c r="E420" s="15"/>
      <c r="F420" s="15"/>
      <c r="G420" s="15"/>
      <c r="H420" s="15"/>
      <c r="I420" s="15"/>
      <c r="J420" s="1452"/>
      <c r="K420" s="1452"/>
      <c r="L420" s="105"/>
    </row>
    <row r="421" spans="2:12" hidden="1" x14ac:dyDescent="0.25">
      <c r="B421" s="162"/>
      <c r="C421" s="15"/>
      <c r="D421" s="15"/>
      <c r="E421" s="15"/>
      <c r="F421" s="15"/>
      <c r="G421" s="15"/>
      <c r="H421" s="15"/>
      <c r="I421" s="15"/>
      <c r="J421" s="15"/>
      <c r="K421" s="15"/>
      <c r="L421" s="15"/>
    </row>
    <row r="422" spans="2:12" ht="15" hidden="1" x14ac:dyDescent="0.25">
      <c r="B422" s="159"/>
      <c r="C422" s="15"/>
      <c r="D422" s="15"/>
      <c r="E422" s="15"/>
      <c r="F422" s="15"/>
      <c r="G422" s="15"/>
      <c r="H422" s="15"/>
      <c r="I422" s="15"/>
      <c r="J422" s="15"/>
      <c r="K422" s="96"/>
      <c r="L422" s="96"/>
    </row>
    <row r="423" spans="2:12" ht="15.6" hidden="1" x14ac:dyDescent="0.3">
      <c r="B423" s="159"/>
      <c r="C423" s="15"/>
      <c r="D423" s="15"/>
      <c r="E423" s="15"/>
      <c r="F423" s="15"/>
      <c r="G423" s="97"/>
      <c r="H423" s="98"/>
      <c r="I423" s="15"/>
      <c r="J423" s="15"/>
      <c r="K423" s="96"/>
      <c r="L423" s="96"/>
    </row>
    <row r="424" spans="2:12" ht="15.6" hidden="1" x14ac:dyDescent="0.3">
      <c r="B424" s="159"/>
      <c r="C424" s="15"/>
      <c r="D424" s="15"/>
      <c r="E424" s="15"/>
      <c r="F424" s="15"/>
      <c r="G424" s="97"/>
      <c r="H424" s="98"/>
      <c r="I424" s="15"/>
      <c r="J424" s="15"/>
      <c r="K424" s="96"/>
      <c r="L424" s="96"/>
    </row>
    <row r="425" spans="2:12" ht="15.6" hidden="1" x14ac:dyDescent="0.3">
      <c r="B425" s="159"/>
      <c r="C425" s="15"/>
      <c r="D425" s="15"/>
      <c r="E425" s="15"/>
      <c r="F425" s="15"/>
      <c r="G425" s="97"/>
      <c r="H425" s="98"/>
      <c r="I425" s="15"/>
      <c r="J425" s="15"/>
      <c r="K425" s="96"/>
      <c r="L425" s="96"/>
    </row>
    <row r="426" spans="2:12" ht="15.6" hidden="1" x14ac:dyDescent="0.3">
      <c r="B426" s="159"/>
      <c r="C426" s="15"/>
      <c r="D426" s="15"/>
      <c r="E426" s="15"/>
      <c r="F426" s="15"/>
      <c r="G426" s="97"/>
      <c r="H426" s="98"/>
      <c r="I426" s="15"/>
      <c r="J426" s="15"/>
      <c r="K426" s="96"/>
      <c r="L426" s="96"/>
    </row>
    <row r="427" spans="2:12" ht="15.6" hidden="1" x14ac:dyDescent="0.3">
      <c r="B427" s="159"/>
      <c r="C427" s="15"/>
      <c r="D427" s="15"/>
      <c r="E427" s="15"/>
      <c r="F427" s="15"/>
      <c r="G427" s="97"/>
      <c r="H427" s="98"/>
      <c r="I427" s="15"/>
      <c r="J427" s="15"/>
      <c r="K427" s="96"/>
      <c r="L427" s="96"/>
    </row>
    <row r="428" spans="2:12" ht="15.6" hidden="1" x14ac:dyDescent="0.3">
      <c r="B428" s="159"/>
      <c r="C428" s="15"/>
      <c r="D428" s="15"/>
      <c r="E428" s="15"/>
      <c r="F428" s="15"/>
      <c r="G428" s="97"/>
      <c r="H428" s="98"/>
      <c r="I428" s="15"/>
      <c r="J428" s="15"/>
      <c r="K428" s="96"/>
      <c r="L428" s="96"/>
    </row>
    <row r="429" spans="2:12" ht="15.6" hidden="1" x14ac:dyDescent="0.3">
      <c r="B429" s="159"/>
      <c r="C429" s="15"/>
      <c r="D429" s="15"/>
      <c r="E429" s="15"/>
      <c r="F429" s="15"/>
      <c r="G429" s="97"/>
      <c r="H429" s="98"/>
      <c r="I429" s="15"/>
      <c r="J429" s="15"/>
      <c r="K429" s="96"/>
      <c r="L429" s="96"/>
    </row>
    <row r="430" spans="2:12" ht="15.6" hidden="1" x14ac:dyDescent="0.3">
      <c r="B430" s="159"/>
      <c r="C430" s="15"/>
      <c r="D430" s="15"/>
      <c r="E430" s="15"/>
      <c r="F430" s="15"/>
      <c r="G430" s="97"/>
      <c r="H430" s="98"/>
      <c r="I430" s="15"/>
      <c r="J430" s="15"/>
      <c r="K430" s="96"/>
      <c r="L430" s="96"/>
    </row>
    <row r="431" spans="2:12" ht="15.6" hidden="1" x14ac:dyDescent="0.3">
      <c r="B431" s="159"/>
      <c r="C431" s="15"/>
      <c r="D431" s="15"/>
      <c r="E431" s="15"/>
      <c r="F431" s="15"/>
      <c r="G431" s="97"/>
      <c r="H431" s="98"/>
      <c r="I431" s="15"/>
      <c r="J431" s="15"/>
      <c r="K431" s="96"/>
      <c r="L431" s="96"/>
    </row>
    <row r="432" spans="2:12" ht="15.6" hidden="1" x14ac:dyDescent="0.3">
      <c r="B432" s="159"/>
      <c r="C432" s="15"/>
      <c r="D432" s="15"/>
      <c r="E432" s="15"/>
      <c r="F432" s="15"/>
      <c r="G432" s="97"/>
      <c r="H432" s="98"/>
      <c r="I432" s="15"/>
      <c r="J432" s="15"/>
      <c r="K432" s="96"/>
      <c r="L432" s="96"/>
    </row>
    <row r="433" spans="2:12" ht="15.6" hidden="1" x14ac:dyDescent="0.3">
      <c r="B433" s="159"/>
      <c r="C433" s="15"/>
      <c r="D433" s="15"/>
      <c r="E433" s="15"/>
      <c r="F433" s="15"/>
      <c r="G433" s="97"/>
      <c r="H433" s="98"/>
      <c r="I433" s="15"/>
      <c r="J433" s="15"/>
      <c r="K433" s="96"/>
      <c r="L433" s="96"/>
    </row>
    <row r="434" spans="2:12" ht="15.6" hidden="1" x14ac:dyDescent="0.3">
      <c r="B434" s="159"/>
      <c r="C434" s="15"/>
      <c r="D434" s="15"/>
      <c r="E434" s="15"/>
      <c r="F434" s="15"/>
      <c r="G434" s="97"/>
      <c r="H434" s="98"/>
      <c r="I434" s="15"/>
      <c r="J434" s="15"/>
      <c r="K434" s="96"/>
      <c r="L434" s="96"/>
    </row>
    <row r="435" spans="2:12" ht="15.6" hidden="1" x14ac:dyDescent="0.3">
      <c r="B435" s="159"/>
      <c r="C435" s="15"/>
      <c r="D435" s="15"/>
      <c r="E435" s="15"/>
      <c r="F435" s="15"/>
      <c r="G435" s="97"/>
      <c r="H435" s="98"/>
      <c r="I435" s="15"/>
      <c r="J435" s="15"/>
      <c r="K435" s="96"/>
      <c r="L435" s="96"/>
    </row>
    <row r="436" spans="2:12" ht="15.6" hidden="1" x14ac:dyDescent="0.3">
      <c r="B436" s="159"/>
      <c r="C436" s="15"/>
      <c r="D436" s="15"/>
      <c r="E436" s="15"/>
      <c r="F436" s="15"/>
      <c r="G436" s="97"/>
      <c r="H436" s="98"/>
      <c r="I436" s="15"/>
      <c r="J436" s="15"/>
      <c r="K436" s="96"/>
      <c r="L436" s="96"/>
    </row>
    <row r="437" spans="2:12" ht="15.6" hidden="1" x14ac:dyDescent="0.3">
      <c r="B437" s="159"/>
      <c r="C437" s="15"/>
      <c r="D437" s="15"/>
      <c r="E437" s="15"/>
      <c r="F437" s="15"/>
      <c r="G437" s="97"/>
      <c r="H437" s="98"/>
      <c r="I437" s="15"/>
      <c r="J437" s="15"/>
      <c r="K437" s="96"/>
      <c r="L437" s="96"/>
    </row>
    <row r="438" spans="2:12" ht="15.6" hidden="1" x14ac:dyDescent="0.3">
      <c r="B438" s="159"/>
      <c r="C438" s="15"/>
      <c r="D438" s="15"/>
      <c r="E438" s="15"/>
      <c r="F438" s="15"/>
      <c r="G438" s="97"/>
      <c r="H438" s="98"/>
      <c r="I438" s="15"/>
      <c r="J438" s="15"/>
      <c r="K438" s="96"/>
      <c r="L438" s="96"/>
    </row>
    <row r="439" spans="2:12" ht="15.6" hidden="1" x14ac:dyDescent="0.3">
      <c r="B439" s="159"/>
      <c r="C439" s="15"/>
      <c r="D439" s="15"/>
      <c r="E439" s="15"/>
      <c r="F439" s="15"/>
      <c r="G439" s="97"/>
      <c r="H439" s="98"/>
      <c r="I439" s="15"/>
      <c r="J439" s="15"/>
      <c r="K439" s="96"/>
      <c r="L439" s="96"/>
    </row>
    <row r="440" spans="2:12" ht="15.6" hidden="1" x14ac:dyDescent="0.3">
      <c r="B440" s="159"/>
      <c r="C440" s="15"/>
      <c r="D440" s="15"/>
      <c r="E440" s="15"/>
      <c r="F440" s="15"/>
      <c r="G440" s="97"/>
      <c r="H440" s="98"/>
      <c r="I440" s="15"/>
      <c r="J440" s="15"/>
      <c r="K440" s="96"/>
      <c r="L440" s="96"/>
    </row>
    <row r="441" spans="2:12" ht="15.6" hidden="1" x14ac:dyDescent="0.3">
      <c r="B441" s="159"/>
      <c r="C441" s="15"/>
      <c r="D441" s="15"/>
      <c r="E441" s="15"/>
      <c r="F441" s="15"/>
      <c r="G441" s="97"/>
      <c r="H441" s="98"/>
      <c r="I441" s="15"/>
      <c r="J441" s="15"/>
      <c r="K441" s="96"/>
      <c r="L441" s="96"/>
    </row>
    <row r="442" spans="2:12" ht="15.6" hidden="1" x14ac:dyDescent="0.3">
      <c r="B442" s="159"/>
      <c r="C442" s="15"/>
      <c r="D442" s="15"/>
      <c r="E442" s="15"/>
      <c r="F442" s="15"/>
      <c r="G442" s="97"/>
      <c r="H442" s="98"/>
      <c r="I442" s="15"/>
      <c r="J442" s="15"/>
      <c r="K442" s="96"/>
      <c r="L442" s="96"/>
    </row>
    <row r="443" spans="2:12" ht="15.6" hidden="1" x14ac:dyDescent="0.3">
      <c r="B443" s="159"/>
      <c r="C443" s="15"/>
      <c r="D443" s="15"/>
      <c r="E443" s="15"/>
      <c r="F443" s="15"/>
      <c r="G443" s="97"/>
      <c r="H443" s="98"/>
      <c r="I443" s="15"/>
      <c r="J443" s="15"/>
      <c r="K443" s="96"/>
      <c r="L443" s="96"/>
    </row>
    <row r="444" spans="2:12" ht="15.6" hidden="1" x14ac:dyDescent="0.3">
      <c r="B444" s="159"/>
      <c r="C444" s="15"/>
      <c r="D444" s="15"/>
      <c r="E444" s="15"/>
      <c r="F444" s="15"/>
      <c r="G444" s="97"/>
      <c r="H444" s="98"/>
      <c r="I444" s="15"/>
      <c r="J444" s="15"/>
      <c r="K444" s="96"/>
      <c r="L444" s="96"/>
    </row>
    <row r="445" spans="2:12" ht="15.6" hidden="1" x14ac:dyDescent="0.3">
      <c r="B445" s="159"/>
      <c r="C445" s="15"/>
      <c r="D445" s="15"/>
      <c r="E445" s="15"/>
      <c r="F445" s="15"/>
      <c r="G445" s="97"/>
      <c r="H445" s="98"/>
      <c r="I445" s="15"/>
      <c r="J445" s="15"/>
      <c r="K445" s="96"/>
      <c r="L445" s="96"/>
    </row>
    <row r="446" spans="2:12" ht="15.6" hidden="1" x14ac:dyDescent="0.3">
      <c r="B446" s="159"/>
      <c r="C446" s="15"/>
      <c r="D446" s="15"/>
      <c r="E446" s="15"/>
      <c r="F446" s="15"/>
      <c r="G446" s="97"/>
      <c r="H446" s="98"/>
      <c r="I446" s="15"/>
      <c r="J446" s="15"/>
      <c r="K446" s="96"/>
      <c r="L446" s="96"/>
    </row>
    <row r="447" spans="2:12" ht="15.6" hidden="1" x14ac:dyDescent="0.3">
      <c r="B447" s="159"/>
      <c r="C447" s="15"/>
      <c r="D447" s="15"/>
      <c r="E447" s="15"/>
      <c r="F447" s="15"/>
      <c r="G447" s="97"/>
      <c r="H447" s="98"/>
      <c r="I447" s="15"/>
      <c r="J447" s="15"/>
      <c r="K447" s="96"/>
      <c r="L447" s="96"/>
    </row>
    <row r="448" spans="2:12" ht="15.6" hidden="1" x14ac:dyDescent="0.3">
      <c r="B448" s="159"/>
      <c r="C448" s="15"/>
      <c r="D448" s="15"/>
      <c r="E448" s="15"/>
      <c r="F448" s="15"/>
      <c r="G448" s="97"/>
      <c r="H448" s="98"/>
      <c r="I448" s="15"/>
      <c r="J448" s="15"/>
      <c r="K448" s="96"/>
      <c r="L448" s="96"/>
    </row>
    <row r="449" spans="2:30" ht="15.6" hidden="1" x14ac:dyDescent="0.3">
      <c r="B449" s="159"/>
      <c r="C449" s="15"/>
      <c r="D449" s="15"/>
      <c r="E449" s="15"/>
      <c r="F449" s="15"/>
      <c r="G449" s="97"/>
      <c r="H449" s="98"/>
      <c r="I449" s="15"/>
      <c r="J449" s="15"/>
      <c r="K449" s="96"/>
      <c r="L449" s="96"/>
    </row>
    <row r="450" spans="2:30" ht="15.6" hidden="1" x14ac:dyDescent="0.3">
      <c r="B450" s="159"/>
      <c r="C450" s="15"/>
      <c r="D450" s="15"/>
      <c r="E450" s="15"/>
      <c r="F450" s="15"/>
      <c r="G450" s="97"/>
      <c r="H450" s="98"/>
      <c r="I450" s="15"/>
      <c r="J450" s="15"/>
      <c r="K450" s="96"/>
      <c r="L450" s="96"/>
    </row>
    <row r="451" spans="2:30" ht="15.6" hidden="1" x14ac:dyDescent="0.3">
      <c r="B451" s="159"/>
      <c r="C451" s="15"/>
      <c r="D451" s="15"/>
      <c r="E451" s="15"/>
      <c r="F451" s="15"/>
      <c r="G451" s="97"/>
      <c r="H451" s="98"/>
      <c r="I451" s="15"/>
      <c r="J451" s="15"/>
      <c r="K451" s="96"/>
      <c r="L451" s="96"/>
    </row>
    <row r="452" spans="2:30" ht="15.6" x14ac:dyDescent="0.3">
      <c r="B452" s="1440">
        <f>$B$5</f>
        <v>0</v>
      </c>
      <c r="C452" s="1440"/>
      <c r="D452" s="1440"/>
      <c r="E452" s="1440"/>
      <c r="F452" s="125"/>
      <c r="G452" s="126" t="s">
        <v>310</v>
      </c>
      <c r="H452" s="127" t="s">
        <v>280</v>
      </c>
      <c r="I452" s="5"/>
      <c r="J452" s="1449">
        <f>'1 FILL FORM'!$D$6</f>
        <v>0</v>
      </c>
      <c r="K452" s="1449"/>
      <c r="L452" s="1449"/>
    </row>
    <row r="453" spans="2:30" ht="6" customHeight="1" x14ac:dyDescent="0.25">
      <c r="B453" s="157"/>
      <c r="C453" s="5"/>
      <c r="D453" s="5"/>
      <c r="E453" s="5"/>
      <c r="F453" s="5"/>
      <c r="G453" s="5"/>
      <c r="H453" s="5"/>
      <c r="I453" s="5"/>
      <c r="J453" s="94"/>
      <c r="K453" s="129"/>
      <c r="L453" s="129"/>
    </row>
    <row r="454" spans="2:30" x14ac:dyDescent="0.25">
      <c r="B454" s="270" t="e">
        <f>'12 Score Format'!$G$9</f>
        <v>#N/A</v>
      </c>
      <c r="C454" s="270"/>
      <c r="D454" s="270"/>
      <c r="E454" s="5"/>
      <c r="F454" s="15"/>
      <c r="G454" s="247" t="s">
        <v>370</v>
      </c>
      <c r="H454" s="248">
        <f>'12 Score Format'!$L$9</f>
        <v>0</v>
      </c>
      <c r="I454" s="5"/>
      <c r="J454" s="718"/>
      <c r="K454" s="129">
        <f>'1 FILL FORM'!$L$6</f>
        <v>0</v>
      </c>
      <c r="L454" s="129"/>
    </row>
    <row r="455" spans="2:30" s="123" customFormat="1" ht="60" customHeight="1" x14ac:dyDescent="0.25">
      <c r="B455" s="500" t="str">
        <f>$H$452</f>
        <v>G</v>
      </c>
      <c r="C455" s="130"/>
      <c r="D455" s="130"/>
      <c r="E455" s="197" t="e">
        <f>'12 Score Format'!$C$15</f>
        <v>#N/A</v>
      </c>
      <c r="F455" s="197" t="e">
        <f>'12 Score Format'!$C$16</f>
        <v>#N/A</v>
      </c>
      <c r="G455" s="197" t="e">
        <f>'12 Score Format'!$C$17</f>
        <v>#N/A</v>
      </c>
      <c r="H455" s="197" t="e">
        <f>'12 Score Format'!$C$18</f>
        <v>#N/A</v>
      </c>
      <c r="I455" s="197" t="e">
        <f>'12 Score Format'!$C$19</f>
        <v>#N/A</v>
      </c>
      <c r="J455" s="197" t="e">
        <f>'12 Score Format'!$C$20</f>
        <v>#N/A</v>
      </c>
      <c r="K455" s="131" t="s">
        <v>307</v>
      </c>
      <c r="L455" s="208" t="s">
        <v>350</v>
      </c>
      <c r="T455" s="124">
        <f>K459</f>
        <v>0</v>
      </c>
      <c r="X455" s="649" t="e">
        <f>'12 Score Format'!$C$15</f>
        <v>#N/A</v>
      </c>
      <c r="Y455" s="650">
        <f>E459</f>
        <v>0</v>
      </c>
      <c r="Z455" s="648"/>
      <c r="AA455" s="648"/>
      <c r="AB455" s="648"/>
      <c r="AC455" s="648">
        <f>SUMIF($X$8:$X$31,$AD$8,Y455:Y478)</f>
        <v>0</v>
      </c>
      <c r="AD455" s="642" t="s">
        <v>263</v>
      </c>
    </row>
    <row r="456" spans="2:30" ht="13.8" x14ac:dyDescent="0.25">
      <c r="B456" s="158"/>
      <c r="C456" s="1438">
        <f>'12 Score Format'!$C$9:$D$9</f>
        <v>0</v>
      </c>
      <c r="D456" s="1438"/>
      <c r="E456" s="138"/>
      <c r="F456" s="138"/>
      <c r="G456" s="138"/>
      <c r="H456" s="138"/>
      <c r="I456" s="138"/>
      <c r="J456" s="138"/>
      <c r="K456" s="132">
        <f>SUM(E456:J456)</f>
        <v>0</v>
      </c>
      <c r="L456" s="133" t="e">
        <f>AVERAGE(E456:J456)</f>
        <v>#DIV/0!</v>
      </c>
      <c r="T456" s="124">
        <f>K467</f>
        <v>0</v>
      </c>
      <c r="X456" s="649" t="e">
        <f>'12 Score Format'!$C$16</f>
        <v>#N/A</v>
      </c>
      <c r="Y456" s="650">
        <f>F459</f>
        <v>0</v>
      </c>
      <c r="Z456" s="651"/>
      <c r="AA456" s="652"/>
      <c r="AB456" s="653"/>
      <c r="AC456" s="648">
        <f>SUMIF($X$8:$X$31,$AD$9,Y455:Y478)</f>
        <v>0</v>
      </c>
      <c r="AD456" s="642" t="s">
        <v>490</v>
      </c>
    </row>
    <row r="457" spans="2:30" ht="13.8" x14ac:dyDescent="0.25">
      <c r="B457" s="158"/>
      <c r="C457" s="1438">
        <f>'12 Score Format'!$C$10:$D$10</f>
        <v>0</v>
      </c>
      <c r="D457" s="1438"/>
      <c r="E457" s="138"/>
      <c r="F457" s="138"/>
      <c r="G457" s="138"/>
      <c r="H457" s="138"/>
      <c r="I457" s="138"/>
      <c r="J457" s="138"/>
      <c r="K457" s="132">
        <f>SUM(E457:J457)</f>
        <v>0</v>
      </c>
      <c r="L457" s="133" t="e">
        <f>AVERAGE(E457:J457)</f>
        <v>#DIV/0!</v>
      </c>
      <c r="T457" s="124">
        <f>K475</f>
        <v>0</v>
      </c>
      <c r="X457" s="649" t="e">
        <f>'12 Score Format'!$C$17</f>
        <v>#N/A</v>
      </c>
      <c r="Y457" s="650">
        <f>G459</f>
        <v>0</v>
      </c>
      <c r="Z457" s="651"/>
      <c r="AA457" s="654"/>
      <c r="AB457" s="654"/>
      <c r="AC457" s="648">
        <f>SUMIF($X$8:$X$31,AD457,Y455:Y478)</f>
        <v>0</v>
      </c>
      <c r="AD457" s="642" t="s">
        <v>487</v>
      </c>
    </row>
    <row r="458" spans="2:30" ht="13.8" x14ac:dyDescent="0.25">
      <c r="B458" s="158"/>
      <c r="C458" s="1438">
        <f>'12 Score Format'!$C$11:$D$11</f>
        <v>0</v>
      </c>
      <c r="D458" s="1438"/>
      <c r="E458" s="138"/>
      <c r="F458" s="138"/>
      <c r="G458" s="138"/>
      <c r="H458" s="138"/>
      <c r="I458" s="138"/>
      <c r="J458" s="138"/>
      <c r="K458" s="132">
        <f>SUM(E458:J458)</f>
        <v>0</v>
      </c>
      <c r="L458" s="133" t="e">
        <f>AVERAGE(E458:J458)</f>
        <v>#DIV/0!</v>
      </c>
      <c r="T458" s="124">
        <f>K483</f>
        <v>0</v>
      </c>
      <c r="X458" s="649" t="e">
        <f>'12 Score Format'!$C$18</f>
        <v>#N/A</v>
      </c>
      <c r="Y458" s="650">
        <f>H459</f>
        <v>0</v>
      </c>
      <c r="Z458" s="651"/>
      <c r="AA458" s="651"/>
      <c r="AB458" s="651"/>
      <c r="AC458" s="648">
        <f>SUMIF($X$8:$X$31,AD458,Y455:Y478)</f>
        <v>0</v>
      </c>
      <c r="AD458" s="642" t="s">
        <v>262</v>
      </c>
    </row>
    <row r="459" spans="2:30" ht="13.8" x14ac:dyDescent="0.25">
      <c r="B459" s="158"/>
      <c r="C459" s="1438" t="s">
        <v>248</v>
      </c>
      <c r="D459" s="1438"/>
      <c r="E459" s="647">
        <f>SUM(E456:E458)</f>
        <v>0</v>
      </c>
      <c r="F459" s="647">
        <f t="shared" ref="F459:J459" si="45">SUM(F456:F458)</f>
        <v>0</v>
      </c>
      <c r="G459" s="647">
        <f t="shared" si="45"/>
        <v>0</v>
      </c>
      <c r="H459" s="647">
        <f t="shared" si="45"/>
        <v>0</v>
      </c>
      <c r="I459" s="647">
        <f t="shared" si="45"/>
        <v>0</v>
      </c>
      <c r="J459" s="647">
        <f t="shared" si="45"/>
        <v>0</v>
      </c>
      <c r="K459" s="134">
        <f t="shared" ref="K459" si="46">SUM(K456:K458)</f>
        <v>0</v>
      </c>
      <c r="L459" s="133"/>
      <c r="X459" s="649" t="e">
        <f>'12 Score Format'!$C$19</f>
        <v>#N/A</v>
      </c>
      <c r="Y459" s="650">
        <f>I459</f>
        <v>0</v>
      </c>
      <c r="Z459" s="651"/>
      <c r="AA459" s="651"/>
      <c r="AB459" s="651"/>
      <c r="AC459" s="648">
        <f>SUMIF($X$8:$X$31,$AD$12,Y455:Y478)</f>
        <v>0</v>
      </c>
      <c r="AD459" s="642" t="s">
        <v>485</v>
      </c>
    </row>
    <row r="460" spans="2:30" ht="15.6" x14ac:dyDescent="0.3">
      <c r="B460" s="157"/>
      <c r="C460" s="135"/>
      <c r="D460" s="5"/>
      <c r="E460" s="718"/>
      <c r="F460" s="718"/>
      <c r="G460" s="718"/>
      <c r="H460" s="718"/>
      <c r="I460" s="182"/>
      <c r="J460" s="182"/>
      <c r="K460" s="199" t="s">
        <v>311</v>
      </c>
      <c r="L460" s="181" t="e">
        <f>K459/('12 Score Format'!$K$9*30)</f>
        <v>#DIV/0!</v>
      </c>
      <c r="X460" s="649" t="e">
        <f>'12 Score Format'!$C$20</f>
        <v>#N/A</v>
      </c>
      <c r="Y460" s="650">
        <f>J459</f>
        <v>0</v>
      </c>
      <c r="Z460" s="454"/>
      <c r="AA460" s="454"/>
      <c r="AB460" s="454"/>
      <c r="AC460" s="648">
        <f>SUMIF($X$8:$X$31,$AD$13,Y455:Y478)</f>
        <v>0</v>
      </c>
      <c r="AD460" s="642" t="s">
        <v>489</v>
      </c>
    </row>
    <row r="461" spans="2:30" ht="15" x14ac:dyDescent="0.25">
      <c r="B461" s="157"/>
      <c r="C461" s="5"/>
      <c r="D461" s="5"/>
      <c r="E461" s="5"/>
      <c r="F461" s="5"/>
      <c r="G461" s="247" t="s">
        <v>370</v>
      </c>
      <c r="H461" s="248">
        <f>'12 Score Format'!$L$10</f>
        <v>0</v>
      </c>
      <c r="I461" s="5"/>
      <c r="J461" s="5"/>
      <c r="K461" s="128"/>
      <c r="L461" s="129"/>
      <c r="X461" s="649" t="e">
        <f>'12 Score Format'!$G$15</f>
        <v>#N/A</v>
      </c>
      <c r="Y461" s="655">
        <f>E467</f>
        <v>0</v>
      </c>
      <c r="Z461" s="454"/>
      <c r="AA461" s="454"/>
      <c r="AB461" s="454"/>
      <c r="AC461" s="648">
        <f>SUMIF($X$8:$X$31,$AD$14,Y455:Y478)</f>
        <v>0</v>
      </c>
      <c r="AD461" s="642" t="s">
        <v>488</v>
      </c>
    </row>
    <row r="462" spans="2:30" ht="13.8" x14ac:dyDescent="0.25">
      <c r="B462" s="271" t="e">
        <f>'12 Score Format'!$G$10</f>
        <v>#N/A</v>
      </c>
      <c r="C462" s="271"/>
      <c r="D462" s="271"/>
      <c r="E462" s="5"/>
      <c r="F462" s="5"/>
      <c r="G462" s="5"/>
      <c r="H462" s="5"/>
      <c r="I462" s="5"/>
      <c r="J462" s="5"/>
      <c r="K462" s="128"/>
      <c r="L462" s="129"/>
      <c r="X462" s="649" t="e">
        <f>'12 Score Format'!$G$16</f>
        <v>#N/A</v>
      </c>
      <c r="Y462" s="655">
        <f>F467</f>
        <v>0</v>
      </c>
      <c r="Z462" s="454"/>
      <c r="AA462" s="454"/>
      <c r="AB462" s="454"/>
      <c r="AC462" s="648">
        <f>SUMIF($X$8:$X$31,$AD$15,Y455:Y478)</f>
        <v>0</v>
      </c>
      <c r="AD462" s="657" t="s">
        <v>486</v>
      </c>
    </row>
    <row r="463" spans="2:30" s="123" customFormat="1" ht="60" customHeight="1" x14ac:dyDescent="0.25">
      <c r="B463" s="500" t="str">
        <f>$H$452</f>
        <v>G</v>
      </c>
      <c r="C463" s="130"/>
      <c r="D463" s="130"/>
      <c r="E463" s="197" t="e">
        <f>'12 Score Format'!$G$15</f>
        <v>#N/A</v>
      </c>
      <c r="F463" s="197" t="e">
        <f>'12 Score Format'!$G$16</f>
        <v>#N/A</v>
      </c>
      <c r="G463" s="197" t="e">
        <f>'12 Score Format'!$G$17</f>
        <v>#N/A</v>
      </c>
      <c r="H463" s="197" t="e">
        <f>'12 Score Format'!$G$18</f>
        <v>#N/A</v>
      </c>
      <c r="I463" s="197" t="e">
        <f>'12 Score Format'!$G$19</f>
        <v>#N/A</v>
      </c>
      <c r="J463" s="197" t="e">
        <f>'12 Score Format'!$G$20</f>
        <v>#N/A</v>
      </c>
      <c r="K463" s="131" t="s">
        <v>307</v>
      </c>
      <c r="L463" s="131" t="s">
        <v>308</v>
      </c>
      <c r="X463" s="649" t="e">
        <f>'12 Score Format'!$G$17</f>
        <v>#N/A</v>
      </c>
      <c r="Y463" s="655">
        <f>G467</f>
        <v>0</v>
      </c>
      <c r="Z463" s="648"/>
      <c r="AA463" s="648"/>
      <c r="AB463" s="648"/>
      <c r="AC463" s="648"/>
    </row>
    <row r="464" spans="2:30" ht="13.8" x14ac:dyDescent="0.25">
      <c r="B464" s="158"/>
      <c r="C464" s="1438">
        <f>'12 Score Format'!$C$9:$D$9</f>
        <v>0</v>
      </c>
      <c r="D464" s="1438"/>
      <c r="E464" s="138"/>
      <c r="F464" s="138"/>
      <c r="G464" s="138"/>
      <c r="H464" s="138"/>
      <c r="I464" s="138"/>
      <c r="J464" s="138"/>
      <c r="K464" s="132">
        <f>SUM(E464:J464)</f>
        <v>0</v>
      </c>
      <c r="L464" s="133" t="e">
        <f>AVERAGE(E464:J464)</f>
        <v>#DIV/0!</v>
      </c>
      <c r="X464" s="649" t="e">
        <f>'12 Score Format'!$G$18</f>
        <v>#N/A</v>
      </c>
      <c r="Y464" s="655">
        <f>H467</f>
        <v>0</v>
      </c>
      <c r="Z464" s="651"/>
      <c r="AA464" s="651"/>
      <c r="AB464" s="651"/>
      <c r="AC464" s="651"/>
      <c r="AD464" s="124"/>
    </row>
    <row r="465" spans="2:30" ht="13.8" x14ac:dyDescent="0.25">
      <c r="B465" s="158"/>
      <c r="C465" s="1438">
        <f>'12 Score Format'!$C$10:$D$10</f>
        <v>0</v>
      </c>
      <c r="D465" s="1438"/>
      <c r="E465" s="138"/>
      <c r="F465" s="138"/>
      <c r="G465" s="138"/>
      <c r="H465" s="138"/>
      <c r="I465" s="138"/>
      <c r="J465" s="138"/>
      <c r="K465" s="132">
        <f>SUM(E465:J465)</f>
        <v>0</v>
      </c>
      <c r="L465" s="133" t="e">
        <f>AVERAGE(E465:J465)</f>
        <v>#DIV/0!</v>
      </c>
      <c r="X465" s="649" t="e">
        <f>'12 Score Format'!$G$19</f>
        <v>#N/A</v>
      </c>
      <c r="Y465" s="655">
        <f>I467</f>
        <v>0</v>
      </c>
      <c r="Z465" s="651"/>
      <c r="AA465" s="651"/>
      <c r="AB465" s="651"/>
      <c r="AC465" s="651"/>
      <c r="AD465" s="124"/>
    </row>
    <row r="466" spans="2:30" ht="13.8" x14ac:dyDescent="0.25">
      <c r="B466" s="158"/>
      <c r="C466" s="1438">
        <f>'12 Score Format'!$C$11:$D$11</f>
        <v>0</v>
      </c>
      <c r="D466" s="1438"/>
      <c r="E466" s="138"/>
      <c r="F466" s="138"/>
      <c r="G466" s="138"/>
      <c r="H466" s="138"/>
      <c r="I466" s="138"/>
      <c r="J466" s="138"/>
      <c r="K466" s="132">
        <f>SUM(E466:J466)</f>
        <v>0</v>
      </c>
      <c r="L466" s="133" t="e">
        <f>AVERAGE(E466:J466)</f>
        <v>#DIV/0!</v>
      </c>
      <c r="X466" s="649" t="e">
        <f>'12 Score Format'!$G$20</f>
        <v>#N/A</v>
      </c>
      <c r="Y466" s="655">
        <f>J467</f>
        <v>0</v>
      </c>
      <c r="Z466" s="651"/>
      <c r="AA466" s="651"/>
      <c r="AB466" s="651"/>
      <c r="AC466" s="651"/>
      <c r="AD466" s="124"/>
    </row>
    <row r="467" spans="2:30" ht="13.8" x14ac:dyDescent="0.25">
      <c r="B467" s="158"/>
      <c r="C467" s="1438" t="s">
        <v>248</v>
      </c>
      <c r="D467" s="1438"/>
      <c r="E467" s="647">
        <f>SUM(E464:E466)</f>
        <v>0</v>
      </c>
      <c r="F467" s="647">
        <f t="shared" ref="F467:J467" si="47">SUM(F464:F466)</f>
        <v>0</v>
      </c>
      <c r="G467" s="647">
        <f t="shared" si="47"/>
        <v>0</v>
      </c>
      <c r="H467" s="647">
        <f t="shared" si="47"/>
        <v>0</v>
      </c>
      <c r="I467" s="647">
        <f t="shared" si="47"/>
        <v>0</v>
      </c>
      <c r="J467" s="647">
        <f t="shared" si="47"/>
        <v>0</v>
      </c>
      <c r="K467" s="134">
        <f t="shared" ref="K467" si="48">SUM(K464:K466)</f>
        <v>0</v>
      </c>
      <c r="L467" s="132"/>
      <c r="X467" s="649" t="e">
        <f>'12 Score Format'!$K$15</f>
        <v>#N/A</v>
      </c>
      <c r="Y467" s="655">
        <f>E475</f>
        <v>0</v>
      </c>
      <c r="Z467" s="651"/>
      <c r="AA467" s="651"/>
      <c r="AB467" s="651"/>
      <c r="AC467" s="651"/>
      <c r="AD467" s="124"/>
    </row>
    <row r="468" spans="2:30" ht="15.6" x14ac:dyDescent="0.3">
      <c r="B468" s="157"/>
      <c r="C468" s="135"/>
      <c r="D468" s="5"/>
      <c r="E468" s="718"/>
      <c r="F468" s="718"/>
      <c r="G468" s="718"/>
      <c r="H468" s="718"/>
      <c r="I468" s="182"/>
      <c r="J468" s="182"/>
      <c r="K468" s="199" t="s">
        <v>311</v>
      </c>
      <c r="L468" s="181" t="e">
        <f>K467/('12 Score Format'!$K$10*30)</f>
        <v>#DIV/0!</v>
      </c>
      <c r="X468" s="649" t="e">
        <f>'12 Score Format'!$K$16</f>
        <v>#N/A</v>
      </c>
      <c r="Y468" s="655">
        <f>F475</f>
        <v>0</v>
      </c>
      <c r="Z468" s="454"/>
      <c r="AA468" s="454"/>
      <c r="AB468" s="454"/>
      <c r="AC468" s="454"/>
    </row>
    <row r="469" spans="2:30" ht="15" x14ac:dyDescent="0.25">
      <c r="B469" s="157"/>
      <c r="C469" s="5"/>
      <c r="D469" s="5"/>
      <c r="E469" s="5"/>
      <c r="F469" s="5"/>
      <c r="G469" s="5"/>
      <c r="H469" s="5"/>
      <c r="I469" s="5"/>
      <c r="J469" s="5"/>
      <c r="K469" s="128"/>
      <c r="L469" s="137"/>
      <c r="X469" s="649" t="e">
        <f>'12 Score Format'!$K$17</f>
        <v>#N/A</v>
      </c>
      <c r="Y469" s="655">
        <f>G475</f>
        <v>0</v>
      </c>
      <c r="Z469" s="454"/>
      <c r="AA469" s="454"/>
      <c r="AB469" s="454"/>
      <c r="AC469" s="454"/>
    </row>
    <row r="470" spans="2:30" x14ac:dyDescent="0.25">
      <c r="B470" s="271" t="e">
        <f>'12 Score Format'!$G$11</f>
        <v>#N/A</v>
      </c>
      <c r="C470" s="271"/>
      <c r="D470" s="271"/>
      <c r="E470" s="5"/>
      <c r="F470" s="5"/>
      <c r="G470" s="247" t="s">
        <v>370</v>
      </c>
      <c r="H470" s="248">
        <f>'12 Score Format'!$L$11</f>
        <v>0</v>
      </c>
      <c r="I470" s="5"/>
      <c r="J470" s="5"/>
      <c r="K470" s="128"/>
      <c r="L470" s="129"/>
      <c r="X470" s="649" t="e">
        <f>'12 Score Format'!$K$18</f>
        <v>#N/A</v>
      </c>
      <c r="Y470" s="655">
        <f>H475</f>
        <v>0</v>
      </c>
      <c r="Z470" s="454"/>
      <c r="AA470" s="454"/>
      <c r="AB470" s="454"/>
      <c r="AC470" s="454"/>
    </row>
    <row r="471" spans="2:30" s="123" customFormat="1" ht="60" customHeight="1" x14ac:dyDescent="0.25">
      <c r="B471" s="500" t="str">
        <f>$H$452</f>
        <v>G</v>
      </c>
      <c r="C471" s="130"/>
      <c r="D471" s="130"/>
      <c r="E471" s="197" t="e">
        <f>'12 Score Format'!$K$15</f>
        <v>#N/A</v>
      </c>
      <c r="F471" s="197" t="e">
        <f>'12 Score Format'!$K$16</f>
        <v>#N/A</v>
      </c>
      <c r="G471" s="197" t="e">
        <f>'12 Score Format'!$K$17</f>
        <v>#N/A</v>
      </c>
      <c r="H471" s="197" t="e">
        <f>'12 Score Format'!$K$18</f>
        <v>#N/A</v>
      </c>
      <c r="I471" s="197" t="e">
        <f>'12 Score Format'!$K$19</f>
        <v>#N/A</v>
      </c>
      <c r="J471" s="197" t="e">
        <f>'12 Score Format'!$K$20</f>
        <v>#N/A</v>
      </c>
      <c r="K471" s="131" t="s">
        <v>307</v>
      </c>
      <c r="L471" s="131" t="s">
        <v>308</v>
      </c>
      <c r="X471" s="649" t="e">
        <f>'12 Score Format'!$K$19</f>
        <v>#N/A</v>
      </c>
      <c r="Y471" s="655">
        <f>I475</f>
        <v>0</v>
      </c>
      <c r="Z471" s="648"/>
      <c r="AA471" s="648"/>
      <c r="AB471" s="648"/>
      <c r="AC471" s="648"/>
    </row>
    <row r="472" spans="2:30" ht="13.8" x14ac:dyDescent="0.25">
      <c r="B472" s="158"/>
      <c r="C472" s="1438">
        <f>'12 Score Format'!$C$9:$D$9</f>
        <v>0</v>
      </c>
      <c r="D472" s="1438"/>
      <c r="E472" s="138"/>
      <c r="F472" s="138"/>
      <c r="G472" s="138"/>
      <c r="H472" s="138"/>
      <c r="I472" s="138"/>
      <c r="J472" s="138"/>
      <c r="K472" s="132">
        <f>SUM(E472:J472)</f>
        <v>0</v>
      </c>
      <c r="L472" s="133" t="e">
        <f>AVERAGE(E472:J472)</f>
        <v>#DIV/0!</v>
      </c>
      <c r="X472" s="649" t="e">
        <f>'12 Score Format'!$K$20</f>
        <v>#N/A</v>
      </c>
      <c r="Y472" s="655">
        <f>J475</f>
        <v>0</v>
      </c>
      <c r="Z472" s="651"/>
      <c r="AA472" s="651"/>
      <c r="AB472" s="651"/>
      <c r="AC472" s="651"/>
      <c r="AD472" s="124"/>
    </row>
    <row r="473" spans="2:30" ht="13.8" x14ac:dyDescent="0.25">
      <c r="B473" s="158"/>
      <c r="C473" s="1438">
        <f>'12 Score Format'!$C$10:$D$10</f>
        <v>0</v>
      </c>
      <c r="D473" s="1438"/>
      <c r="E473" s="138"/>
      <c r="F473" s="138"/>
      <c r="G473" s="138"/>
      <c r="H473" s="138"/>
      <c r="I473" s="138"/>
      <c r="J473" s="138"/>
      <c r="K473" s="132">
        <f>SUM(E473:J473)</f>
        <v>0</v>
      </c>
      <c r="L473" s="133" t="e">
        <f>AVERAGE(E473:J473)</f>
        <v>#DIV/0!</v>
      </c>
      <c r="X473" s="649" t="e">
        <f>'12 Score Format'!$O$15</f>
        <v>#N/A</v>
      </c>
      <c r="Y473" s="658">
        <f>E483</f>
        <v>0</v>
      </c>
      <c r="Z473" s="656"/>
      <c r="AA473" s="656"/>
      <c r="AB473" s="656"/>
      <c r="AC473" s="656"/>
      <c r="AD473" s="124"/>
    </row>
    <row r="474" spans="2:30" ht="13.8" x14ac:dyDescent="0.25">
      <c r="B474" s="158"/>
      <c r="C474" s="1438">
        <f>'12 Score Format'!$C$11:$D$11</f>
        <v>0</v>
      </c>
      <c r="D474" s="1438"/>
      <c r="E474" s="138"/>
      <c r="F474" s="138"/>
      <c r="G474" s="138"/>
      <c r="H474" s="138"/>
      <c r="I474" s="138"/>
      <c r="J474" s="138"/>
      <c r="K474" s="132">
        <f>SUM(E474:J474)</f>
        <v>0</v>
      </c>
      <c r="L474" s="133" t="e">
        <f>AVERAGE(E474:J474)</f>
        <v>#DIV/0!</v>
      </c>
      <c r="X474" s="649" t="e">
        <f>'12 Score Format'!$O$16</f>
        <v>#N/A</v>
      </c>
      <c r="Y474" s="658">
        <f>F483</f>
        <v>0</v>
      </c>
      <c r="Z474" s="656"/>
      <c r="AA474" s="656"/>
      <c r="AB474" s="656"/>
      <c r="AC474" s="656"/>
      <c r="AD474" s="124"/>
    </row>
    <row r="475" spans="2:30" ht="13.8" x14ac:dyDescent="0.25">
      <c r="B475" s="158"/>
      <c r="C475" s="1438" t="s">
        <v>248</v>
      </c>
      <c r="D475" s="1438"/>
      <c r="E475" s="647">
        <f>SUM(E472:E474)</f>
        <v>0</v>
      </c>
      <c r="F475" s="647">
        <f t="shared" ref="F475:J475" si="49">SUM(F472:F474)</f>
        <v>0</v>
      </c>
      <c r="G475" s="647">
        <f t="shared" si="49"/>
        <v>0</v>
      </c>
      <c r="H475" s="647">
        <f t="shared" si="49"/>
        <v>0</v>
      </c>
      <c r="I475" s="647">
        <f t="shared" si="49"/>
        <v>0</v>
      </c>
      <c r="J475" s="647">
        <f t="shared" si="49"/>
        <v>0</v>
      </c>
      <c r="K475" s="134">
        <f t="shared" ref="K475" si="50">SUM(K472:K474)</f>
        <v>0</v>
      </c>
      <c r="L475" s="132"/>
      <c r="X475" s="649" t="e">
        <f>'12 Score Format'!$O$17</f>
        <v>#N/A</v>
      </c>
      <c r="Y475" s="658">
        <f>G483</f>
        <v>0</v>
      </c>
      <c r="Z475" s="656"/>
      <c r="AA475" s="656"/>
      <c r="AB475" s="656"/>
      <c r="AC475" s="656"/>
      <c r="AD475" s="124"/>
    </row>
    <row r="476" spans="2:30" ht="15.6" x14ac:dyDescent="0.3">
      <c r="B476" s="157"/>
      <c r="C476" s="135"/>
      <c r="D476" s="5"/>
      <c r="E476" s="718"/>
      <c r="F476" s="718"/>
      <c r="G476" s="718"/>
      <c r="H476" s="718"/>
      <c r="I476" s="182"/>
      <c r="J476" s="182"/>
      <c r="K476" s="199" t="s">
        <v>311</v>
      </c>
      <c r="L476" s="181" t="e">
        <f>K475/('12 Score Format'!$K$11*30)</f>
        <v>#DIV/0!</v>
      </c>
      <c r="X476" s="649" t="e">
        <f>'12 Score Format'!$O$18</f>
        <v>#N/A</v>
      </c>
      <c r="Y476" s="658">
        <f>H483</f>
        <v>0</v>
      </c>
      <c r="Z476" s="656"/>
      <c r="AA476" s="656"/>
      <c r="AB476" s="656"/>
      <c r="AC476" s="656"/>
    </row>
    <row r="477" spans="2:30" ht="15" x14ac:dyDescent="0.25">
      <c r="B477" s="157"/>
      <c r="C477" s="5"/>
      <c r="D477" s="5"/>
      <c r="E477" s="5"/>
      <c r="F477" s="5"/>
      <c r="G477" s="5"/>
      <c r="H477" s="5"/>
      <c r="I477" s="5"/>
      <c r="J477" s="5"/>
      <c r="K477" s="128"/>
      <c r="L477" s="137"/>
      <c r="X477" s="649" t="e">
        <f>'12 Score Format'!$O$19</f>
        <v>#N/A</v>
      </c>
      <c r="Y477" s="658">
        <f>I483</f>
        <v>0</v>
      </c>
      <c r="Z477" s="656"/>
      <c r="AA477" s="656"/>
      <c r="AB477" s="656"/>
      <c r="AC477" s="656"/>
    </row>
    <row r="478" spans="2:30" ht="13.8" x14ac:dyDescent="0.25">
      <c r="B478" s="271" t="str">
        <f>'12 Score Format'!$G$12</f>
        <v>Not Used</v>
      </c>
      <c r="C478" s="271"/>
      <c r="D478" s="271"/>
      <c r="E478" s="5"/>
      <c r="F478" s="5"/>
      <c r="G478" s="247" t="s">
        <v>370</v>
      </c>
      <c r="H478" s="248">
        <f>'12 Score Format'!$L$12</f>
        <v>0</v>
      </c>
      <c r="I478" s="5"/>
      <c r="J478" s="5"/>
      <c r="K478" s="128"/>
      <c r="L478" s="129"/>
      <c r="X478" s="649" t="e">
        <f>'12 Score Format'!$O$20</f>
        <v>#N/A</v>
      </c>
      <c r="Y478" s="659">
        <f>J483</f>
        <v>0</v>
      </c>
      <c r="Z478" s="656"/>
      <c r="AA478" s="656"/>
      <c r="AB478" s="656"/>
      <c r="AC478" s="656"/>
    </row>
    <row r="479" spans="2:30" s="123" customFormat="1" ht="60" customHeight="1" x14ac:dyDescent="0.2">
      <c r="B479" s="500" t="str">
        <f>$H$452</f>
        <v>G</v>
      </c>
      <c r="C479" s="130"/>
      <c r="D479" s="130"/>
      <c r="E479" s="197" t="e">
        <f>'12 Score Format'!$O$15</f>
        <v>#N/A</v>
      </c>
      <c r="F479" s="197" t="e">
        <f>'12 Score Format'!$O$16</f>
        <v>#N/A</v>
      </c>
      <c r="G479" s="197" t="e">
        <f>'12 Score Format'!$O$17</f>
        <v>#N/A</v>
      </c>
      <c r="H479" s="197" t="e">
        <f>'12 Score Format'!$O$18</f>
        <v>#N/A</v>
      </c>
      <c r="I479" s="197" t="e">
        <f>'12 Score Format'!$O$19</f>
        <v>#N/A</v>
      </c>
      <c r="J479" s="197" t="e">
        <f>'12 Score Format'!$O$20</f>
        <v>#N/A</v>
      </c>
      <c r="K479" s="131" t="s">
        <v>307</v>
      </c>
      <c r="L479" s="131" t="s">
        <v>308</v>
      </c>
    </row>
    <row r="480" spans="2:30" ht="13.8" x14ac:dyDescent="0.25">
      <c r="B480" s="158"/>
      <c r="C480" s="1438">
        <f>'12 Score Format'!$C$9:$D$9</f>
        <v>0</v>
      </c>
      <c r="D480" s="1438"/>
      <c r="E480" s="138"/>
      <c r="F480" s="138"/>
      <c r="G480" s="138"/>
      <c r="H480" s="138"/>
      <c r="I480" s="138"/>
      <c r="J480" s="138"/>
      <c r="K480" s="132">
        <f>SUM(E480:J480)</f>
        <v>0</v>
      </c>
      <c r="L480" s="133" t="e">
        <f>AVERAGE(E480:J480)</f>
        <v>#DIV/0!</v>
      </c>
    </row>
    <row r="481" spans="2:15" ht="13.8" x14ac:dyDescent="0.25">
      <c r="B481" s="158"/>
      <c r="C481" s="1438">
        <f>'12 Score Format'!$C$10:$D$10</f>
        <v>0</v>
      </c>
      <c r="D481" s="1438"/>
      <c r="E481" s="138"/>
      <c r="F481" s="138"/>
      <c r="G481" s="138"/>
      <c r="H481" s="138"/>
      <c r="I481" s="138"/>
      <c r="J481" s="138"/>
      <c r="K481" s="132">
        <f>SUM(E481:J481)</f>
        <v>0</v>
      </c>
      <c r="L481" s="133" t="e">
        <f>AVERAGE(E481:J481)</f>
        <v>#DIV/0!</v>
      </c>
    </row>
    <row r="482" spans="2:15" ht="13.8" x14ac:dyDescent="0.25">
      <c r="B482" s="158"/>
      <c r="C482" s="1438">
        <f>'12 Score Format'!$C$11:$D$11</f>
        <v>0</v>
      </c>
      <c r="D482" s="1438"/>
      <c r="E482" s="138"/>
      <c r="F482" s="138"/>
      <c r="G482" s="138"/>
      <c r="H482" s="138"/>
      <c r="I482" s="138"/>
      <c r="J482" s="138"/>
      <c r="K482" s="132">
        <f>SUM(E482:J482)</f>
        <v>0</v>
      </c>
      <c r="L482" s="133" t="e">
        <f>AVERAGE(E482:J482)</f>
        <v>#DIV/0!</v>
      </c>
    </row>
    <row r="483" spans="2:15" ht="13.8" x14ac:dyDescent="0.25">
      <c r="B483" s="158"/>
      <c r="C483" s="1438" t="s">
        <v>248</v>
      </c>
      <c r="D483" s="1438"/>
      <c r="E483" s="647">
        <f t="shared" ref="E483:K483" si="51">SUM(E480:E482)</f>
        <v>0</v>
      </c>
      <c r="F483" s="647">
        <f t="shared" si="51"/>
        <v>0</v>
      </c>
      <c r="G483" s="647">
        <f t="shared" si="51"/>
        <v>0</v>
      </c>
      <c r="H483" s="647">
        <f t="shared" si="51"/>
        <v>0</v>
      </c>
      <c r="I483" s="647">
        <f t="shared" si="51"/>
        <v>0</v>
      </c>
      <c r="J483" s="647">
        <f t="shared" si="51"/>
        <v>0</v>
      </c>
      <c r="K483" s="134">
        <f t="shared" si="51"/>
        <v>0</v>
      </c>
      <c r="L483" s="132"/>
    </row>
    <row r="484" spans="2:15" ht="15.6" x14ac:dyDescent="0.3">
      <c r="B484" s="157"/>
      <c r="C484" s="135"/>
      <c r="D484" s="5"/>
      <c r="E484" s="94"/>
      <c r="F484" s="94"/>
      <c r="G484" s="94"/>
      <c r="H484" s="94"/>
      <c r="I484" s="182"/>
      <c r="J484" s="182"/>
      <c r="K484" s="199" t="s">
        <v>311</v>
      </c>
      <c r="L484" s="181" t="e">
        <f>K483/('12 Score Format'!$K$12*30)</f>
        <v>#DIV/0!</v>
      </c>
    </row>
    <row r="485" spans="2:15" ht="15" customHeight="1" x14ac:dyDescent="0.3">
      <c r="B485" s="157"/>
      <c r="C485" s="135"/>
      <c r="D485" s="5"/>
      <c r="E485" s="94"/>
      <c r="F485" s="15"/>
      <c r="G485" s="247" t="s">
        <v>371</v>
      </c>
      <c r="H485" s="248">
        <f>$H$38</f>
        <v>0</v>
      </c>
      <c r="I485" s="94"/>
      <c r="J485" s="137"/>
      <c r="K485" s="199" t="s">
        <v>356</v>
      </c>
      <c r="L485" s="136">
        <f>K459+K467+K475+K483</f>
        <v>0</v>
      </c>
      <c r="O485" s="95">
        <f>IF(L485&gt;0,1,0)</f>
        <v>0</v>
      </c>
    </row>
    <row r="486" spans="2:15" ht="15" x14ac:dyDescent="0.25">
      <c r="B486" s="157"/>
      <c r="C486" s="5"/>
      <c r="D486" s="5"/>
      <c r="E486" s="5"/>
      <c r="F486" s="5"/>
      <c r="G486" s="5"/>
      <c r="H486" s="5"/>
      <c r="I486" s="5"/>
      <c r="J486" s="182"/>
      <c r="K486" s="199" t="s">
        <v>317</v>
      </c>
      <c r="L486" s="181" t="e">
        <f>(K459+K467+K475+K483)/'12 Score Format'!$M$90</f>
        <v>#DIV/0!</v>
      </c>
    </row>
    <row r="487" spans="2:15" ht="6" customHeight="1" x14ac:dyDescent="0.3">
      <c r="B487" s="166"/>
      <c r="G487" s="141"/>
      <c r="H487" s="142"/>
      <c r="K487" s="140"/>
      <c r="L487" s="140"/>
    </row>
    <row r="488" spans="2:15" ht="15.6" hidden="1" x14ac:dyDescent="0.3">
      <c r="B488" s="159"/>
      <c r="C488" s="15"/>
      <c r="D488" s="15"/>
      <c r="E488" s="15"/>
      <c r="F488" s="15"/>
      <c r="G488" s="97"/>
      <c r="H488" s="98"/>
      <c r="I488" s="15"/>
      <c r="J488" s="15"/>
      <c r="K488" s="96"/>
      <c r="L488" s="96"/>
    </row>
    <row r="489" spans="2:15" ht="15.6" hidden="1" x14ac:dyDescent="0.3">
      <c r="B489" s="163"/>
      <c r="C489" s="20"/>
      <c r="D489" s="20"/>
      <c r="E489" s="20"/>
      <c r="F489" s="20"/>
      <c r="G489" s="116"/>
      <c r="H489" s="117"/>
      <c r="I489" s="20"/>
      <c r="J489" s="20"/>
      <c r="K489" s="113"/>
      <c r="L489" s="113"/>
    </row>
    <row r="490" spans="2:15" ht="15" hidden="1" x14ac:dyDescent="0.25">
      <c r="B490" s="163"/>
      <c r="C490" s="20"/>
      <c r="D490" s="20"/>
      <c r="E490" s="20"/>
      <c r="F490" s="20"/>
      <c r="G490" s="20"/>
      <c r="H490" s="20"/>
      <c r="I490" s="20"/>
      <c r="J490" s="20"/>
      <c r="K490" s="113"/>
      <c r="L490" s="113"/>
    </row>
    <row r="491" spans="2:15" ht="15.6" hidden="1" x14ac:dyDescent="0.3">
      <c r="B491" s="1441"/>
      <c r="C491" s="1441"/>
      <c r="D491" s="1441"/>
      <c r="E491" s="20"/>
      <c r="F491" s="20"/>
      <c r="G491" s="20"/>
      <c r="H491" s="20"/>
      <c r="I491" s="20"/>
      <c r="J491" s="20"/>
      <c r="K491" s="113"/>
      <c r="L491" s="110"/>
    </row>
    <row r="492" spans="2:15" ht="15" hidden="1" x14ac:dyDescent="0.25">
      <c r="B492" s="163"/>
      <c r="C492" s="20"/>
      <c r="D492" s="20"/>
      <c r="E492" s="114"/>
      <c r="F492" s="114"/>
      <c r="G492" s="114"/>
      <c r="H492" s="114"/>
      <c r="I492" s="114"/>
      <c r="J492" s="114"/>
      <c r="K492" s="115"/>
      <c r="L492" s="115"/>
    </row>
    <row r="493" spans="2:15" ht="15.6" hidden="1" x14ac:dyDescent="0.3">
      <c r="B493" s="163"/>
      <c r="C493" s="1442"/>
      <c r="D493" s="1442"/>
      <c r="E493" s="109"/>
      <c r="F493" s="109"/>
      <c r="G493" s="109"/>
      <c r="H493" s="109"/>
      <c r="I493" s="109"/>
      <c r="J493" s="109"/>
      <c r="K493" s="110"/>
      <c r="L493" s="118"/>
    </row>
    <row r="494" spans="2:15" ht="15.6" hidden="1" x14ac:dyDescent="0.3">
      <c r="B494" s="163"/>
      <c r="C494" s="1442"/>
      <c r="D494" s="1442"/>
      <c r="E494" s="109"/>
      <c r="F494" s="109"/>
      <c r="G494" s="109"/>
      <c r="H494" s="109"/>
      <c r="I494" s="109"/>
      <c r="J494" s="109"/>
      <c r="K494" s="110"/>
      <c r="L494" s="118"/>
    </row>
    <row r="495" spans="2:15" ht="15.6" hidden="1" x14ac:dyDescent="0.3">
      <c r="B495" s="163"/>
      <c r="C495" s="1442"/>
      <c r="D495" s="1442"/>
      <c r="E495" s="109"/>
      <c r="F495" s="109"/>
      <c r="G495" s="109"/>
      <c r="H495" s="109"/>
      <c r="I495" s="109"/>
      <c r="J495" s="109"/>
      <c r="K495" s="110"/>
      <c r="L495" s="118"/>
    </row>
    <row r="496" spans="2:15" ht="15.6" hidden="1" x14ac:dyDescent="0.3">
      <c r="B496" s="163"/>
      <c r="C496" s="1442"/>
      <c r="D496" s="1442"/>
      <c r="E496" s="111"/>
      <c r="F496" s="111"/>
      <c r="G496" s="111"/>
      <c r="H496" s="111"/>
      <c r="I496" s="111"/>
      <c r="J496" s="111"/>
      <c r="K496" s="112"/>
      <c r="L496" s="118"/>
    </row>
    <row r="497" spans="2:12" ht="15.6" hidden="1" x14ac:dyDescent="0.3">
      <c r="B497" s="163"/>
      <c r="C497" s="119"/>
      <c r="D497" s="20"/>
      <c r="E497" s="109"/>
      <c r="F497" s="109"/>
      <c r="G497" s="109"/>
      <c r="H497" s="109"/>
      <c r="I497" s="1447"/>
      <c r="J497" s="1447"/>
      <c r="K497" s="1447"/>
      <c r="L497" s="120"/>
    </row>
    <row r="498" spans="2:12" ht="15" hidden="1" x14ac:dyDescent="0.25">
      <c r="B498" s="163"/>
      <c r="C498" s="20"/>
      <c r="D498" s="20"/>
      <c r="E498" s="20"/>
      <c r="F498" s="20"/>
      <c r="G498" s="20"/>
      <c r="H498" s="20"/>
      <c r="I498" s="20"/>
      <c r="J498" s="20"/>
      <c r="K498" s="113"/>
      <c r="L498" s="110"/>
    </row>
    <row r="499" spans="2:12" ht="15.6" hidden="1" x14ac:dyDescent="0.3">
      <c r="B499" s="1442"/>
      <c r="C499" s="1442"/>
      <c r="D499" s="1442"/>
      <c r="E499" s="20"/>
      <c r="F499" s="20"/>
      <c r="G499" s="20"/>
      <c r="H499" s="20"/>
      <c r="I499" s="20"/>
      <c r="J499" s="20"/>
      <c r="K499" s="113"/>
      <c r="L499" s="110"/>
    </row>
    <row r="500" spans="2:12" ht="15" hidden="1" x14ac:dyDescent="0.25">
      <c r="B500" s="163"/>
      <c r="C500" s="20"/>
      <c r="D500" s="20"/>
      <c r="E500" s="114"/>
      <c r="F500" s="114"/>
      <c r="G500" s="114"/>
      <c r="H500" s="114"/>
      <c r="I500" s="114"/>
      <c r="J500" s="114"/>
      <c r="K500" s="115"/>
      <c r="L500" s="115"/>
    </row>
    <row r="501" spans="2:12" ht="15.6" hidden="1" x14ac:dyDescent="0.3">
      <c r="B501" s="163"/>
      <c r="C501" s="1442"/>
      <c r="D501" s="1442"/>
      <c r="E501" s="109"/>
      <c r="F501" s="109"/>
      <c r="G501" s="109"/>
      <c r="H501" s="109"/>
      <c r="I501" s="109"/>
      <c r="J501" s="109"/>
      <c r="K501" s="110"/>
      <c r="L501" s="118"/>
    </row>
    <row r="502" spans="2:12" ht="15.6" hidden="1" x14ac:dyDescent="0.3">
      <c r="B502" s="163"/>
      <c r="C502" s="1442"/>
      <c r="D502" s="1442"/>
      <c r="E502" s="109"/>
      <c r="F502" s="109"/>
      <c r="G502" s="109"/>
      <c r="H502" s="109"/>
      <c r="I502" s="109"/>
      <c r="J502" s="109"/>
      <c r="K502" s="110"/>
      <c r="L502" s="118"/>
    </row>
    <row r="503" spans="2:12" ht="15.6" hidden="1" x14ac:dyDescent="0.3">
      <c r="B503" s="163"/>
      <c r="C503" s="1442"/>
      <c r="D503" s="1442"/>
      <c r="E503" s="109"/>
      <c r="F503" s="109"/>
      <c r="G503" s="109"/>
      <c r="H503" s="109"/>
      <c r="I503" s="109"/>
      <c r="J503" s="109"/>
      <c r="K503" s="110"/>
      <c r="L503" s="118"/>
    </row>
    <row r="504" spans="2:12" ht="15.6" hidden="1" x14ac:dyDescent="0.3">
      <c r="B504" s="163"/>
      <c r="C504" s="1442"/>
      <c r="D504" s="1442"/>
      <c r="E504" s="111"/>
      <c r="F504" s="111"/>
      <c r="G504" s="111"/>
      <c r="H504" s="111"/>
      <c r="I504" s="111"/>
      <c r="J504" s="111"/>
      <c r="K504" s="112"/>
      <c r="L504" s="110"/>
    </row>
    <row r="505" spans="2:12" ht="15.6" hidden="1" x14ac:dyDescent="0.3">
      <c r="B505" s="163"/>
      <c r="C505" s="119"/>
      <c r="D505" s="20"/>
      <c r="E505" s="109"/>
      <c r="F505" s="109"/>
      <c r="G505" s="109"/>
      <c r="H505" s="109"/>
      <c r="I505" s="1447"/>
      <c r="J505" s="1447"/>
      <c r="K505" s="1447"/>
      <c r="L505" s="120"/>
    </row>
    <row r="506" spans="2:12" ht="15" hidden="1" x14ac:dyDescent="0.25">
      <c r="B506" s="163"/>
      <c r="C506" s="20"/>
      <c r="D506" s="20"/>
      <c r="E506" s="20"/>
      <c r="F506" s="20"/>
      <c r="G506" s="20"/>
      <c r="H506" s="20"/>
      <c r="I506" s="20"/>
      <c r="J506" s="20"/>
      <c r="K506" s="113"/>
      <c r="L506" s="115"/>
    </row>
    <row r="507" spans="2:12" ht="15.6" hidden="1" x14ac:dyDescent="0.3">
      <c r="B507" s="1442"/>
      <c r="C507" s="1442"/>
      <c r="D507" s="1442"/>
      <c r="E507" s="20"/>
      <c r="F507" s="20"/>
      <c r="G507" s="20"/>
      <c r="H507" s="20"/>
      <c r="I507" s="20"/>
      <c r="J507" s="20"/>
      <c r="K507" s="113"/>
      <c r="L507" s="110"/>
    </row>
    <row r="508" spans="2:12" ht="15" hidden="1" x14ac:dyDescent="0.25">
      <c r="B508" s="163"/>
      <c r="C508" s="20"/>
      <c r="D508" s="20"/>
      <c r="E508" s="114"/>
      <c r="F508" s="114"/>
      <c r="G508" s="114"/>
      <c r="H508" s="114"/>
      <c r="I508" s="114"/>
      <c r="J508" s="114"/>
      <c r="K508" s="115"/>
      <c r="L508" s="115"/>
    </row>
    <row r="509" spans="2:12" ht="15.6" hidden="1" x14ac:dyDescent="0.3">
      <c r="B509" s="163"/>
      <c r="C509" s="1442"/>
      <c r="D509" s="1442"/>
      <c r="E509" s="109"/>
      <c r="F509" s="109"/>
      <c r="G509" s="109"/>
      <c r="H509" s="109"/>
      <c r="I509" s="109"/>
      <c r="J509" s="109"/>
      <c r="K509" s="110"/>
      <c r="L509" s="118"/>
    </row>
    <row r="510" spans="2:12" ht="15.6" hidden="1" x14ac:dyDescent="0.3">
      <c r="B510" s="163"/>
      <c r="C510" s="1442"/>
      <c r="D510" s="1442"/>
      <c r="E510" s="109"/>
      <c r="F510" s="109"/>
      <c r="G510" s="109"/>
      <c r="H510" s="109"/>
      <c r="I510" s="109"/>
      <c r="J510" s="109"/>
      <c r="K510" s="110"/>
      <c r="L510" s="118"/>
    </row>
    <row r="511" spans="2:12" ht="15.6" hidden="1" x14ac:dyDescent="0.3">
      <c r="B511" s="163"/>
      <c r="C511" s="1442"/>
      <c r="D511" s="1442"/>
      <c r="E511" s="109"/>
      <c r="F511" s="109"/>
      <c r="G511" s="109"/>
      <c r="H511" s="109"/>
      <c r="I511" s="109"/>
      <c r="J511" s="109"/>
      <c r="K511" s="110"/>
      <c r="L511" s="118"/>
    </row>
    <row r="512" spans="2:12" ht="15.6" hidden="1" x14ac:dyDescent="0.3">
      <c r="B512" s="163"/>
      <c r="C512" s="1442"/>
      <c r="D512" s="1442"/>
      <c r="E512" s="111"/>
      <c r="F512" s="111"/>
      <c r="G512" s="111"/>
      <c r="H512" s="111"/>
      <c r="I512" s="111"/>
      <c r="J512" s="111"/>
      <c r="K512" s="112"/>
      <c r="L512" s="110"/>
    </row>
    <row r="513" spans="2:30" ht="15.6" hidden="1" x14ac:dyDescent="0.3">
      <c r="B513" s="163"/>
      <c r="C513" s="119"/>
      <c r="D513" s="20"/>
      <c r="E513" s="109"/>
      <c r="F513" s="109"/>
      <c r="G513" s="109"/>
      <c r="H513" s="109"/>
      <c r="I513" s="1447"/>
      <c r="J513" s="1447"/>
      <c r="K513" s="1447"/>
      <c r="L513" s="120"/>
    </row>
    <row r="514" spans="2:30" ht="15" hidden="1" x14ac:dyDescent="0.25">
      <c r="B514" s="163"/>
      <c r="C514" s="20"/>
      <c r="D514" s="20"/>
      <c r="E514" s="20"/>
      <c r="F514" s="20"/>
      <c r="G514" s="20"/>
      <c r="H514" s="20"/>
      <c r="I514" s="20"/>
      <c r="J514" s="20"/>
      <c r="K514" s="113"/>
      <c r="L514" s="115"/>
    </row>
    <row r="515" spans="2:30" ht="15.6" hidden="1" x14ac:dyDescent="0.3">
      <c r="B515" s="1442"/>
      <c r="C515" s="1442"/>
      <c r="D515" s="1442"/>
      <c r="E515" s="20"/>
      <c r="F515" s="20"/>
      <c r="G515" s="20"/>
      <c r="H515" s="20"/>
      <c r="I515" s="20"/>
      <c r="J515" s="20"/>
      <c r="K515" s="113"/>
      <c r="L515" s="110"/>
    </row>
    <row r="516" spans="2:30" ht="15" hidden="1" x14ac:dyDescent="0.25">
      <c r="B516" s="163"/>
      <c r="C516" s="20"/>
      <c r="D516" s="20"/>
      <c r="E516" s="114"/>
      <c r="F516" s="114"/>
      <c r="G516" s="114"/>
      <c r="H516" s="114"/>
      <c r="I516" s="114"/>
      <c r="J516" s="114"/>
      <c r="K516" s="115"/>
      <c r="L516" s="115"/>
    </row>
    <row r="517" spans="2:30" ht="15.6" hidden="1" x14ac:dyDescent="0.3">
      <c r="B517" s="163"/>
      <c r="C517" s="1442"/>
      <c r="D517" s="1442"/>
      <c r="E517" s="109"/>
      <c r="F517" s="109"/>
      <c r="G517" s="109"/>
      <c r="H517" s="109"/>
      <c r="I517" s="109"/>
      <c r="J517" s="109"/>
      <c r="K517" s="110"/>
      <c r="L517" s="118"/>
    </row>
    <row r="518" spans="2:30" ht="15.6" hidden="1" x14ac:dyDescent="0.3">
      <c r="B518" s="163"/>
      <c r="C518" s="1442"/>
      <c r="D518" s="1442"/>
      <c r="E518" s="109"/>
      <c r="F518" s="109"/>
      <c r="G518" s="109"/>
      <c r="H518" s="109"/>
      <c r="I518" s="109"/>
      <c r="J518" s="109"/>
      <c r="K518" s="110"/>
      <c r="L518" s="118"/>
    </row>
    <row r="519" spans="2:30" ht="15.6" hidden="1" x14ac:dyDescent="0.3">
      <c r="B519" s="163"/>
      <c r="C519" s="1442"/>
      <c r="D519" s="1442"/>
      <c r="E519" s="109"/>
      <c r="F519" s="109"/>
      <c r="G519" s="109"/>
      <c r="H519" s="109"/>
      <c r="I519" s="109"/>
      <c r="J519" s="109"/>
      <c r="K519" s="110"/>
      <c r="L519" s="118"/>
    </row>
    <row r="520" spans="2:30" ht="15.6" hidden="1" x14ac:dyDescent="0.3">
      <c r="B520" s="163"/>
      <c r="C520" s="1442"/>
      <c r="D520" s="1442"/>
      <c r="E520" s="111"/>
      <c r="F520" s="111"/>
      <c r="G520" s="111"/>
      <c r="H520" s="111"/>
      <c r="I520" s="111"/>
      <c r="J520" s="111"/>
      <c r="K520" s="112"/>
      <c r="L520" s="110"/>
    </row>
    <row r="521" spans="2:30" ht="15.6" x14ac:dyDescent="0.3">
      <c r="B521" s="1440">
        <f>$B$5</f>
        <v>0</v>
      </c>
      <c r="C521" s="1440"/>
      <c r="D521" s="1440"/>
      <c r="E521" s="1440"/>
      <c r="F521" s="125"/>
      <c r="G521" s="126" t="s">
        <v>310</v>
      </c>
      <c r="H521" s="127" t="s">
        <v>281</v>
      </c>
      <c r="I521" s="5"/>
      <c r="J521" s="1449">
        <f>'1 FILL FORM'!$D$6</f>
        <v>0</v>
      </c>
      <c r="K521" s="1449"/>
      <c r="L521" s="1449"/>
    </row>
    <row r="522" spans="2:30" ht="6" customHeight="1" x14ac:dyDescent="0.25">
      <c r="B522" s="157"/>
      <c r="C522" s="5"/>
      <c r="D522" s="5"/>
      <c r="E522" s="5"/>
      <c r="F522" s="5"/>
      <c r="G522" s="5"/>
      <c r="H522" s="5"/>
      <c r="I522" s="5"/>
      <c r="J522" s="94"/>
      <c r="K522" s="129"/>
      <c r="L522" s="129"/>
    </row>
    <row r="523" spans="2:30" x14ac:dyDescent="0.25">
      <c r="B523" s="270" t="e">
        <f>'12 Score Format'!$G$9</f>
        <v>#N/A</v>
      </c>
      <c r="C523" s="270"/>
      <c r="D523" s="270"/>
      <c r="E523" s="5"/>
      <c r="F523" s="15"/>
      <c r="G523" s="247" t="s">
        <v>370</v>
      </c>
      <c r="H523" s="248">
        <f>'12 Score Format'!$L$9</f>
        <v>0</v>
      </c>
      <c r="I523" s="5"/>
      <c r="J523" s="718"/>
      <c r="K523" s="129">
        <f>'1 FILL FORM'!$L$6</f>
        <v>0</v>
      </c>
      <c r="L523" s="129"/>
    </row>
    <row r="524" spans="2:30" s="123" customFormat="1" ht="60" customHeight="1" x14ac:dyDescent="0.25">
      <c r="B524" s="500" t="str">
        <f>$H$521</f>
        <v>H</v>
      </c>
      <c r="C524" s="130"/>
      <c r="D524" s="130"/>
      <c r="E524" s="197" t="e">
        <f>'12 Score Format'!$C$15</f>
        <v>#N/A</v>
      </c>
      <c r="F524" s="197" t="e">
        <f>'12 Score Format'!$C$16</f>
        <v>#N/A</v>
      </c>
      <c r="G524" s="197" t="e">
        <f>'12 Score Format'!$C$17</f>
        <v>#N/A</v>
      </c>
      <c r="H524" s="197" t="e">
        <f>'12 Score Format'!$C$18</f>
        <v>#N/A</v>
      </c>
      <c r="I524" s="197" t="e">
        <f>'12 Score Format'!$C$19</f>
        <v>#N/A</v>
      </c>
      <c r="J524" s="197" t="e">
        <f>'12 Score Format'!$C$20</f>
        <v>#N/A</v>
      </c>
      <c r="K524" s="131" t="s">
        <v>307</v>
      </c>
      <c r="L524" s="208" t="s">
        <v>350</v>
      </c>
      <c r="T524" s="124">
        <f>K528</f>
        <v>0</v>
      </c>
      <c r="X524" s="649" t="e">
        <f>'12 Score Format'!$C$15</f>
        <v>#N/A</v>
      </c>
      <c r="Y524" s="650">
        <f>E528</f>
        <v>0</v>
      </c>
      <c r="Z524" s="648"/>
      <c r="AA524" s="648"/>
      <c r="AB524" s="648"/>
      <c r="AC524" s="648">
        <f>SUMIF($X$8:$X$31,$AD$8,Y524:Y547)</f>
        <v>0</v>
      </c>
      <c r="AD524" s="642" t="s">
        <v>263</v>
      </c>
    </row>
    <row r="525" spans="2:30" ht="13.8" x14ac:dyDescent="0.25">
      <c r="B525" s="158"/>
      <c r="C525" s="1438">
        <f>'12 Score Format'!$C$9:$D$9</f>
        <v>0</v>
      </c>
      <c r="D525" s="1438"/>
      <c r="E525" s="138"/>
      <c r="F525" s="138"/>
      <c r="G525" s="138"/>
      <c r="H525" s="138"/>
      <c r="I525" s="138"/>
      <c r="J525" s="138"/>
      <c r="K525" s="132">
        <f>SUM(E525:J525)</f>
        <v>0</v>
      </c>
      <c r="L525" s="133" t="e">
        <f>AVERAGE(E525:J525)</f>
        <v>#DIV/0!</v>
      </c>
      <c r="T525" s="124">
        <f>K536</f>
        <v>0</v>
      </c>
      <c r="X525" s="649" t="e">
        <f>'12 Score Format'!$C$16</f>
        <v>#N/A</v>
      </c>
      <c r="Y525" s="650">
        <f>F528</f>
        <v>0</v>
      </c>
      <c r="Z525" s="651"/>
      <c r="AA525" s="652"/>
      <c r="AB525" s="653"/>
      <c r="AC525" s="648">
        <f>SUMIF($X$8:$X$31,$AD$9,Y524:Y547)</f>
        <v>0</v>
      </c>
      <c r="AD525" s="642" t="s">
        <v>490</v>
      </c>
    </row>
    <row r="526" spans="2:30" ht="13.8" x14ac:dyDescent="0.25">
      <c r="B526" s="158"/>
      <c r="C526" s="1438">
        <f>'12 Score Format'!$C$10:$D$10</f>
        <v>0</v>
      </c>
      <c r="D526" s="1438"/>
      <c r="E526" s="138"/>
      <c r="F526" s="138"/>
      <c r="G526" s="138"/>
      <c r="H526" s="138"/>
      <c r="I526" s="138"/>
      <c r="J526" s="138"/>
      <c r="K526" s="132">
        <f>SUM(E526:J526)</f>
        <v>0</v>
      </c>
      <c r="L526" s="133" t="e">
        <f>AVERAGE(E526:J526)</f>
        <v>#DIV/0!</v>
      </c>
      <c r="T526" s="124">
        <f>K544</f>
        <v>0</v>
      </c>
      <c r="X526" s="649" t="e">
        <f>'12 Score Format'!$C$17</f>
        <v>#N/A</v>
      </c>
      <c r="Y526" s="650">
        <f>G528</f>
        <v>0</v>
      </c>
      <c r="Z526" s="651"/>
      <c r="AA526" s="654"/>
      <c r="AB526" s="654"/>
      <c r="AC526" s="648">
        <f>SUMIF($X$8:$X$31,AD526,Y524:Y547)</f>
        <v>0</v>
      </c>
      <c r="AD526" s="642" t="s">
        <v>487</v>
      </c>
    </row>
    <row r="527" spans="2:30" ht="13.8" x14ac:dyDescent="0.25">
      <c r="B527" s="158"/>
      <c r="C527" s="1438">
        <f>'12 Score Format'!$C$11:$D$11</f>
        <v>0</v>
      </c>
      <c r="D527" s="1438"/>
      <c r="E527" s="138"/>
      <c r="F527" s="138"/>
      <c r="G527" s="138"/>
      <c r="H527" s="138"/>
      <c r="I527" s="138"/>
      <c r="J527" s="138"/>
      <c r="K527" s="132">
        <f>SUM(E527:J527)</f>
        <v>0</v>
      </c>
      <c r="L527" s="133" t="e">
        <f>AVERAGE(E527:J527)</f>
        <v>#DIV/0!</v>
      </c>
      <c r="T527" s="124">
        <f>K552</f>
        <v>0</v>
      </c>
      <c r="X527" s="649" t="e">
        <f>'12 Score Format'!$C$18</f>
        <v>#N/A</v>
      </c>
      <c r="Y527" s="650">
        <f>H528</f>
        <v>0</v>
      </c>
      <c r="Z527" s="651"/>
      <c r="AA527" s="651"/>
      <c r="AB527" s="651"/>
      <c r="AC527" s="648">
        <f>SUMIF($X$8:$X$31,AD527,Y524:Y547)</f>
        <v>0</v>
      </c>
      <c r="AD527" s="642" t="s">
        <v>262</v>
      </c>
    </row>
    <row r="528" spans="2:30" ht="13.8" x14ac:dyDescent="0.25">
      <c r="B528" s="158"/>
      <c r="C528" s="1438" t="s">
        <v>248</v>
      </c>
      <c r="D528" s="1438"/>
      <c r="E528" s="647">
        <f>SUM(E525:E527)</f>
        <v>0</v>
      </c>
      <c r="F528" s="647">
        <f t="shared" ref="F528:J528" si="52">SUM(F525:F527)</f>
        <v>0</v>
      </c>
      <c r="G528" s="647">
        <f t="shared" si="52"/>
        <v>0</v>
      </c>
      <c r="H528" s="647">
        <f t="shared" si="52"/>
        <v>0</v>
      </c>
      <c r="I528" s="647">
        <f t="shared" si="52"/>
        <v>0</v>
      </c>
      <c r="J528" s="647">
        <f t="shared" si="52"/>
        <v>0</v>
      </c>
      <c r="K528" s="134">
        <f t="shared" ref="K528" si="53">SUM(K525:K527)</f>
        <v>0</v>
      </c>
      <c r="L528" s="133"/>
      <c r="X528" s="649" t="e">
        <f>'12 Score Format'!$C$19</f>
        <v>#N/A</v>
      </c>
      <c r="Y528" s="650">
        <f>I528</f>
        <v>0</v>
      </c>
      <c r="Z528" s="651"/>
      <c r="AA528" s="651"/>
      <c r="AB528" s="651"/>
      <c r="AC528" s="648">
        <f>SUMIF($X$8:$X$31,$AD$12,Y524:Y547)</f>
        <v>0</v>
      </c>
      <c r="AD528" s="642" t="s">
        <v>485</v>
      </c>
    </row>
    <row r="529" spans="2:30" ht="15.6" x14ac:dyDescent="0.3">
      <c r="B529" s="157"/>
      <c r="C529" s="135"/>
      <c r="D529" s="5"/>
      <c r="E529" s="718"/>
      <c r="F529" s="718"/>
      <c r="G529" s="718"/>
      <c r="H529" s="718"/>
      <c r="I529" s="182"/>
      <c r="J529" s="182"/>
      <c r="K529" s="199" t="s">
        <v>311</v>
      </c>
      <c r="L529" s="181" t="e">
        <f>K528/('12 Score Format'!$K$9*30)</f>
        <v>#DIV/0!</v>
      </c>
      <c r="X529" s="649" t="e">
        <f>'12 Score Format'!$C$20</f>
        <v>#N/A</v>
      </c>
      <c r="Y529" s="650">
        <f>J528</f>
        <v>0</v>
      </c>
      <c r="Z529" s="454"/>
      <c r="AA529" s="454"/>
      <c r="AB529" s="454"/>
      <c r="AC529" s="648">
        <f>SUMIF($X$8:$X$31,$AD$13,Y524:Y547)</f>
        <v>0</v>
      </c>
      <c r="AD529" s="642" t="s">
        <v>489</v>
      </c>
    </row>
    <row r="530" spans="2:30" ht="15" x14ac:dyDescent="0.25">
      <c r="B530" s="157"/>
      <c r="C530" s="5"/>
      <c r="D530" s="5"/>
      <c r="E530" s="5"/>
      <c r="F530" s="5"/>
      <c r="G530" s="247" t="s">
        <v>370</v>
      </c>
      <c r="H530" s="248">
        <f>'12 Score Format'!$L$10</f>
        <v>0</v>
      </c>
      <c r="I530" s="5"/>
      <c r="J530" s="5"/>
      <c r="K530" s="128"/>
      <c r="L530" s="129"/>
      <c r="X530" s="649" t="e">
        <f>'12 Score Format'!$G$15</f>
        <v>#N/A</v>
      </c>
      <c r="Y530" s="655">
        <f>E536</f>
        <v>0</v>
      </c>
      <c r="Z530" s="454"/>
      <c r="AA530" s="454"/>
      <c r="AB530" s="454"/>
      <c r="AC530" s="648">
        <f>SUMIF($X$8:$X$31,$AD$14,Y524:Y547)</f>
        <v>0</v>
      </c>
      <c r="AD530" s="642" t="s">
        <v>488</v>
      </c>
    </row>
    <row r="531" spans="2:30" ht="13.8" x14ac:dyDescent="0.25">
      <c r="B531" s="271" t="e">
        <f>'12 Score Format'!$G$10</f>
        <v>#N/A</v>
      </c>
      <c r="C531" s="271"/>
      <c r="D531" s="271"/>
      <c r="E531" s="5"/>
      <c r="F531" s="5"/>
      <c r="G531" s="5"/>
      <c r="H531" s="5"/>
      <c r="I531" s="5"/>
      <c r="J531" s="5"/>
      <c r="K531" s="128"/>
      <c r="L531" s="129"/>
      <c r="X531" s="649" t="e">
        <f>'12 Score Format'!$G$16</f>
        <v>#N/A</v>
      </c>
      <c r="Y531" s="655">
        <f>F536</f>
        <v>0</v>
      </c>
      <c r="Z531" s="454"/>
      <c r="AA531" s="454"/>
      <c r="AB531" s="454"/>
      <c r="AC531" s="648">
        <f>SUMIF($X$8:$X$31,$AD$15,Y524:Y547)</f>
        <v>0</v>
      </c>
      <c r="AD531" s="657" t="s">
        <v>486</v>
      </c>
    </row>
    <row r="532" spans="2:30" s="123" customFormat="1" ht="60" customHeight="1" x14ac:dyDescent="0.25">
      <c r="B532" s="500" t="str">
        <f>$H$521</f>
        <v>H</v>
      </c>
      <c r="C532" s="130"/>
      <c r="D532" s="130"/>
      <c r="E532" s="197" t="e">
        <f>'12 Score Format'!$G$15</f>
        <v>#N/A</v>
      </c>
      <c r="F532" s="197" t="e">
        <f>'12 Score Format'!$G$16</f>
        <v>#N/A</v>
      </c>
      <c r="G532" s="197" t="e">
        <f>'12 Score Format'!$G$17</f>
        <v>#N/A</v>
      </c>
      <c r="H532" s="197" t="e">
        <f>'12 Score Format'!$G$18</f>
        <v>#N/A</v>
      </c>
      <c r="I532" s="197" t="e">
        <f>'12 Score Format'!$G$19</f>
        <v>#N/A</v>
      </c>
      <c r="J532" s="197" t="e">
        <f>'12 Score Format'!$G$20</f>
        <v>#N/A</v>
      </c>
      <c r="K532" s="131" t="s">
        <v>307</v>
      </c>
      <c r="L532" s="131" t="s">
        <v>308</v>
      </c>
      <c r="X532" s="649" t="e">
        <f>'12 Score Format'!$G$17</f>
        <v>#N/A</v>
      </c>
      <c r="Y532" s="655">
        <f>G536</f>
        <v>0</v>
      </c>
      <c r="Z532" s="648"/>
      <c r="AA532" s="648"/>
      <c r="AB532" s="648"/>
      <c r="AC532" s="648"/>
    </row>
    <row r="533" spans="2:30" ht="13.8" x14ac:dyDescent="0.25">
      <c r="B533" s="158"/>
      <c r="C533" s="1438">
        <f>'12 Score Format'!$C$9:$D$9</f>
        <v>0</v>
      </c>
      <c r="D533" s="1438"/>
      <c r="E533" s="138"/>
      <c r="F533" s="138"/>
      <c r="G533" s="138"/>
      <c r="H533" s="138"/>
      <c r="I533" s="138"/>
      <c r="J533" s="138"/>
      <c r="K533" s="132">
        <f>SUM(E533:J533)</f>
        <v>0</v>
      </c>
      <c r="L533" s="133" t="e">
        <f>AVERAGE(E533:J533)</f>
        <v>#DIV/0!</v>
      </c>
      <c r="X533" s="649" t="e">
        <f>'12 Score Format'!$G$18</f>
        <v>#N/A</v>
      </c>
      <c r="Y533" s="655">
        <f>H536</f>
        <v>0</v>
      </c>
      <c r="Z533" s="651"/>
      <c r="AA533" s="651"/>
      <c r="AB533" s="651"/>
      <c r="AC533" s="651"/>
      <c r="AD533" s="124"/>
    </row>
    <row r="534" spans="2:30" ht="13.8" x14ac:dyDescent="0.25">
      <c r="B534" s="158"/>
      <c r="C534" s="1438">
        <f>'12 Score Format'!$C$10:$D$10</f>
        <v>0</v>
      </c>
      <c r="D534" s="1438"/>
      <c r="E534" s="138"/>
      <c r="F534" s="138"/>
      <c r="G534" s="138"/>
      <c r="H534" s="138"/>
      <c r="I534" s="138"/>
      <c r="J534" s="138"/>
      <c r="K534" s="132">
        <f>SUM(E534:J534)</f>
        <v>0</v>
      </c>
      <c r="L534" s="133" t="e">
        <f>AVERAGE(E534:J534)</f>
        <v>#DIV/0!</v>
      </c>
      <c r="X534" s="649" t="e">
        <f>'12 Score Format'!$G$19</f>
        <v>#N/A</v>
      </c>
      <c r="Y534" s="655">
        <f>I536</f>
        <v>0</v>
      </c>
      <c r="Z534" s="651"/>
      <c r="AA534" s="651"/>
      <c r="AB534" s="651"/>
      <c r="AC534" s="651"/>
      <c r="AD534" s="124"/>
    </row>
    <row r="535" spans="2:30" ht="13.8" x14ac:dyDescent="0.25">
      <c r="B535" s="158"/>
      <c r="C535" s="1438">
        <f>'12 Score Format'!$C$11:$D$11</f>
        <v>0</v>
      </c>
      <c r="D535" s="1438"/>
      <c r="E535" s="138"/>
      <c r="F535" s="138"/>
      <c r="G535" s="138"/>
      <c r="H535" s="138"/>
      <c r="I535" s="138"/>
      <c r="J535" s="138"/>
      <c r="K535" s="132">
        <f>SUM(E535:J535)</f>
        <v>0</v>
      </c>
      <c r="L535" s="133" t="e">
        <f>AVERAGE(E535:J535)</f>
        <v>#DIV/0!</v>
      </c>
      <c r="X535" s="649" t="e">
        <f>'12 Score Format'!$G$20</f>
        <v>#N/A</v>
      </c>
      <c r="Y535" s="655">
        <f>J536</f>
        <v>0</v>
      </c>
      <c r="Z535" s="651"/>
      <c r="AA535" s="651"/>
      <c r="AB535" s="651"/>
      <c r="AC535" s="651"/>
      <c r="AD535" s="124"/>
    </row>
    <row r="536" spans="2:30" ht="13.8" x14ac:dyDescent="0.25">
      <c r="B536" s="158"/>
      <c r="C536" s="1438" t="s">
        <v>248</v>
      </c>
      <c r="D536" s="1438"/>
      <c r="E536" s="647">
        <f>SUM(E533:E535)</f>
        <v>0</v>
      </c>
      <c r="F536" s="647">
        <f t="shared" ref="F536:J536" si="54">SUM(F533:F535)</f>
        <v>0</v>
      </c>
      <c r="G536" s="647">
        <f t="shared" si="54"/>
        <v>0</v>
      </c>
      <c r="H536" s="647">
        <f t="shared" si="54"/>
        <v>0</v>
      </c>
      <c r="I536" s="647">
        <f t="shared" si="54"/>
        <v>0</v>
      </c>
      <c r="J536" s="647">
        <f t="shared" si="54"/>
        <v>0</v>
      </c>
      <c r="K536" s="134">
        <f t="shared" ref="K536" si="55">SUM(K533:K535)</f>
        <v>0</v>
      </c>
      <c r="L536" s="132"/>
      <c r="X536" s="649" t="e">
        <f>'12 Score Format'!$K$15</f>
        <v>#N/A</v>
      </c>
      <c r="Y536" s="655">
        <f>E544</f>
        <v>0</v>
      </c>
      <c r="Z536" s="651"/>
      <c r="AA536" s="651"/>
      <c r="AB536" s="651"/>
      <c r="AC536" s="651"/>
      <c r="AD536" s="124"/>
    </row>
    <row r="537" spans="2:30" ht="15.6" x14ac:dyDescent="0.3">
      <c r="B537" s="157"/>
      <c r="C537" s="135"/>
      <c r="D537" s="5"/>
      <c r="E537" s="718"/>
      <c r="F537" s="718"/>
      <c r="G537" s="718"/>
      <c r="H537" s="718"/>
      <c r="I537" s="182"/>
      <c r="J537" s="182"/>
      <c r="K537" s="199" t="s">
        <v>311</v>
      </c>
      <c r="L537" s="181" t="e">
        <f>K536/('12 Score Format'!$K$10*30)</f>
        <v>#DIV/0!</v>
      </c>
      <c r="X537" s="649" t="e">
        <f>'12 Score Format'!$K$16</f>
        <v>#N/A</v>
      </c>
      <c r="Y537" s="655">
        <f>F544</f>
        <v>0</v>
      </c>
      <c r="Z537" s="454"/>
      <c r="AA537" s="454"/>
      <c r="AB537" s="454"/>
      <c r="AC537" s="454"/>
    </row>
    <row r="538" spans="2:30" ht="15" x14ac:dyDescent="0.25">
      <c r="B538" s="157"/>
      <c r="C538" s="5"/>
      <c r="D538" s="5"/>
      <c r="E538" s="5"/>
      <c r="F538" s="5"/>
      <c r="G538" s="5"/>
      <c r="H538" s="5"/>
      <c r="I538" s="5"/>
      <c r="J538" s="5"/>
      <c r="K538" s="128"/>
      <c r="L538" s="137"/>
      <c r="X538" s="649" t="e">
        <f>'12 Score Format'!$K$17</f>
        <v>#N/A</v>
      </c>
      <c r="Y538" s="655">
        <f>G544</f>
        <v>0</v>
      </c>
      <c r="Z538" s="454"/>
      <c r="AA538" s="454"/>
      <c r="AB538" s="454"/>
      <c r="AC538" s="454"/>
    </row>
    <row r="539" spans="2:30" x14ac:dyDescent="0.25">
      <c r="B539" s="271" t="e">
        <f>'12 Score Format'!$G$11</f>
        <v>#N/A</v>
      </c>
      <c r="C539" s="271"/>
      <c r="D539" s="271"/>
      <c r="E539" s="5"/>
      <c r="F539" s="5"/>
      <c r="G539" s="247" t="s">
        <v>370</v>
      </c>
      <c r="H539" s="248">
        <f>'12 Score Format'!$L$11</f>
        <v>0</v>
      </c>
      <c r="I539" s="5"/>
      <c r="J539" s="5"/>
      <c r="K539" s="128"/>
      <c r="L539" s="129"/>
      <c r="X539" s="649" t="e">
        <f>'12 Score Format'!$K$18</f>
        <v>#N/A</v>
      </c>
      <c r="Y539" s="655">
        <f>H544</f>
        <v>0</v>
      </c>
      <c r="Z539" s="454"/>
      <c r="AA539" s="454"/>
      <c r="AB539" s="454"/>
      <c r="AC539" s="454"/>
    </row>
    <row r="540" spans="2:30" s="123" customFormat="1" ht="60" customHeight="1" x14ac:dyDescent="0.25">
      <c r="B540" s="500" t="str">
        <f>$H$521</f>
        <v>H</v>
      </c>
      <c r="C540" s="130"/>
      <c r="D540" s="130"/>
      <c r="E540" s="197" t="e">
        <f>'12 Score Format'!$K$15</f>
        <v>#N/A</v>
      </c>
      <c r="F540" s="197" t="e">
        <f>'12 Score Format'!$K$16</f>
        <v>#N/A</v>
      </c>
      <c r="G540" s="197" t="e">
        <f>'12 Score Format'!$K$17</f>
        <v>#N/A</v>
      </c>
      <c r="H540" s="197" t="e">
        <f>'12 Score Format'!$K$18</f>
        <v>#N/A</v>
      </c>
      <c r="I540" s="197" t="e">
        <f>'12 Score Format'!$K$19</f>
        <v>#N/A</v>
      </c>
      <c r="J540" s="197" t="e">
        <f>'12 Score Format'!$K$20</f>
        <v>#N/A</v>
      </c>
      <c r="K540" s="131" t="s">
        <v>307</v>
      </c>
      <c r="L540" s="131" t="s">
        <v>308</v>
      </c>
      <c r="X540" s="649" t="e">
        <f>'12 Score Format'!$K$19</f>
        <v>#N/A</v>
      </c>
      <c r="Y540" s="655">
        <f>I544</f>
        <v>0</v>
      </c>
      <c r="Z540" s="648"/>
      <c r="AA540" s="648"/>
      <c r="AB540" s="648"/>
      <c r="AC540" s="648"/>
    </row>
    <row r="541" spans="2:30" ht="13.8" x14ac:dyDescent="0.25">
      <c r="B541" s="158"/>
      <c r="C541" s="1438">
        <f>'12 Score Format'!$C$9:$D$9</f>
        <v>0</v>
      </c>
      <c r="D541" s="1438"/>
      <c r="E541" s="138"/>
      <c r="F541" s="138"/>
      <c r="G541" s="138"/>
      <c r="H541" s="138"/>
      <c r="I541" s="138"/>
      <c r="J541" s="138"/>
      <c r="K541" s="132">
        <f>SUM(E541:J541)</f>
        <v>0</v>
      </c>
      <c r="L541" s="133" t="e">
        <f>AVERAGE(E541:J541)</f>
        <v>#DIV/0!</v>
      </c>
      <c r="X541" s="649" t="e">
        <f>'12 Score Format'!$K$20</f>
        <v>#N/A</v>
      </c>
      <c r="Y541" s="655">
        <f>J544</f>
        <v>0</v>
      </c>
      <c r="Z541" s="651"/>
      <c r="AA541" s="651"/>
      <c r="AB541" s="651"/>
      <c r="AC541" s="651"/>
      <c r="AD541" s="124"/>
    </row>
    <row r="542" spans="2:30" ht="13.8" x14ac:dyDescent="0.25">
      <c r="B542" s="158"/>
      <c r="C542" s="1438">
        <f>'12 Score Format'!$C$10:$D$10</f>
        <v>0</v>
      </c>
      <c r="D542" s="1438"/>
      <c r="E542" s="138"/>
      <c r="F542" s="138"/>
      <c r="G542" s="138"/>
      <c r="H542" s="138"/>
      <c r="I542" s="138"/>
      <c r="J542" s="138"/>
      <c r="K542" s="132">
        <f>SUM(E542:J542)</f>
        <v>0</v>
      </c>
      <c r="L542" s="133" t="e">
        <f>AVERAGE(E542:J542)</f>
        <v>#DIV/0!</v>
      </c>
      <c r="X542" s="649" t="e">
        <f>'12 Score Format'!$O$15</f>
        <v>#N/A</v>
      </c>
      <c r="Y542" s="658">
        <f>E552</f>
        <v>0</v>
      </c>
      <c r="Z542" s="656"/>
      <c r="AA542" s="656"/>
      <c r="AB542" s="656"/>
      <c r="AC542" s="656"/>
      <c r="AD542" s="124"/>
    </row>
    <row r="543" spans="2:30" ht="13.8" x14ac:dyDescent="0.25">
      <c r="B543" s="158"/>
      <c r="C543" s="1438">
        <f>'12 Score Format'!$C$11:$D$11</f>
        <v>0</v>
      </c>
      <c r="D543" s="1438"/>
      <c r="E543" s="138"/>
      <c r="F543" s="138"/>
      <c r="G543" s="138"/>
      <c r="H543" s="138"/>
      <c r="I543" s="138"/>
      <c r="J543" s="138"/>
      <c r="K543" s="132">
        <f>SUM(E543:J543)</f>
        <v>0</v>
      </c>
      <c r="L543" s="133" t="e">
        <f>AVERAGE(E543:J543)</f>
        <v>#DIV/0!</v>
      </c>
      <c r="X543" s="649" t="e">
        <f>'12 Score Format'!$O$16</f>
        <v>#N/A</v>
      </c>
      <c r="Y543" s="658">
        <f>F552</f>
        <v>0</v>
      </c>
      <c r="Z543" s="656"/>
      <c r="AA543" s="656"/>
      <c r="AB543" s="656"/>
      <c r="AC543" s="656"/>
      <c r="AD543" s="124"/>
    </row>
    <row r="544" spans="2:30" ht="13.8" x14ac:dyDescent="0.25">
      <c r="B544" s="158"/>
      <c r="C544" s="1438" t="s">
        <v>248</v>
      </c>
      <c r="D544" s="1438"/>
      <c r="E544" s="647">
        <f>SUM(E541:E543)</f>
        <v>0</v>
      </c>
      <c r="F544" s="647">
        <f t="shared" ref="F544:J544" si="56">SUM(F541:F543)</f>
        <v>0</v>
      </c>
      <c r="G544" s="647">
        <f t="shared" si="56"/>
        <v>0</v>
      </c>
      <c r="H544" s="647">
        <f t="shared" si="56"/>
        <v>0</v>
      </c>
      <c r="I544" s="647">
        <f t="shared" si="56"/>
        <v>0</v>
      </c>
      <c r="J544" s="647">
        <f t="shared" si="56"/>
        <v>0</v>
      </c>
      <c r="K544" s="134">
        <f t="shared" ref="K544" si="57">SUM(K541:K543)</f>
        <v>0</v>
      </c>
      <c r="L544" s="132"/>
      <c r="X544" s="649" t="e">
        <f>'12 Score Format'!$O$17</f>
        <v>#N/A</v>
      </c>
      <c r="Y544" s="658">
        <f>G552</f>
        <v>0</v>
      </c>
      <c r="Z544" s="656"/>
      <c r="AA544" s="656"/>
      <c r="AB544" s="656"/>
      <c r="AC544" s="656"/>
      <c r="AD544" s="124"/>
    </row>
    <row r="545" spans="2:29" ht="15.6" x14ac:dyDescent="0.3">
      <c r="B545" s="157"/>
      <c r="C545" s="135"/>
      <c r="D545" s="5"/>
      <c r="E545" s="718"/>
      <c r="F545" s="718"/>
      <c r="G545" s="718"/>
      <c r="H545" s="718"/>
      <c r="I545" s="182"/>
      <c r="J545" s="182"/>
      <c r="K545" s="199" t="s">
        <v>311</v>
      </c>
      <c r="L545" s="181" t="e">
        <f>K544/('12 Score Format'!$K$11*30)</f>
        <v>#DIV/0!</v>
      </c>
      <c r="X545" s="649" t="e">
        <f>'12 Score Format'!$O$18</f>
        <v>#N/A</v>
      </c>
      <c r="Y545" s="658">
        <f>H552</f>
        <v>0</v>
      </c>
      <c r="Z545" s="656"/>
      <c r="AA545" s="656"/>
      <c r="AB545" s="656"/>
      <c r="AC545" s="656"/>
    </row>
    <row r="546" spans="2:29" ht="15" x14ac:dyDescent="0.25">
      <c r="B546" s="157"/>
      <c r="C546" s="5"/>
      <c r="D546" s="5"/>
      <c r="E546" s="5"/>
      <c r="F546" s="5"/>
      <c r="G546" s="5"/>
      <c r="H546" s="5"/>
      <c r="I546" s="5"/>
      <c r="J546" s="5"/>
      <c r="K546" s="128"/>
      <c r="L546" s="137"/>
      <c r="X546" s="649" t="e">
        <f>'12 Score Format'!$O$19</f>
        <v>#N/A</v>
      </c>
      <c r="Y546" s="658">
        <f>I552</f>
        <v>0</v>
      </c>
      <c r="Z546" s="656"/>
      <c r="AA546" s="656"/>
      <c r="AB546" s="656"/>
      <c r="AC546" s="656"/>
    </row>
    <row r="547" spans="2:29" ht="13.8" x14ac:dyDescent="0.25">
      <c r="B547" s="271" t="str">
        <f>'12 Score Format'!$G$12</f>
        <v>Not Used</v>
      </c>
      <c r="C547" s="271"/>
      <c r="D547" s="271"/>
      <c r="E547" s="5"/>
      <c r="F547" s="5"/>
      <c r="G547" s="247" t="s">
        <v>370</v>
      </c>
      <c r="H547" s="248">
        <f>'12 Score Format'!$L$12</f>
        <v>0</v>
      </c>
      <c r="I547" s="5"/>
      <c r="J547" s="5"/>
      <c r="K547" s="128"/>
      <c r="L547" s="129"/>
      <c r="X547" s="649" t="e">
        <f>'12 Score Format'!$O$20</f>
        <v>#N/A</v>
      </c>
      <c r="Y547" s="659">
        <f>J552</f>
        <v>0</v>
      </c>
      <c r="Z547" s="656"/>
      <c r="AA547" s="656"/>
      <c r="AB547" s="656"/>
      <c r="AC547" s="656"/>
    </row>
    <row r="548" spans="2:29" s="123" customFormat="1" ht="60" customHeight="1" x14ac:dyDescent="0.2">
      <c r="B548" s="500" t="str">
        <f>$H$521</f>
        <v>H</v>
      </c>
      <c r="C548" s="130"/>
      <c r="D548" s="130"/>
      <c r="E548" s="197" t="e">
        <f>'12 Score Format'!$O$15</f>
        <v>#N/A</v>
      </c>
      <c r="F548" s="197" t="e">
        <f>'12 Score Format'!$O$16</f>
        <v>#N/A</v>
      </c>
      <c r="G548" s="197" t="e">
        <f>'12 Score Format'!$O$17</f>
        <v>#N/A</v>
      </c>
      <c r="H548" s="197" t="e">
        <f>'12 Score Format'!$O$18</f>
        <v>#N/A</v>
      </c>
      <c r="I548" s="197" t="e">
        <f>'12 Score Format'!$O$19</f>
        <v>#N/A</v>
      </c>
      <c r="J548" s="197" t="e">
        <f>'12 Score Format'!$O$20</f>
        <v>#N/A</v>
      </c>
      <c r="K548" s="131" t="s">
        <v>307</v>
      </c>
      <c r="L548" s="131" t="s">
        <v>308</v>
      </c>
    </row>
    <row r="549" spans="2:29" ht="13.8" x14ac:dyDescent="0.25">
      <c r="B549" s="158"/>
      <c r="C549" s="1438">
        <f>'12 Score Format'!$C$9:$D$9</f>
        <v>0</v>
      </c>
      <c r="D549" s="1438"/>
      <c r="E549" s="138"/>
      <c r="F549" s="138"/>
      <c r="G549" s="138"/>
      <c r="H549" s="138"/>
      <c r="I549" s="138"/>
      <c r="J549" s="138"/>
      <c r="K549" s="132">
        <f>SUM(E549:J549)</f>
        <v>0</v>
      </c>
      <c r="L549" s="133" t="e">
        <f>AVERAGE(E549:J549)</f>
        <v>#DIV/0!</v>
      </c>
    </row>
    <row r="550" spans="2:29" ht="13.8" x14ac:dyDescent="0.25">
      <c r="B550" s="158"/>
      <c r="C550" s="1438">
        <f>'12 Score Format'!$C$10:$D$10</f>
        <v>0</v>
      </c>
      <c r="D550" s="1438"/>
      <c r="E550" s="138"/>
      <c r="F550" s="138"/>
      <c r="G550" s="138"/>
      <c r="H550" s="138"/>
      <c r="I550" s="138"/>
      <c r="J550" s="138"/>
      <c r="K550" s="132">
        <f>SUM(E550:J550)</f>
        <v>0</v>
      </c>
      <c r="L550" s="133" t="e">
        <f>AVERAGE(E550:J550)</f>
        <v>#DIV/0!</v>
      </c>
    </row>
    <row r="551" spans="2:29" ht="13.8" x14ac:dyDescent="0.25">
      <c r="B551" s="158"/>
      <c r="C551" s="1438">
        <f>'12 Score Format'!$C$11:$D$11</f>
        <v>0</v>
      </c>
      <c r="D551" s="1438"/>
      <c r="E551" s="138"/>
      <c r="F551" s="138"/>
      <c r="G551" s="138"/>
      <c r="H551" s="138"/>
      <c r="I551" s="138"/>
      <c r="J551" s="138"/>
      <c r="K551" s="132">
        <f>SUM(E551:J551)</f>
        <v>0</v>
      </c>
      <c r="L551" s="133" t="e">
        <f>AVERAGE(E551:J551)</f>
        <v>#DIV/0!</v>
      </c>
    </row>
    <row r="552" spans="2:29" ht="13.8" x14ac:dyDescent="0.25">
      <c r="B552" s="158"/>
      <c r="C552" s="1438" t="s">
        <v>248</v>
      </c>
      <c r="D552" s="1438"/>
      <c r="E552" s="647">
        <f t="shared" ref="E552:K552" si="58">SUM(E549:E551)</f>
        <v>0</v>
      </c>
      <c r="F552" s="647">
        <f t="shared" si="58"/>
        <v>0</v>
      </c>
      <c r="G552" s="647">
        <f t="shared" si="58"/>
        <v>0</v>
      </c>
      <c r="H552" s="647">
        <f t="shared" si="58"/>
        <v>0</v>
      </c>
      <c r="I552" s="647">
        <f t="shared" si="58"/>
        <v>0</v>
      </c>
      <c r="J552" s="647">
        <f t="shared" si="58"/>
        <v>0</v>
      </c>
      <c r="K552" s="134">
        <f t="shared" si="58"/>
        <v>0</v>
      </c>
      <c r="L552" s="132"/>
    </row>
    <row r="553" spans="2:29" ht="15.6" x14ac:dyDescent="0.3">
      <c r="B553" s="157"/>
      <c r="C553" s="135"/>
      <c r="D553" s="5"/>
      <c r="E553" s="94"/>
      <c r="F553" s="94"/>
      <c r="G553" s="94"/>
      <c r="H553" s="94"/>
      <c r="I553" s="182"/>
      <c r="J553" s="182"/>
      <c r="K553" s="199" t="s">
        <v>311</v>
      </c>
      <c r="L553" s="181" t="e">
        <f>K552/('12 Score Format'!$K$12*30)</f>
        <v>#DIV/0!</v>
      </c>
    </row>
    <row r="554" spans="2:29" ht="15" customHeight="1" x14ac:dyDescent="0.3">
      <c r="B554" s="157"/>
      <c r="C554" s="135"/>
      <c r="D554" s="5"/>
      <c r="E554" s="94"/>
      <c r="F554" s="15"/>
      <c r="G554" s="247" t="s">
        <v>371</v>
      </c>
      <c r="H554" s="248">
        <f>$H$38</f>
        <v>0</v>
      </c>
      <c r="I554" s="94"/>
      <c r="J554" s="137"/>
      <c r="K554" s="199" t="s">
        <v>356</v>
      </c>
      <c r="L554" s="136">
        <f>K528+K536+K544+K552</f>
        <v>0</v>
      </c>
      <c r="O554" s="95">
        <f>IF(L554&gt;0,1,0)</f>
        <v>0</v>
      </c>
    </row>
    <row r="555" spans="2:29" ht="15" x14ac:dyDescent="0.25">
      <c r="B555" s="157"/>
      <c r="C555" s="5"/>
      <c r="D555" s="5"/>
      <c r="E555" s="5"/>
      <c r="F555" s="5"/>
      <c r="G555" s="5"/>
      <c r="H555" s="5"/>
      <c r="I555" s="5"/>
      <c r="J555" s="182"/>
      <c r="K555" s="199" t="s">
        <v>317</v>
      </c>
      <c r="L555" s="181" t="e">
        <f>(K528+K536+K544+K552)/'12 Score Format'!$M$90</f>
        <v>#DIV/0!</v>
      </c>
    </row>
    <row r="556" spans="2:29" ht="5.4" customHeight="1" x14ac:dyDescent="0.3">
      <c r="B556" s="166"/>
      <c r="G556" s="141"/>
      <c r="H556" s="142"/>
      <c r="K556" s="140"/>
      <c r="L556" s="140"/>
    </row>
    <row r="557" spans="2:29" ht="15.6" hidden="1" x14ac:dyDescent="0.3">
      <c r="B557" s="159"/>
      <c r="C557" s="15"/>
      <c r="D557" s="15"/>
      <c r="E557" s="15"/>
      <c r="F557" s="15"/>
      <c r="G557" s="97"/>
      <c r="H557" s="98"/>
      <c r="I557" s="15"/>
      <c r="J557" s="15"/>
      <c r="K557" s="96"/>
      <c r="L557" s="96"/>
    </row>
    <row r="558" spans="2:29" ht="15.6" hidden="1" x14ac:dyDescent="0.3">
      <c r="B558" s="159"/>
      <c r="C558" s="15"/>
      <c r="D558" s="15"/>
      <c r="E558" s="15"/>
      <c r="F558" s="15"/>
      <c r="G558" s="97"/>
      <c r="H558" s="98"/>
      <c r="I558" s="15"/>
      <c r="J558" s="15"/>
      <c r="K558" s="96"/>
      <c r="L558" s="96"/>
    </row>
    <row r="559" spans="2:29" ht="15.6" hidden="1" x14ac:dyDescent="0.3">
      <c r="B559" s="163"/>
      <c r="C559" s="20"/>
      <c r="D559" s="20"/>
      <c r="E559" s="20"/>
      <c r="F559" s="20"/>
      <c r="G559" s="116"/>
      <c r="H559" s="117"/>
      <c r="I559" s="20"/>
      <c r="J559" s="20"/>
      <c r="K559" s="113"/>
      <c r="L559" s="113"/>
    </row>
    <row r="560" spans="2:29" ht="15" hidden="1" x14ac:dyDescent="0.25">
      <c r="B560" s="163"/>
      <c r="C560" s="20"/>
      <c r="D560" s="20"/>
      <c r="E560" s="20"/>
      <c r="F560" s="20"/>
      <c r="G560" s="20"/>
      <c r="H560" s="20"/>
      <c r="I560" s="20"/>
      <c r="J560" s="20"/>
      <c r="K560" s="113"/>
      <c r="L560" s="113"/>
    </row>
    <row r="561" spans="2:12" ht="15.6" hidden="1" x14ac:dyDescent="0.3">
      <c r="B561" s="1441"/>
      <c r="C561" s="1441"/>
      <c r="D561" s="1441"/>
      <c r="E561" s="20"/>
      <c r="F561" s="20"/>
      <c r="G561" s="20"/>
      <c r="H561" s="20"/>
      <c r="I561" s="20"/>
      <c r="J561" s="20"/>
      <c r="K561" s="113"/>
      <c r="L561" s="110"/>
    </row>
    <row r="562" spans="2:12" ht="15" hidden="1" x14ac:dyDescent="0.25">
      <c r="B562" s="163"/>
      <c r="C562" s="20"/>
      <c r="D562" s="20"/>
      <c r="E562" s="114"/>
      <c r="F562" s="114"/>
      <c r="G562" s="114"/>
      <c r="H562" s="114"/>
      <c r="I562" s="114"/>
      <c r="J562" s="114"/>
      <c r="K562" s="115"/>
      <c r="L562" s="115"/>
    </row>
    <row r="563" spans="2:12" ht="15.6" hidden="1" x14ac:dyDescent="0.3">
      <c r="B563" s="163"/>
      <c r="C563" s="1442"/>
      <c r="D563" s="1442"/>
      <c r="E563" s="109"/>
      <c r="F563" s="109"/>
      <c r="G563" s="109"/>
      <c r="H563" s="109"/>
      <c r="I563" s="109"/>
      <c r="J563" s="109"/>
      <c r="K563" s="110"/>
      <c r="L563" s="118"/>
    </row>
    <row r="564" spans="2:12" ht="15.6" hidden="1" x14ac:dyDescent="0.3">
      <c r="B564" s="163"/>
      <c r="C564" s="1442"/>
      <c r="D564" s="1442"/>
      <c r="E564" s="109"/>
      <c r="F564" s="109"/>
      <c r="G564" s="109"/>
      <c r="H564" s="109"/>
      <c r="I564" s="109"/>
      <c r="J564" s="109"/>
      <c r="K564" s="110"/>
      <c r="L564" s="118"/>
    </row>
    <row r="565" spans="2:12" ht="15.6" hidden="1" x14ac:dyDescent="0.3">
      <c r="B565" s="163"/>
      <c r="C565" s="1442"/>
      <c r="D565" s="1442"/>
      <c r="E565" s="109"/>
      <c r="F565" s="109"/>
      <c r="G565" s="109"/>
      <c r="H565" s="109"/>
      <c r="I565" s="109"/>
      <c r="J565" s="109"/>
      <c r="K565" s="110"/>
      <c r="L565" s="118"/>
    </row>
    <row r="566" spans="2:12" ht="15.6" hidden="1" x14ac:dyDescent="0.3">
      <c r="B566" s="163"/>
      <c r="C566" s="1442"/>
      <c r="D566" s="1442"/>
      <c r="E566" s="111"/>
      <c r="F566" s="111"/>
      <c r="G566" s="111"/>
      <c r="H566" s="111"/>
      <c r="I566" s="111"/>
      <c r="J566" s="111"/>
      <c r="K566" s="112"/>
      <c r="L566" s="118"/>
    </row>
    <row r="567" spans="2:12" ht="15.6" hidden="1" x14ac:dyDescent="0.3">
      <c r="B567" s="163"/>
      <c r="C567" s="119"/>
      <c r="D567" s="20"/>
      <c r="E567" s="109"/>
      <c r="F567" s="109"/>
      <c r="G567" s="109"/>
      <c r="H567" s="109"/>
      <c r="I567" s="1447"/>
      <c r="J567" s="1447"/>
      <c r="K567" s="1447"/>
      <c r="L567" s="120"/>
    </row>
    <row r="568" spans="2:12" ht="15" hidden="1" x14ac:dyDescent="0.25">
      <c r="B568" s="163"/>
      <c r="C568" s="20"/>
      <c r="D568" s="20"/>
      <c r="E568" s="20"/>
      <c r="F568" s="20"/>
      <c r="G568" s="20"/>
      <c r="H568" s="20"/>
      <c r="I568" s="20"/>
      <c r="J568" s="20"/>
      <c r="K568" s="113"/>
      <c r="L568" s="110"/>
    </row>
    <row r="569" spans="2:12" ht="15.6" hidden="1" x14ac:dyDescent="0.3">
      <c r="B569" s="1442"/>
      <c r="C569" s="1442"/>
      <c r="D569" s="1442"/>
      <c r="E569" s="20"/>
      <c r="F569" s="20"/>
      <c r="G569" s="20"/>
      <c r="H569" s="20"/>
      <c r="I569" s="20"/>
      <c r="J569" s="20"/>
      <c r="K569" s="113"/>
      <c r="L569" s="110"/>
    </row>
    <row r="570" spans="2:12" ht="15" hidden="1" x14ac:dyDescent="0.25">
      <c r="B570" s="163"/>
      <c r="C570" s="20"/>
      <c r="D570" s="20"/>
      <c r="E570" s="114"/>
      <c r="F570" s="114"/>
      <c r="G570" s="114"/>
      <c r="H570" s="114"/>
      <c r="I570" s="114"/>
      <c r="J570" s="114"/>
      <c r="K570" s="115"/>
      <c r="L570" s="115"/>
    </row>
    <row r="571" spans="2:12" ht="15.6" hidden="1" x14ac:dyDescent="0.3">
      <c r="B571" s="163"/>
      <c r="C571" s="1442"/>
      <c r="D571" s="1442"/>
      <c r="E571" s="109"/>
      <c r="F571" s="109"/>
      <c r="G571" s="109"/>
      <c r="H571" s="109"/>
      <c r="I571" s="109"/>
      <c r="J571" s="109"/>
      <c r="K571" s="110"/>
      <c r="L571" s="118"/>
    </row>
    <row r="572" spans="2:12" ht="15.6" hidden="1" x14ac:dyDescent="0.3">
      <c r="B572" s="163"/>
      <c r="C572" s="1442"/>
      <c r="D572" s="1442"/>
      <c r="E572" s="109"/>
      <c r="F572" s="109"/>
      <c r="G572" s="109"/>
      <c r="H572" s="109"/>
      <c r="I572" s="109"/>
      <c r="J572" s="109"/>
      <c r="K572" s="110"/>
      <c r="L572" s="118"/>
    </row>
    <row r="573" spans="2:12" ht="15.6" hidden="1" x14ac:dyDescent="0.3">
      <c r="B573" s="163"/>
      <c r="C573" s="1442"/>
      <c r="D573" s="1442"/>
      <c r="E573" s="109"/>
      <c r="F573" s="109"/>
      <c r="G573" s="109"/>
      <c r="H573" s="109"/>
      <c r="I573" s="109"/>
      <c r="J573" s="109"/>
      <c r="K573" s="110"/>
      <c r="L573" s="118"/>
    </row>
    <row r="574" spans="2:12" ht="15.6" hidden="1" x14ac:dyDescent="0.3">
      <c r="B574" s="163"/>
      <c r="C574" s="1442"/>
      <c r="D574" s="1442"/>
      <c r="E574" s="111"/>
      <c r="F574" s="111"/>
      <c r="G574" s="111"/>
      <c r="H574" s="111"/>
      <c r="I574" s="111"/>
      <c r="J574" s="111"/>
      <c r="K574" s="112"/>
      <c r="L574" s="110"/>
    </row>
    <row r="575" spans="2:12" ht="15.6" hidden="1" x14ac:dyDescent="0.3">
      <c r="B575" s="163"/>
      <c r="C575" s="119"/>
      <c r="D575" s="20"/>
      <c r="E575" s="109"/>
      <c r="F575" s="109"/>
      <c r="G575" s="109"/>
      <c r="H575" s="109"/>
      <c r="I575" s="1447"/>
      <c r="J575" s="1447"/>
      <c r="K575" s="1447"/>
      <c r="L575" s="120"/>
    </row>
    <row r="576" spans="2:12" ht="15" hidden="1" x14ac:dyDescent="0.25">
      <c r="B576" s="163"/>
      <c r="C576" s="20"/>
      <c r="D576" s="20"/>
      <c r="E576" s="109"/>
      <c r="F576" s="20"/>
      <c r="G576" s="20"/>
      <c r="H576" s="20"/>
      <c r="I576" s="20"/>
      <c r="J576" s="20"/>
      <c r="K576" s="113"/>
      <c r="L576" s="115"/>
    </row>
    <row r="577" spans="2:12" ht="15.6" hidden="1" x14ac:dyDescent="0.3">
      <c r="B577" s="1442"/>
      <c r="C577" s="1442"/>
      <c r="D577" s="1442"/>
      <c r="E577" s="20"/>
      <c r="F577" s="20"/>
      <c r="G577" s="20"/>
      <c r="H577" s="20"/>
      <c r="I577" s="20"/>
      <c r="J577" s="20"/>
      <c r="K577" s="113"/>
      <c r="L577" s="110"/>
    </row>
    <row r="578" spans="2:12" ht="15" hidden="1" x14ac:dyDescent="0.25">
      <c r="B578" s="163"/>
      <c r="C578" s="20"/>
      <c r="D578" s="20"/>
      <c r="E578" s="114"/>
      <c r="F578" s="114"/>
      <c r="G578" s="114"/>
      <c r="H578" s="114"/>
      <c r="I578" s="114"/>
      <c r="J578" s="114"/>
      <c r="K578" s="115"/>
      <c r="L578" s="115"/>
    </row>
    <row r="579" spans="2:12" ht="15.6" hidden="1" x14ac:dyDescent="0.3">
      <c r="B579" s="163"/>
      <c r="C579" s="1442"/>
      <c r="D579" s="1442"/>
      <c r="E579" s="109"/>
      <c r="F579" s="109"/>
      <c r="G579" s="109"/>
      <c r="H579" s="109"/>
      <c r="I579" s="109"/>
      <c r="J579" s="109"/>
      <c r="K579" s="110"/>
      <c r="L579" s="118"/>
    </row>
    <row r="580" spans="2:12" ht="15.6" hidden="1" x14ac:dyDescent="0.3">
      <c r="B580" s="163"/>
      <c r="C580" s="1442"/>
      <c r="D580" s="1442"/>
      <c r="E580" s="109"/>
      <c r="F580" s="109"/>
      <c r="G580" s="109"/>
      <c r="H580" s="109"/>
      <c r="I580" s="109"/>
      <c r="J580" s="109"/>
      <c r="K580" s="110"/>
      <c r="L580" s="118"/>
    </row>
    <row r="581" spans="2:12" ht="15.6" hidden="1" x14ac:dyDescent="0.3">
      <c r="B581" s="163"/>
      <c r="C581" s="1442"/>
      <c r="D581" s="1442"/>
      <c r="E581" s="109"/>
      <c r="F581" s="109"/>
      <c r="G581" s="109"/>
      <c r="H581" s="109"/>
      <c r="I581" s="109"/>
      <c r="J581" s="109"/>
      <c r="K581" s="110"/>
      <c r="L581" s="118"/>
    </row>
    <row r="582" spans="2:12" ht="15.6" hidden="1" x14ac:dyDescent="0.3">
      <c r="B582" s="163"/>
      <c r="C582" s="1442"/>
      <c r="D582" s="1442"/>
      <c r="E582" s="111"/>
      <c r="F582" s="111"/>
      <c r="G582" s="111"/>
      <c r="H582" s="111"/>
      <c r="I582" s="111"/>
      <c r="J582" s="111"/>
      <c r="K582" s="112"/>
      <c r="L582" s="110"/>
    </row>
    <row r="583" spans="2:12" ht="15.6" hidden="1" x14ac:dyDescent="0.3">
      <c r="B583" s="163"/>
      <c r="C583" s="119"/>
      <c r="D583" s="20"/>
      <c r="E583" s="109"/>
      <c r="F583" s="109"/>
      <c r="G583" s="109"/>
      <c r="H583" s="109"/>
      <c r="I583" s="1447"/>
      <c r="J583" s="1447"/>
      <c r="K583" s="1447"/>
      <c r="L583" s="120"/>
    </row>
    <row r="584" spans="2:12" ht="15" hidden="1" x14ac:dyDescent="0.25">
      <c r="B584" s="163"/>
      <c r="C584" s="20"/>
      <c r="D584" s="20"/>
      <c r="E584" s="20"/>
      <c r="F584" s="20"/>
      <c r="G584" s="20"/>
      <c r="H584" s="20"/>
      <c r="I584" s="20"/>
      <c r="J584" s="20"/>
      <c r="K584" s="113"/>
      <c r="L584" s="115"/>
    </row>
    <row r="585" spans="2:12" ht="15.6" hidden="1" x14ac:dyDescent="0.3">
      <c r="B585" s="1442"/>
      <c r="C585" s="1442"/>
      <c r="D585" s="1442"/>
      <c r="E585" s="20"/>
      <c r="F585" s="20"/>
      <c r="G585" s="20"/>
      <c r="H585" s="20"/>
      <c r="I585" s="20"/>
      <c r="J585" s="20"/>
      <c r="K585" s="113"/>
      <c r="L585" s="110"/>
    </row>
    <row r="586" spans="2:12" ht="15" hidden="1" x14ac:dyDescent="0.25">
      <c r="B586" s="163"/>
      <c r="C586" s="20"/>
      <c r="D586" s="20"/>
      <c r="E586" s="114"/>
      <c r="F586" s="114"/>
      <c r="G586" s="114"/>
      <c r="H586" s="114"/>
      <c r="I586" s="114"/>
      <c r="J586" s="114"/>
      <c r="K586" s="115"/>
      <c r="L586" s="115"/>
    </row>
    <row r="587" spans="2:12" ht="15.6" hidden="1" x14ac:dyDescent="0.3">
      <c r="B587" s="163"/>
      <c r="C587" s="1442"/>
      <c r="D587" s="1442"/>
      <c r="E587" s="109"/>
      <c r="F587" s="109"/>
      <c r="G587" s="109"/>
      <c r="H587" s="109"/>
      <c r="I587" s="109"/>
      <c r="J587" s="109"/>
      <c r="K587" s="110"/>
      <c r="L587" s="118"/>
    </row>
    <row r="588" spans="2:12" ht="15.6" hidden="1" x14ac:dyDescent="0.3">
      <c r="B588" s="163"/>
      <c r="C588" s="1442"/>
      <c r="D588" s="1442"/>
      <c r="E588" s="109"/>
      <c r="F588" s="109"/>
      <c r="G588" s="109"/>
      <c r="H588" s="109"/>
      <c r="I588" s="109"/>
      <c r="J588" s="109"/>
      <c r="K588" s="110"/>
      <c r="L588" s="118"/>
    </row>
    <row r="589" spans="2:12" ht="15.6" hidden="1" x14ac:dyDescent="0.3">
      <c r="B589" s="163"/>
      <c r="C589" s="1442"/>
      <c r="D589" s="1442"/>
      <c r="E589" s="109"/>
      <c r="F589" s="109"/>
      <c r="G589" s="109"/>
      <c r="H589" s="109"/>
      <c r="I589" s="109"/>
      <c r="J589" s="109"/>
      <c r="K589" s="110"/>
      <c r="L589" s="118"/>
    </row>
    <row r="590" spans="2:12" ht="15.6" x14ac:dyDescent="0.3">
      <c r="B590" s="1440">
        <f>$B$5</f>
        <v>0</v>
      </c>
      <c r="C590" s="1440"/>
      <c r="D590" s="1440"/>
      <c r="E590" s="1440"/>
      <c r="F590" s="125"/>
      <c r="G590" s="126" t="s">
        <v>310</v>
      </c>
      <c r="H590" s="127" t="s">
        <v>282</v>
      </c>
      <c r="I590" s="5"/>
      <c r="J590" s="1449">
        <f>'1 FILL FORM'!$D$6</f>
        <v>0</v>
      </c>
      <c r="K590" s="1449"/>
      <c r="L590" s="1449"/>
    </row>
    <row r="591" spans="2:12" ht="5.4" customHeight="1" x14ac:dyDescent="0.25">
      <c r="B591" s="157"/>
      <c r="C591" s="5"/>
      <c r="D591" s="5"/>
      <c r="E591" s="5"/>
      <c r="F591" s="5"/>
      <c r="G591" s="5"/>
      <c r="H591" s="5"/>
      <c r="I591" s="5"/>
      <c r="J591" s="94"/>
      <c r="K591" s="129"/>
      <c r="L591" s="129"/>
    </row>
    <row r="592" spans="2:12" x14ac:dyDescent="0.25">
      <c r="B592" s="270" t="e">
        <f>'12 Score Format'!$G$9</f>
        <v>#N/A</v>
      </c>
      <c r="C592" s="270"/>
      <c r="D592" s="270"/>
      <c r="E592" s="5"/>
      <c r="F592" s="15"/>
      <c r="G592" s="247" t="s">
        <v>370</v>
      </c>
      <c r="H592" s="248">
        <f>'12 Score Format'!$L$9</f>
        <v>0</v>
      </c>
      <c r="I592" s="5"/>
      <c r="J592" s="718"/>
      <c r="K592" s="129">
        <f>'1 FILL FORM'!$L$6</f>
        <v>0</v>
      </c>
      <c r="L592" s="129"/>
    </row>
    <row r="593" spans="2:30" s="123" customFormat="1" ht="60" customHeight="1" x14ac:dyDescent="0.25">
      <c r="B593" s="500" t="str">
        <f>$H$590</f>
        <v>I</v>
      </c>
      <c r="C593" s="130"/>
      <c r="D593" s="130"/>
      <c r="E593" s="197" t="e">
        <f>'12 Score Format'!$C$15</f>
        <v>#N/A</v>
      </c>
      <c r="F593" s="197" t="e">
        <f>'12 Score Format'!$C$16</f>
        <v>#N/A</v>
      </c>
      <c r="G593" s="197" t="e">
        <f>'12 Score Format'!$C$17</f>
        <v>#N/A</v>
      </c>
      <c r="H593" s="197" t="e">
        <f>'12 Score Format'!$C$18</f>
        <v>#N/A</v>
      </c>
      <c r="I593" s="197" t="e">
        <f>'12 Score Format'!$C$19</f>
        <v>#N/A</v>
      </c>
      <c r="J593" s="197" t="e">
        <f>'12 Score Format'!$C$20</f>
        <v>#N/A</v>
      </c>
      <c r="K593" s="131" t="s">
        <v>307</v>
      </c>
      <c r="L593" s="208" t="s">
        <v>350</v>
      </c>
      <c r="T593" s="124">
        <f>K597</f>
        <v>0</v>
      </c>
      <c r="X593" s="649" t="e">
        <f>'12 Score Format'!$C$15</f>
        <v>#N/A</v>
      </c>
      <c r="Y593" s="650">
        <f>E597</f>
        <v>0</v>
      </c>
      <c r="Z593" s="648"/>
      <c r="AA593" s="648"/>
      <c r="AB593" s="648"/>
      <c r="AC593" s="648">
        <f>SUMIF($X$8:$X$31,$AD$8,Y593:Y616)</f>
        <v>0</v>
      </c>
      <c r="AD593" s="642" t="s">
        <v>263</v>
      </c>
    </row>
    <row r="594" spans="2:30" ht="13.8" x14ac:dyDescent="0.25">
      <c r="B594" s="158"/>
      <c r="C594" s="1438">
        <f>'12 Score Format'!$C$9:$D$9</f>
        <v>0</v>
      </c>
      <c r="D594" s="1438"/>
      <c r="E594" s="138"/>
      <c r="F594" s="138"/>
      <c r="G594" s="138"/>
      <c r="H594" s="138"/>
      <c r="I594" s="138"/>
      <c r="J594" s="138"/>
      <c r="K594" s="132">
        <f>SUM(E594:J594)</f>
        <v>0</v>
      </c>
      <c r="L594" s="133" t="e">
        <f>AVERAGE(E594:J594)</f>
        <v>#DIV/0!</v>
      </c>
      <c r="T594" s="124">
        <f>K605</f>
        <v>0</v>
      </c>
      <c r="X594" s="649" t="e">
        <f>'12 Score Format'!$C$16</f>
        <v>#N/A</v>
      </c>
      <c r="Y594" s="650">
        <f>F597</f>
        <v>0</v>
      </c>
      <c r="Z594" s="651"/>
      <c r="AA594" s="652"/>
      <c r="AB594" s="653"/>
      <c r="AC594" s="648">
        <f>SUMIF($X$8:$X$31,$AD$9,Y593:Y616)</f>
        <v>0</v>
      </c>
      <c r="AD594" s="642" t="s">
        <v>490</v>
      </c>
    </row>
    <row r="595" spans="2:30" ht="15" customHeight="1" x14ac:dyDescent="0.25">
      <c r="B595" s="158"/>
      <c r="C595" s="1438">
        <f>'12 Score Format'!$C$10:$D$10</f>
        <v>0</v>
      </c>
      <c r="D595" s="1438"/>
      <c r="E595" s="138"/>
      <c r="F595" s="138"/>
      <c r="G595" s="138"/>
      <c r="H595" s="138"/>
      <c r="I595" s="138"/>
      <c r="J595" s="138"/>
      <c r="K595" s="132">
        <f>SUM(E595:J595)</f>
        <v>0</v>
      </c>
      <c r="L595" s="133" t="e">
        <f>AVERAGE(E595:J595)</f>
        <v>#DIV/0!</v>
      </c>
      <c r="T595" s="124">
        <f>K613</f>
        <v>0</v>
      </c>
      <c r="X595" s="649" t="e">
        <f>'12 Score Format'!$C$17</f>
        <v>#N/A</v>
      </c>
      <c r="Y595" s="650">
        <f>G597</f>
        <v>0</v>
      </c>
      <c r="Z595" s="651"/>
      <c r="AA595" s="654"/>
      <c r="AB595" s="654"/>
      <c r="AC595" s="648">
        <f>SUMIF($X$8:$X$31,AD595,Y593:Y616)</f>
        <v>0</v>
      </c>
      <c r="AD595" s="642" t="s">
        <v>487</v>
      </c>
    </row>
    <row r="596" spans="2:30" ht="15.75" customHeight="1" x14ac:dyDescent="0.25">
      <c r="B596" s="158"/>
      <c r="C596" s="1438">
        <f>'12 Score Format'!$C$11:$D$11</f>
        <v>0</v>
      </c>
      <c r="D596" s="1438"/>
      <c r="E596" s="138"/>
      <c r="F596" s="138"/>
      <c r="G596" s="138"/>
      <c r="H596" s="138"/>
      <c r="I596" s="138"/>
      <c r="J596" s="138"/>
      <c r="K596" s="132">
        <f>SUM(E596:J596)</f>
        <v>0</v>
      </c>
      <c r="L596" s="133" t="e">
        <f>AVERAGE(E596:J596)</f>
        <v>#DIV/0!</v>
      </c>
      <c r="T596" s="124">
        <f>K621</f>
        <v>0</v>
      </c>
      <c r="X596" s="649" t="e">
        <f>'12 Score Format'!$C$18</f>
        <v>#N/A</v>
      </c>
      <c r="Y596" s="650">
        <f>H597</f>
        <v>0</v>
      </c>
      <c r="Z596" s="651"/>
      <c r="AA596" s="651"/>
      <c r="AB596" s="651"/>
      <c r="AC596" s="648">
        <f>SUMIF($X$8:$X$31,AD596,Y593:Y616)</f>
        <v>0</v>
      </c>
      <c r="AD596" s="642" t="s">
        <v>262</v>
      </c>
    </row>
    <row r="597" spans="2:30" ht="15.75" customHeight="1" x14ac:dyDescent="0.25">
      <c r="B597" s="158"/>
      <c r="C597" s="1438" t="s">
        <v>248</v>
      </c>
      <c r="D597" s="1438"/>
      <c r="E597" s="647">
        <f>SUM(E594:E596)</f>
        <v>0</v>
      </c>
      <c r="F597" s="647">
        <f t="shared" ref="F597:J597" si="59">SUM(F594:F596)</f>
        <v>0</v>
      </c>
      <c r="G597" s="647">
        <f t="shared" si="59"/>
        <v>0</v>
      </c>
      <c r="H597" s="647">
        <f t="shared" si="59"/>
        <v>0</v>
      </c>
      <c r="I597" s="647">
        <f t="shared" si="59"/>
        <v>0</v>
      </c>
      <c r="J597" s="647">
        <f t="shared" si="59"/>
        <v>0</v>
      </c>
      <c r="K597" s="134">
        <f t="shared" ref="K597" si="60">SUM(K594:K596)</f>
        <v>0</v>
      </c>
      <c r="L597" s="133"/>
      <c r="X597" s="649" t="e">
        <f>'12 Score Format'!$C$19</f>
        <v>#N/A</v>
      </c>
      <c r="Y597" s="650">
        <f>I597</f>
        <v>0</v>
      </c>
      <c r="Z597" s="651"/>
      <c r="AA597" s="651"/>
      <c r="AB597" s="651"/>
      <c r="AC597" s="648">
        <f>SUMIF($X$8:$X$31,$AD$12,Y593:Y616)</f>
        <v>0</v>
      </c>
      <c r="AD597" s="642" t="s">
        <v>485</v>
      </c>
    </row>
    <row r="598" spans="2:30" ht="15.75" customHeight="1" x14ac:dyDescent="0.3">
      <c r="B598" s="157"/>
      <c r="C598" s="135"/>
      <c r="D598" s="5"/>
      <c r="E598" s="718"/>
      <c r="F598" s="718"/>
      <c r="G598" s="718"/>
      <c r="H598" s="718"/>
      <c r="I598" s="182"/>
      <c r="J598" s="182"/>
      <c r="K598" s="199" t="s">
        <v>311</v>
      </c>
      <c r="L598" s="181" t="e">
        <f>K597/('12 Score Format'!$K$9*30)</f>
        <v>#DIV/0!</v>
      </c>
      <c r="X598" s="649" t="e">
        <f>'12 Score Format'!$C$20</f>
        <v>#N/A</v>
      </c>
      <c r="Y598" s="650">
        <f>J597</f>
        <v>0</v>
      </c>
      <c r="Z598" s="454"/>
      <c r="AA598" s="454"/>
      <c r="AB598" s="454"/>
      <c r="AC598" s="648">
        <f>SUMIF($X$8:$X$31,$AD$13,Y593:Y616)</f>
        <v>0</v>
      </c>
      <c r="AD598" s="642" t="s">
        <v>489</v>
      </c>
    </row>
    <row r="599" spans="2:30" ht="15.75" customHeight="1" x14ac:dyDescent="0.25">
      <c r="B599" s="157"/>
      <c r="C599" s="5"/>
      <c r="D599" s="5"/>
      <c r="E599" s="5"/>
      <c r="F599" s="5"/>
      <c r="G599" s="247" t="s">
        <v>370</v>
      </c>
      <c r="H599" s="248">
        <f>'12 Score Format'!$L$10</f>
        <v>0</v>
      </c>
      <c r="I599" s="5"/>
      <c r="J599" s="5"/>
      <c r="K599" s="128"/>
      <c r="L599" s="129"/>
      <c r="X599" s="649" t="e">
        <f>'12 Score Format'!$G$15</f>
        <v>#N/A</v>
      </c>
      <c r="Y599" s="655">
        <f>E605</f>
        <v>0</v>
      </c>
      <c r="Z599" s="454"/>
      <c r="AA599" s="454"/>
      <c r="AB599" s="454"/>
      <c r="AC599" s="648">
        <f>SUMIF($X$8:$X$31,$AD$14,Y593:Y616)</f>
        <v>0</v>
      </c>
      <c r="AD599" s="642" t="s">
        <v>488</v>
      </c>
    </row>
    <row r="600" spans="2:30" ht="15.75" customHeight="1" x14ac:dyDescent="0.25">
      <c r="B600" s="271" t="e">
        <f>'12 Score Format'!$G$10</f>
        <v>#N/A</v>
      </c>
      <c r="C600" s="271"/>
      <c r="D600" s="271"/>
      <c r="E600" s="5"/>
      <c r="F600" s="5"/>
      <c r="G600" s="5"/>
      <c r="H600" s="5"/>
      <c r="I600" s="5"/>
      <c r="J600" s="5"/>
      <c r="K600" s="128"/>
      <c r="L600" s="129"/>
      <c r="X600" s="649" t="e">
        <f>'12 Score Format'!$G$16</f>
        <v>#N/A</v>
      </c>
      <c r="Y600" s="655">
        <f>F605</f>
        <v>0</v>
      </c>
      <c r="Z600" s="454"/>
      <c r="AA600" s="454"/>
      <c r="AB600" s="454"/>
      <c r="AC600" s="648">
        <f>SUMIF($X$8:$X$31,$AD$15,Y593:Y616)</f>
        <v>0</v>
      </c>
      <c r="AD600" s="657" t="s">
        <v>486</v>
      </c>
    </row>
    <row r="601" spans="2:30" s="123" customFormat="1" ht="60" customHeight="1" x14ac:dyDescent="0.25">
      <c r="B601" s="500" t="str">
        <f>$H$590</f>
        <v>I</v>
      </c>
      <c r="C601" s="130"/>
      <c r="D601" s="130"/>
      <c r="E601" s="197" t="e">
        <f>'12 Score Format'!$G$15</f>
        <v>#N/A</v>
      </c>
      <c r="F601" s="197" t="e">
        <f>'12 Score Format'!$G$16</f>
        <v>#N/A</v>
      </c>
      <c r="G601" s="197" t="e">
        <f>'12 Score Format'!$G$17</f>
        <v>#N/A</v>
      </c>
      <c r="H601" s="197" t="e">
        <f>'12 Score Format'!$G$18</f>
        <v>#N/A</v>
      </c>
      <c r="I601" s="197" t="e">
        <f>'12 Score Format'!$G$19</f>
        <v>#N/A</v>
      </c>
      <c r="J601" s="197" t="e">
        <f>'12 Score Format'!$G$20</f>
        <v>#N/A</v>
      </c>
      <c r="K601" s="131" t="s">
        <v>307</v>
      </c>
      <c r="L601" s="131" t="s">
        <v>308</v>
      </c>
      <c r="X601" s="649" t="e">
        <f>'12 Score Format'!$G$17</f>
        <v>#N/A</v>
      </c>
      <c r="Y601" s="655">
        <f>G605</f>
        <v>0</v>
      </c>
      <c r="Z601" s="648"/>
      <c r="AA601" s="648"/>
      <c r="AB601" s="648"/>
      <c r="AC601" s="648"/>
    </row>
    <row r="602" spans="2:30" ht="15.75" customHeight="1" x14ac:dyDescent="0.25">
      <c r="B602" s="158"/>
      <c r="C602" s="1438">
        <f>'12 Score Format'!$C$9:$D$9</f>
        <v>0</v>
      </c>
      <c r="D602" s="1438"/>
      <c r="E602" s="138"/>
      <c r="F602" s="138"/>
      <c r="G602" s="138"/>
      <c r="H602" s="138"/>
      <c r="I602" s="138"/>
      <c r="J602" s="138"/>
      <c r="K602" s="132">
        <f>SUM(E602:J602)</f>
        <v>0</v>
      </c>
      <c r="L602" s="133" t="e">
        <f>AVERAGE(E602:J602)</f>
        <v>#DIV/0!</v>
      </c>
      <c r="X602" s="649" t="e">
        <f>'12 Score Format'!$G$18</f>
        <v>#N/A</v>
      </c>
      <c r="Y602" s="655">
        <f>H605</f>
        <v>0</v>
      </c>
      <c r="Z602" s="651"/>
      <c r="AA602" s="651"/>
      <c r="AB602" s="651"/>
      <c r="AC602" s="651"/>
      <c r="AD602" s="124"/>
    </row>
    <row r="603" spans="2:30" ht="15.75" customHeight="1" x14ac:dyDescent="0.25">
      <c r="B603" s="158"/>
      <c r="C603" s="1438">
        <f>'12 Score Format'!$C$10:$D$10</f>
        <v>0</v>
      </c>
      <c r="D603" s="1438"/>
      <c r="E603" s="138"/>
      <c r="F603" s="138"/>
      <c r="G603" s="138"/>
      <c r="H603" s="138"/>
      <c r="I603" s="138"/>
      <c r="J603" s="138"/>
      <c r="K603" s="132">
        <f>SUM(E603:J603)</f>
        <v>0</v>
      </c>
      <c r="L603" s="133" t="e">
        <f>AVERAGE(E603:J603)</f>
        <v>#DIV/0!</v>
      </c>
      <c r="X603" s="649" t="e">
        <f>'12 Score Format'!$G$19</f>
        <v>#N/A</v>
      </c>
      <c r="Y603" s="655">
        <f>I605</f>
        <v>0</v>
      </c>
      <c r="Z603" s="651"/>
      <c r="AA603" s="651"/>
      <c r="AB603" s="651"/>
      <c r="AC603" s="651"/>
      <c r="AD603" s="124"/>
    </row>
    <row r="604" spans="2:30" ht="15.75" customHeight="1" x14ac:dyDescent="0.25">
      <c r="B604" s="158"/>
      <c r="C604" s="1438">
        <f>'12 Score Format'!$C$11:$D$11</f>
        <v>0</v>
      </c>
      <c r="D604" s="1438"/>
      <c r="E604" s="138"/>
      <c r="F604" s="138"/>
      <c r="G604" s="138"/>
      <c r="H604" s="138"/>
      <c r="I604" s="138"/>
      <c r="J604" s="138"/>
      <c r="K604" s="132">
        <f>SUM(E604:J604)</f>
        <v>0</v>
      </c>
      <c r="L604" s="133" t="e">
        <f>AVERAGE(E604:J604)</f>
        <v>#DIV/0!</v>
      </c>
      <c r="X604" s="649" t="e">
        <f>'12 Score Format'!$G$20</f>
        <v>#N/A</v>
      </c>
      <c r="Y604" s="655">
        <f>J605</f>
        <v>0</v>
      </c>
      <c r="Z604" s="651"/>
      <c r="AA604" s="651"/>
      <c r="AB604" s="651"/>
      <c r="AC604" s="651"/>
      <c r="AD604" s="124"/>
    </row>
    <row r="605" spans="2:30" ht="15.75" customHeight="1" x14ac:dyDescent="0.25">
      <c r="B605" s="158"/>
      <c r="C605" s="1438" t="s">
        <v>248</v>
      </c>
      <c r="D605" s="1438"/>
      <c r="E605" s="647">
        <f>SUM(E602:E604)</f>
        <v>0</v>
      </c>
      <c r="F605" s="647">
        <f t="shared" ref="F605:J605" si="61">SUM(F602:F604)</f>
        <v>0</v>
      </c>
      <c r="G605" s="647">
        <f t="shared" si="61"/>
        <v>0</v>
      </c>
      <c r="H605" s="647">
        <f t="shared" si="61"/>
        <v>0</v>
      </c>
      <c r="I605" s="647">
        <f t="shared" si="61"/>
        <v>0</v>
      </c>
      <c r="J605" s="647">
        <f t="shared" si="61"/>
        <v>0</v>
      </c>
      <c r="K605" s="134">
        <f t="shared" ref="K605" si="62">SUM(K602:K604)</f>
        <v>0</v>
      </c>
      <c r="L605" s="132"/>
      <c r="X605" s="649" t="e">
        <f>'12 Score Format'!$K$15</f>
        <v>#N/A</v>
      </c>
      <c r="Y605" s="655">
        <f>E613</f>
        <v>0</v>
      </c>
      <c r="Z605" s="651"/>
      <c r="AA605" s="651"/>
      <c r="AB605" s="651"/>
      <c r="AC605" s="651"/>
      <c r="AD605" s="124"/>
    </row>
    <row r="606" spans="2:30" ht="15.75" customHeight="1" x14ac:dyDescent="0.3">
      <c r="B606" s="157"/>
      <c r="C606" s="135"/>
      <c r="D606" s="5"/>
      <c r="E606" s="718"/>
      <c r="F606" s="718"/>
      <c r="G606" s="718"/>
      <c r="H606" s="718"/>
      <c r="I606" s="182"/>
      <c r="J606" s="182"/>
      <c r="K606" s="199" t="s">
        <v>311</v>
      </c>
      <c r="L606" s="181" t="e">
        <f>K605/('12 Score Format'!$K$10*30)</f>
        <v>#DIV/0!</v>
      </c>
      <c r="X606" s="649" t="e">
        <f>'12 Score Format'!$K$16</f>
        <v>#N/A</v>
      </c>
      <c r="Y606" s="655">
        <f>F613</f>
        <v>0</v>
      </c>
      <c r="Z606" s="454"/>
      <c r="AA606" s="454"/>
      <c r="AB606" s="454"/>
      <c r="AC606" s="454"/>
    </row>
    <row r="607" spans="2:30" ht="15.75" customHeight="1" x14ac:dyDescent="0.25">
      <c r="B607" s="157"/>
      <c r="C607" s="5"/>
      <c r="D607" s="5"/>
      <c r="E607" s="5"/>
      <c r="F607" s="5"/>
      <c r="G607" s="5"/>
      <c r="H607" s="5"/>
      <c r="I607" s="5"/>
      <c r="J607" s="5"/>
      <c r="K607" s="128"/>
      <c r="L607" s="137"/>
      <c r="X607" s="649" t="e">
        <f>'12 Score Format'!$K$17</f>
        <v>#N/A</v>
      </c>
      <c r="Y607" s="655">
        <f>G613</f>
        <v>0</v>
      </c>
      <c r="Z607" s="454"/>
      <c r="AA607" s="454"/>
      <c r="AB607" s="454"/>
      <c r="AC607" s="454"/>
    </row>
    <row r="608" spans="2:30" ht="15.75" customHeight="1" x14ac:dyDescent="0.25">
      <c r="B608" s="271" t="e">
        <f>'12 Score Format'!$G$11</f>
        <v>#N/A</v>
      </c>
      <c r="C608" s="271"/>
      <c r="D608" s="271"/>
      <c r="E608" s="5"/>
      <c r="F608" s="5"/>
      <c r="G608" s="247" t="s">
        <v>370</v>
      </c>
      <c r="H608" s="248">
        <f>'12 Score Format'!$L$11</f>
        <v>0</v>
      </c>
      <c r="I608" s="5"/>
      <c r="J608" s="5"/>
      <c r="K608" s="128"/>
      <c r="L608" s="129"/>
      <c r="X608" s="649" t="e">
        <f>'12 Score Format'!$K$18</f>
        <v>#N/A</v>
      </c>
      <c r="Y608" s="655">
        <f>H613</f>
        <v>0</v>
      </c>
      <c r="Z608" s="454"/>
      <c r="AA608" s="454"/>
      <c r="AB608" s="454"/>
      <c r="AC608" s="454"/>
    </row>
    <row r="609" spans="2:30" s="123" customFormat="1" ht="60" customHeight="1" x14ac:dyDescent="0.25">
      <c r="B609" s="500" t="str">
        <f>$H$590</f>
        <v>I</v>
      </c>
      <c r="C609" s="130"/>
      <c r="D609" s="130"/>
      <c r="E609" s="197" t="e">
        <f>'12 Score Format'!$K$15</f>
        <v>#N/A</v>
      </c>
      <c r="F609" s="197" t="e">
        <f>'12 Score Format'!$K$16</f>
        <v>#N/A</v>
      </c>
      <c r="G609" s="197" t="e">
        <f>'12 Score Format'!$K$17</f>
        <v>#N/A</v>
      </c>
      <c r="H609" s="197" t="e">
        <f>'12 Score Format'!$K$18</f>
        <v>#N/A</v>
      </c>
      <c r="I609" s="197" t="e">
        <f>'12 Score Format'!$K$19</f>
        <v>#N/A</v>
      </c>
      <c r="J609" s="197" t="e">
        <f>'12 Score Format'!$K$20</f>
        <v>#N/A</v>
      </c>
      <c r="K609" s="131" t="s">
        <v>307</v>
      </c>
      <c r="L609" s="131" t="s">
        <v>308</v>
      </c>
      <c r="X609" s="649" t="e">
        <f>'12 Score Format'!$K$19</f>
        <v>#N/A</v>
      </c>
      <c r="Y609" s="655">
        <f>I613</f>
        <v>0</v>
      </c>
      <c r="Z609" s="648"/>
      <c r="AA609" s="648"/>
      <c r="AB609" s="648"/>
      <c r="AC609" s="648"/>
    </row>
    <row r="610" spans="2:30" ht="15.75" customHeight="1" x14ac:dyDescent="0.25">
      <c r="B610" s="158"/>
      <c r="C610" s="1438">
        <f>'12 Score Format'!$C$9:$D$9</f>
        <v>0</v>
      </c>
      <c r="D610" s="1438"/>
      <c r="E610" s="138"/>
      <c r="F610" s="138"/>
      <c r="G610" s="138"/>
      <c r="H610" s="138"/>
      <c r="I610" s="138"/>
      <c r="J610" s="138"/>
      <c r="K610" s="132">
        <f>SUM(E610:J610)</f>
        <v>0</v>
      </c>
      <c r="L610" s="133" t="e">
        <f>AVERAGE(E610:J610)</f>
        <v>#DIV/0!</v>
      </c>
      <c r="X610" s="649" t="e">
        <f>'12 Score Format'!$K$20</f>
        <v>#N/A</v>
      </c>
      <c r="Y610" s="655">
        <f>J613</f>
        <v>0</v>
      </c>
      <c r="Z610" s="651"/>
      <c r="AA610" s="651"/>
      <c r="AB610" s="651"/>
      <c r="AC610" s="651"/>
      <c r="AD610" s="124"/>
    </row>
    <row r="611" spans="2:30" ht="15.75" customHeight="1" x14ac:dyDescent="0.25">
      <c r="B611" s="158"/>
      <c r="C611" s="1438">
        <f>'12 Score Format'!$C$10:$D$10</f>
        <v>0</v>
      </c>
      <c r="D611" s="1438"/>
      <c r="E611" s="138"/>
      <c r="F611" s="138"/>
      <c r="G611" s="138"/>
      <c r="H611" s="138"/>
      <c r="I611" s="138"/>
      <c r="J611" s="138"/>
      <c r="K611" s="132">
        <f>SUM(E611:J611)</f>
        <v>0</v>
      </c>
      <c r="L611" s="133" t="e">
        <f>AVERAGE(E611:J611)</f>
        <v>#DIV/0!</v>
      </c>
      <c r="X611" s="649" t="e">
        <f>'12 Score Format'!$O$15</f>
        <v>#N/A</v>
      </c>
      <c r="Y611" s="658">
        <f>E621</f>
        <v>0</v>
      </c>
      <c r="Z611" s="656"/>
      <c r="AA611" s="656"/>
      <c r="AB611" s="656"/>
      <c r="AC611" s="656"/>
      <c r="AD611" s="124"/>
    </row>
    <row r="612" spans="2:30" ht="15.75" customHeight="1" x14ac:dyDescent="0.25">
      <c r="B612" s="158"/>
      <c r="C612" s="1438">
        <f>'12 Score Format'!$C$11:$D$11</f>
        <v>0</v>
      </c>
      <c r="D612" s="1438"/>
      <c r="E612" s="138"/>
      <c r="F612" s="138"/>
      <c r="G612" s="138"/>
      <c r="H612" s="138"/>
      <c r="I612" s="138"/>
      <c r="J612" s="138"/>
      <c r="K612" s="132">
        <f>SUM(E612:J612)</f>
        <v>0</v>
      </c>
      <c r="L612" s="133" t="e">
        <f>AVERAGE(E612:J612)</f>
        <v>#DIV/0!</v>
      </c>
      <c r="X612" s="649" t="e">
        <f>'12 Score Format'!$O$16</f>
        <v>#N/A</v>
      </c>
      <c r="Y612" s="658">
        <f>F621</f>
        <v>0</v>
      </c>
      <c r="Z612" s="656"/>
      <c r="AA612" s="656"/>
      <c r="AB612" s="656"/>
      <c r="AC612" s="656"/>
      <c r="AD612" s="124"/>
    </row>
    <row r="613" spans="2:30" ht="15.75" customHeight="1" x14ac:dyDescent="0.25">
      <c r="B613" s="158"/>
      <c r="C613" s="1438" t="s">
        <v>248</v>
      </c>
      <c r="D613" s="1438"/>
      <c r="E613" s="647">
        <f>SUM(E610:E612)</f>
        <v>0</v>
      </c>
      <c r="F613" s="647">
        <f t="shared" ref="F613:J613" si="63">SUM(F610:F612)</f>
        <v>0</v>
      </c>
      <c r="G613" s="647">
        <f t="shared" si="63"/>
        <v>0</v>
      </c>
      <c r="H613" s="647">
        <f t="shared" si="63"/>
        <v>0</v>
      </c>
      <c r="I613" s="647">
        <f t="shared" si="63"/>
        <v>0</v>
      </c>
      <c r="J613" s="647">
        <f t="shared" si="63"/>
        <v>0</v>
      </c>
      <c r="K613" s="134">
        <f t="shared" ref="K613" si="64">SUM(K610:K612)</f>
        <v>0</v>
      </c>
      <c r="L613" s="132"/>
      <c r="X613" s="649" t="e">
        <f>'12 Score Format'!$O$17</f>
        <v>#N/A</v>
      </c>
      <c r="Y613" s="658">
        <f>G621</f>
        <v>0</v>
      </c>
      <c r="Z613" s="656"/>
      <c r="AA613" s="656"/>
      <c r="AB613" s="656"/>
      <c r="AC613" s="656"/>
      <c r="AD613" s="124"/>
    </row>
    <row r="614" spans="2:30" ht="15.75" customHeight="1" x14ac:dyDescent="0.3">
      <c r="B614" s="157"/>
      <c r="C614" s="135"/>
      <c r="D614" s="5"/>
      <c r="E614" s="718"/>
      <c r="F614" s="718"/>
      <c r="G614" s="718"/>
      <c r="H614" s="718"/>
      <c r="I614" s="182"/>
      <c r="J614" s="182"/>
      <c r="K614" s="199" t="s">
        <v>311</v>
      </c>
      <c r="L614" s="181" t="e">
        <f>K613/('12 Score Format'!$K$11*30)</f>
        <v>#DIV/0!</v>
      </c>
      <c r="X614" s="649" t="e">
        <f>'12 Score Format'!$O$18</f>
        <v>#N/A</v>
      </c>
      <c r="Y614" s="658">
        <f>H621</f>
        <v>0</v>
      </c>
      <c r="Z614" s="656"/>
      <c r="AA614" s="656"/>
      <c r="AB614" s="656"/>
      <c r="AC614" s="656"/>
    </row>
    <row r="615" spans="2:30" ht="15.75" customHeight="1" x14ac:dyDescent="0.25">
      <c r="B615" s="157"/>
      <c r="C615" s="5"/>
      <c r="D615" s="5"/>
      <c r="E615" s="5"/>
      <c r="F615" s="5"/>
      <c r="G615" s="5"/>
      <c r="H615" s="5"/>
      <c r="I615" s="5"/>
      <c r="J615" s="5"/>
      <c r="K615" s="128"/>
      <c r="L615" s="137"/>
      <c r="X615" s="649" t="e">
        <f>'12 Score Format'!$O$19</f>
        <v>#N/A</v>
      </c>
      <c r="Y615" s="658">
        <f>I621</f>
        <v>0</v>
      </c>
      <c r="Z615" s="656"/>
      <c r="AA615" s="656"/>
      <c r="AB615" s="656"/>
      <c r="AC615" s="656"/>
    </row>
    <row r="616" spans="2:30" ht="15.75" customHeight="1" x14ac:dyDescent="0.25">
      <c r="B616" s="271" t="str">
        <f>'12 Score Format'!$G$12</f>
        <v>Not Used</v>
      </c>
      <c r="C616" s="271"/>
      <c r="D616" s="271"/>
      <c r="E616" s="5"/>
      <c r="F616" s="5"/>
      <c r="G616" s="247" t="s">
        <v>370</v>
      </c>
      <c r="H616" s="248">
        <f>'12 Score Format'!$L$12</f>
        <v>0</v>
      </c>
      <c r="I616" s="5"/>
      <c r="J616" s="5"/>
      <c r="K616" s="128"/>
      <c r="L616" s="129"/>
      <c r="X616" s="649" t="e">
        <f>'12 Score Format'!$O$20</f>
        <v>#N/A</v>
      </c>
      <c r="Y616" s="659">
        <f>J621</f>
        <v>0</v>
      </c>
      <c r="Z616" s="656"/>
      <c r="AA616" s="656"/>
      <c r="AB616" s="656"/>
      <c r="AC616" s="656"/>
    </row>
    <row r="617" spans="2:30" s="123" customFormat="1" ht="60" customHeight="1" x14ac:dyDescent="0.2">
      <c r="B617" s="500" t="str">
        <f>$H$590</f>
        <v>I</v>
      </c>
      <c r="C617" s="130"/>
      <c r="D617" s="130"/>
      <c r="E617" s="197" t="e">
        <f>'12 Score Format'!$O$15</f>
        <v>#N/A</v>
      </c>
      <c r="F617" s="197" t="e">
        <f>'12 Score Format'!$O$16</f>
        <v>#N/A</v>
      </c>
      <c r="G617" s="197" t="e">
        <f>'12 Score Format'!$O$17</f>
        <v>#N/A</v>
      </c>
      <c r="H617" s="197" t="e">
        <f>'12 Score Format'!$O$18</f>
        <v>#N/A</v>
      </c>
      <c r="I617" s="197" t="e">
        <f>'12 Score Format'!$O$19</f>
        <v>#N/A</v>
      </c>
      <c r="J617" s="197" t="e">
        <f>'12 Score Format'!$O$20</f>
        <v>#N/A</v>
      </c>
      <c r="K617" s="131" t="s">
        <v>307</v>
      </c>
      <c r="L617" s="131" t="s">
        <v>308</v>
      </c>
    </row>
    <row r="618" spans="2:30" ht="15.75" customHeight="1" x14ac:dyDescent="0.25">
      <c r="B618" s="158"/>
      <c r="C618" s="1438">
        <f>'12 Score Format'!$C$9:$D$9</f>
        <v>0</v>
      </c>
      <c r="D618" s="1438"/>
      <c r="E618" s="138"/>
      <c r="F618" s="138"/>
      <c r="G618" s="138"/>
      <c r="H618" s="138"/>
      <c r="I618" s="138"/>
      <c r="J618" s="138"/>
      <c r="K618" s="132">
        <f>SUM(E618:J618)</f>
        <v>0</v>
      </c>
      <c r="L618" s="133" t="e">
        <f>AVERAGE(E618:J618)</f>
        <v>#DIV/0!</v>
      </c>
    </row>
    <row r="619" spans="2:30" ht="15.75" customHeight="1" x14ac:dyDescent="0.25">
      <c r="B619" s="158"/>
      <c r="C619" s="1438">
        <f>'12 Score Format'!$C$10:$D$10</f>
        <v>0</v>
      </c>
      <c r="D619" s="1438"/>
      <c r="E619" s="138"/>
      <c r="F619" s="138"/>
      <c r="G619" s="138"/>
      <c r="H619" s="138"/>
      <c r="I619" s="138"/>
      <c r="J619" s="138"/>
      <c r="K619" s="132">
        <f>SUM(E619:J619)</f>
        <v>0</v>
      </c>
      <c r="L619" s="133" t="e">
        <f>AVERAGE(E619:J619)</f>
        <v>#DIV/0!</v>
      </c>
    </row>
    <row r="620" spans="2:30" ht="15.75" customHeight="1" x14ac:dyDescent="0.25">
      <c r="B620" s="158"/>
      <c r="C620" s="1438">
        <f>'12 Score Format'!$C$11:$D$11</f>
        <v>0</v>
      </c>
      <c r="D620" s="1438"/>
      <c r="E620" s="138"/>
      <c r="F620" s="138"/>
      <c r="G620" s="138"/>
      <c r="H620" s="138"/>
      <c r="I620" s="138"/>
      <c r="J620" s="138"/>
      <c r="K620" s="132">
        <f>SUM(E620:J620)</f>
        <v>0</v>
      </c>
      <c r="L620" s="133" t="e">
        <f>AVERAGE(E620:J620)</f>
        <v>#DIV/0!</v>
      </c>
    </row>
    <row r="621" spans="2:30" ht="15.75" customHeight="1" x14ac:dyDescent="0.25">
      <c r="B621" s="158"/>
      <c r="C621" s="1438" t="s">
        <v>248</v>
      </c>
      <c r="D621" s="1438"/>
      <c r="E621" s="647">
        <f t="shared" ref="E621:K621" si="65">SUM(E618:E620)</f>
        <v>0</v>
      </c>
      <c r="F621" s="647">
        <f t="shared" si="65"/>
        <v>0</v>
      </c>
      <c r="G621" s="647">
        <f t="shared" si="65"/>
        <v>0</v>
      </c>
      <c r="H621" s="647">
        <f t="shared" si="65"/>
        <v>0</v>
      </c>
      <c r="I621" s="647">
        <f t="shared" si="65"/>
        <v>0</v>
      </c>
      <c r="J621" s="647">
        <f t="shared" si="65"/>
        <v>0</v>
      </c>
      <c r="K621" s="134">
        <f t="shared" si="65"/>
        <v>0</v>
      </c>
      <c r="L621" s="132"/>
    </row>
    <row r="622" spans="2:30" ht="15.75" customHeight="1" x14ac:dyDescent="0.3">
      <c r="B622" s="157"/>
      <c r="C622" s="135"/>
      <c r="D622" s="5"/>
      <c r="E622" s="94"/>
      <c r="F622" s="94"/>
      <c r="G622" s="94"/>
      <c r="H622" s="94"/>
      <c r="I622" s="182"/>
      <c r="J622" s="182"/>
      <c r="K622" s="199" t="s">
        <v>311</v>
      </c>
      <c r="L622" s="181" t="e">
        <f>K621/('12 Score Format'!$K$12*30)</f>
        <v>#DIV/0!</v>
      </c>
    </row>
    <row r="623" spans="2:30" ht="15" customHeight="1" x14ac:dyDescent="0.3">
      <c r="B623" s="157"/>
      <c r="C623" s="135"/>
      <c r="D623" s="5"/>
      <c r="E623" s="94"/>
      <c r="F623" s="15"/>
      <c r="G623" s="247" t="s">
        <v>371</v>
      </c>
      <c r="H623" s="248">
        <f>$H$38</f>
        <v>0</v>
      </c>
      <c r="I623" s="94"/>
      <c r="J623" s="137"/>
      <c r="K623" s="199" t="s">
        <v>356</v>
      </c>
      <c r="L623" s="136">
        <f>K597+K605+K613+K621</f>
        <v>0</v>
      </c>
      <c r="O623" s="95">
        <f>IF(L623&gt;0,1,0)</f>
        <v>0</v>
      </c>
    </row>
    <row r="624" spans="2:30" ht="15.75" customHeight="1" x14ac:dyDescent="0.25">
      <c r="B624" s="157"/>
      <c r="C624" s="5"/>
      <c r="D624" s="5"/>
      <c r="E624" s="5"/>
      <c r="F624" s="5"/>
      <c r="G624" s="5"/>
      <c r="H624" s="5"/>
      <c r="I624" s="5"/>
      <c r="J624" s="182"/>
      <c r="K624" s="199" t="s">
        <v>317</v>
      </c>
      <c r="L624" s="181" t="e">
        <f>(K597+K605+K613+K621)/'12 Score Format'!$M$90</f>
        <v>#DIV/0!</v>
      </c>
    </row>
    <row r="625" spans="2:12" ht="5.4" customHeight="1" x14ac:dyDescent="0.3">
      <c r="B625" s="167"/>
      <c r="C625" s="139"/>
      <c r="D625" s="139"/>
      <c r="E625" s="139"/>
      <c r="F625" s="139"/>
      <c r="G625" s="150"/>
      <c r="H625" s="151"/>
      <c r="I625" s="139"/>
      <c r="J625" s="139"/>
      <c r="K625" s="147"/>
      <c r="L625" s="147"/>
    </row>
    <row r="626" spans="2:12" ht="15.75" hidden="1" customHeight="1" x14ac:dyDescent="0.25">
      <c r="B626" s="163"/>
      <c r="C626" s="20"/>
      <c r="D626" s="20"/>
      <c r="E626" s="20"/>
      <c r="F626" s="20"/>
      <c r="G626" s="20"/>
      <c r="H626" s="20"/>
      <c r="I626" s="20"/>
      <c r="J626" s="20"/>
      <c r="K626" s="113"/>
      <c r="L626" s="113"/>
    </row>
    <row r="627" spans="2:12" ht="15.75" hidden="1" customHeight="1" x14ac:dyDescent="0.3">
      <c r="B627" s="164"/>
      <c r="C627" s="122"/>
      <c r="D627" s="122"/>
      <c r="E627" s="20"/>
      <c r="F627" s="20"/>
      <c r="G627" s="20"/>
      <c r="H627" s="20"/>
      <c r="I627" s="20"/>
      <c r="J627" s="20"/>
      <c r="K627" s="113"/>
      <c r="L627" s="110"/>
    </row>
    <row r="628" spans="2:12" ht="15.75" hidden="1" customHeight="1" x14ac:dyDescent="0.25">
      <c r="B628" s="163"/>
      <c r="C628" s="20"/>
      <c r="D628" s="20"/>
      <c r="E628" s="114"/>
      <c r="F628" s="114"/>
      <c r="G628" s="114"/>
      <c r="H628" s="114"/>
      <c r="I628" s="114"/>
      <c r="J628" s="114"/>
      <c r="K628" s="115"/>
      <c r="L628" s="115"/>
    </row>
    <row r="629" spans="2:12" ht="15.75" hidden="1" customHeight="1" x14ac:dyDescent="0.3">
      <c r="B629" s="163"/>
      <c r="C629" s="117"/>
      <c r="D629" s="117"/>
      <c r="E629" s="109"/>
      <c r="F629" s="109"/>
      <c r="G629" s="109"/>
      <c r="H629" s="109"/>
      <c r="I629" s="109"/>
      <c r="J629" s="109"/>
      <c r="K629" s="110"/>
      <c r="L629" s="118"/>
    </row>
    <row r="630" spans="2:12" ht="15.75" hidden="1" customHeight="1" x14ac:dyDescent="0.3">
      <c r="B630" s="163"/>
      <c r="C630" s="117"/>
      <c r="D630" s="117"/>
      <c r="E630" s="109"/>
      <c r="F630" s="109"/>
      <c r="G630" s="109"/>
      <c r="H630" s="109"/>
      <c r="I630" s="109"/>
      <c r="J630" s="109"/>
      <c r="K630" s="110"/>
      <c r="L630" s="118"/>
    </row>
    <row r="631" spans="2:12" ht="15.75" hidden="1" customHeight="1" x14ac:dyDescent="0.3">
      <c r="B631" s="163"/>
      <c r="C631" s="117"/>
      <c r="D631" s="117"/>
      <c r="E631" s="109"/>
      <c r="F631" s="109"/>
      <c r="G631" s="109"/>
      <c r="H631" s="109"/>
      <c r="I631" s="109"/>
      <c r="J631" s="109"/>
      <c r="K631" s="110"/>
      <c r="L631" s="118"/>
    </row>
    <row r="632" spans="2:12" ht="15.75" hidden="1" customHeight="1" x14ac:dyDescent="0.3">
      <c r="B632" s="163"/>
      <c r="C632" s="117"/>
      <c r="D632" s="117"/>
      <c r="E632" s="111"/>
      <c r="F632" s="111"/>
      <c r="G632" s="111"/>
      <c r="H632" s="111"/>
      <c r="I632" s="111"/>
      <c r="J632" s="111"/>
      <c r="K632" s="112"/>
      <c r="L632" s="118"/>
    </row>
    <row r="633" spans="2:12" ht="15.75" hidden="1" customHeight="1" x14ac:dyDescent="0.3">
      <c r="B633" s="163"/>
      <c r="C633" s="119"/>
      <c r="D633" s="20"/>
      <c r="E633" s="109"/>
      <c r="F633" s="109"/>
      <c r="G633" s="109"/>
      <c r="H633" s="109"/>
      <c r="I633" s="121"/>
      <c r="J633" s="121"/>
      <c r="K633" s="121"/>
      <c r="L633" s="120"/>
    </row>
    <row r="634" spans="2:12" ht="15.75" hidden="1" customHeight="1" x14ac:dyDescent="0.25">
      <c r="B634" s="163"/>
      <c r="C634" s="20"/>
      <c r="D634" s="20"/>
      <c r="E634" s="20"/>
      <c r="F634" s="20"/>
      <c r="G634" s="20"/>
      <c r="H634" s="20"/>
      <c r="I634" s="20"/>
      <c r="J634" s="20"/>
      <c r="K634" s="113"/>
      <c r="L634" s="110"/>
    </row>
    <row r="635" spans="2:12" ht="15.75" hidden="1" customHeight="1" x14ac:dyDescent="0.3">
      <c r="B635" s="165"/>
      <c r="C635" s="117"/>
      <c r="D635" s="117"/>
      <c r="E635" s="20"/>
      <c r="F635" s="20"/>
      <c r="G635" s="20"/>
      <c r="H635" s="20"/>
      <c r="I635" s="20"/>
      <c r="J635" s="20"/>
      <c r="K635" s="113"/>
      <c r="L635" s="110"/>
    </row>
    <row r="636" spans="2:12" ht="15.75" hidden="1" customHeight="1" x14ac:dyDescent="0.25">
      <c r="B636" s="163"/>
      <c r="C636" s="20"/>
      <c r="D636" s="20"/>
      <c r="E636" s="114"/>
      <c r="F636" s="114"/>
      <c r="G636" s="114"/>
      <c r="H636" s="114"/>
      <c r="I636" s="114"/>
      <c r="J636" s="114"/>
      <c r="K636" s="115"/>
      <c r="L636" s="115"/>
    </row>
    <row r="637" spans="2:12" ht="15.75" hidden="1" customHeight="1" x14ac:dyDescent="0.3">
      <c r="B637" s="163"/>
      <c r="C637" s="117"/>
      <c r="D637" s="117"/>
      <c r="E637" s="109"/>
      <c r="F637" s="109"/>
      <c r="G637" s="109"/>
      <c r="H637" s="109"/>
      <c r="I637" s="109"/>
      <c r="J637" s="109"/>
      <c r="K637" s="110"/>
      <c r="L637" s="118"/>
    </row>
    <row r="638" spans="2:12" ht="15.75" hidden="1" customHeight="1" x14ac:dyDescent="0.3">
      <c r="B638" s="163"/>
      <c r="C638" s="117"/>
      <c r="D638" s="117"/>
      <c r="E638" s="109"/>
      <c r="F638" s="109"/>
      <c r="G638" s="109"/>
      <c r="H638" s="109"/>
      <c r="I638" s="109"/>
      <c r="J638" s="109"/>
      <c r="K638" s="110"/>
      <c r="L638" s="118"/>
    </row>
    <row r="639" spans="2:12" ht="15.75" hidden="1" customHeight="1" x14ac:dyDescent="0.3">
      <c r="B639" s="159"/>
      <c r="C639" s="15"/>
      <c r="D639" s="15"/>
      <c r="E639" s="15"/>
      <c r="F639" s="15"/>
      <c r="G639" s="97"/>
      <c r="H639" s="98"/>
      <c r="I639" s="15"/>
      <c r="J639" s="15"/>
      <c r="K639" s="96"/>
      <c r="L639" s="96"/>
    </row>
    <row r="640" spans="2:12" ht="15.75" hidden="1" customHeight="1" x14ac:dyDescent="0.25">
      <c r="B640" s="163"/>
      <c r="C640" s="20"/>
      <c r="D640" s="20"/>
      <c r="E640" s="20"/>
      <c r="F640" s="20"/>
      <c r="G640" s="20"/>
      <c r="H640" s="20"/>
      <c r="I640" s="20"/>
      <c r="J640" s="20"/>
      <c r="K640" s="113"/>
      <c r="L640" s="113"/>
    </row>
    <row r="641" spans="2:12" ht="15.75" hidden="1" customHeight="1" x14ac:dyDescent="0.3">
      <c r="B641" s="164"/>
      <c r="C641" s="122"/>
      <c r="D641" s="122"/>
      <c r="E641" s="20"/>
      <c r="F641" s="20"/>
      <c r="G641" s="20"/>
      <c r="H641" s="20"/>
      <c r="I641" s="20"/>
      <c r="J641" s="20"/>
      <c r="K641" s="113"/>
      <c r="L641" s="110"/>
    </row>
    <row r="642" spans="2:12" ht="15.75" hidden="1" customHeight="1" x14ac:dyDescent="0.25">
      <c r="B642" s="163"/>
      <c r="C642" s="20"/>
      <c r="D642" s="20"/>
      <c r="E642" s="114"/>
      <c r="F642" s="114"/>
      <c r="G642" s="114"/>
      <c r="H642" s="114"/>
      <c r="I642" s="114"/>
      <c r="J642" s="114"/>
      <c r="K642" s="115"/>
      <c r="L642" s="115"/>
    </row>
    <row r="643" spans="2:12" ht="15.75" hidden="1" customHeight="1" x14ac:dyDescent="0.3">
      <c r="B643" s="163"/>
      <c r="C643" s="117"/>
      <c r="D643" s="117"/>
      <c r="E643" s="109"/>
      <c r="F643" s="109"/>
      <c r="G643" s="109"/>
      <c r="H643" s="109"/>
      <c r="I643" s="109"/>
      <c r="J643" s="109"/>
      <c r="K643" s="110"/>
      <c r="L643" s="118"/>
    </row>
    <row r="644" spans="2:12" ht="15.75" hidden="1" customHeight="1" x14ac:dyDescent="0.3">
      <c r="B644" s="163"/>
      <c r="C644" s="117"/>
      <c r="D644" s="117"/>
      <c r="E644" s="109"/>
      <c r="F644" s="109"/>
      <c r="G644" s="109"/>
      <c r="H644" s="109"/>
      <c r="I644" s="109"/>
      <c r="J644" s="109"/>
      <c r="K644" s="110"/>
      <c r="L644" s="118"/>
    </row>
    <row r="645" spans="2:12" ht="15.75" hidden="1" customHeight="1" x14ac:dyDescent="0.3">
      <c r="B645" s="163"/>
      <c r="C645" s="117"/>
      <c r="D645" s="117"/>
      <c r="E645" s="109"/>
      <c r="F645" s="109"/>
      <c r="G645" s="109"/>
      <c r="H645" s="109"/>
      <c r="I645" s="109"/>
      <c r="J645" s="109"/>
      <c r="K645" s="110"/>
      <c r="L645" s="118"/>
    </row>
    <row r="646" spans="2:12" ht="15.75" hidden="1" customHeight="1" x14ac:dyDescent="0.3">
      <c r="B646" s="163"/>
      <c r="C646" s="117"/>
      <c r="D646" s="117"/>
      <c r="E646" s="111"/>
      <c r="F646" s="111"/>
      <c r="G646" s="111"/>
      <c r="H646" s="111"/>
      <c r="I646" s="111"/>
      <c r="J646" s="111"/>
      <c r="K646" s="112"/>
      <c r="L646" s="118"/>
    </row>
    <row r="647" spans="2:12" ht="15.75" hidden="1" customHeight="1" x14ac:dyDescent="0.3">
      <c r="B647" s="163"/>
      <c r="C647" s="119"/>
      <c r="D647" s="20"/>
      <c r="E647" s="109"/>
      <c r="F647" s="109"/>
      <c r="G647" s="109"/>
      <c r="H647" s="109"/>
      <c r="I647" s="121"/>
      <c r="J647" s="121"/>
      <c r="K647" s="121"/>
      <c r="L647" s="120"/>
    </row>
    <row r="648" spans="2:12" ht="15.75" hidden="1" customHeight="1" x14ac:dyDescent="0.25">
      <c r="B648" s="163"/>
      <c r="C648" s="20"/>
      <c r="D648" s="20"/>
      <c r="E648" s="20"/>
      <c r="F648" s="20"/>
      <c r="G648" s="20"/>
      <c r="H648" s="20"/>
      <c r="I648" s="20"/>
      <c r="J648" s="20"/>
      <c r="K648" s="113"/>
      <c r="L648" s="110"/>
    </row>
    <row r="649" spans="2:12" ht="15.75" hidden="1" customHeight="1" x14ac:dyDescent="0.3">
      <c r="B649" s="165"/>
      <c r="C649" s="117"/>
      <c r="D649" s="117"/>
      <c r="E649" s="20"/>
      <c r="F649" s="20"/>
      <c r="G649" s="20"/>
      <c r="H649" s="20"/>
      <c r="I649" s="20"/>
      <c r="J649" s="20"/>
      <c r="K649" s="113"/>
      <c r="L649" s="110"/>
    </row>
    <row r="650" spans="2:12" ht="15.75" hidden="1" customHeight="1" x14ac:dyDescent="0.25">
      <c r="B650" s="163"/>
      <c r="C650" s="20"/>
      <c r="D650" s="20"/>
      <c r="E650" s="114"/>
      <c r="F650" s="114"/>
      <c r="G650" s="114"/>
      <c r="H650" s="114"/>
      <c r="I650" s="114"/>
      <c r="J650" s="114"/>
      <c r="K650" s="115"/>
      <c r="L650" s="115"/>
    </row>
    <row r="651" spans="2:12" ht="15.75" hidden="1" customHeight="1" x14ac:dyDescent="0.3">
      <c r="B651" s="163"/>
      <c r="C651" s="117"/>
      <c r="D651" s="117"/>
      <c r="E651" s="109"/>
      <c r="F651" s="109"/>
      <c r="G651" s="109"/>
      <c r="H651" s="109"/>
      <c r="I651" s="109"/>
      <c r="J651" s="109"/>
      <c r="K651" s="110"/>
      <c r="L651" s="118"/>
    </row>
    <row r="652" spans="2:12" ht="15.75" hidden="1" customHeight="1" x14ac:dyDescent="0.3">
      <c r="B652" s="163"/>
      <c r="C652" s="117"/>
      <c r="D652" s="117"/>
      <c r="E652" s="109"/>
      <c r="F652" s="109"/>
      <c r="G652" s="109"/>
      <c r="H652" s="109"/>
      <c r="I652" s="109"/>
      <c r="J652" s="109"/>
      <c r="K652" s="110"/>
      <c r="L652" s="118"/>
    </row>
    <row r="653" spans="2:12" ht="15.75" hidden="1" customHeight="1" x14ac:dyDescent="0.3">
      <c r="B653" s="163"/>
      <c r="C653" s="117"/>
      <c r="D653" s="117"/>
      <c r="E653" s="109"/>
      <c r="F653" s="109"/>
      <c r="G653" s="109"/>
      <c r="H653" s="109"/>
      <c r="I653" s="109"/>
      <c r="J653" s="109"/>
      <c r="K653" s="110"/>
      <c r="L653" s="118"/>
    </row>
    <row r="654" spans="2:12" ht="15.75" hidden="1" customHeight="1" x14ac:dyDescent="0.3">
      <c r="B654" s="163"/>
      <c r="C654" s="117"/>
      <c r="D654" s="117"/>
      <c r="E654" s="111"/>
      <c r="F654" s="111"/>
      <c r="G654" s="111"/>
      <c r="H654" s="111"/>
      <c r="I654" s="111"/>
      <c r="J654" s="111"/>
      <c r="K654" s="112"/>
      <c r="L654" s="110"/>
    </row>
    <row r="655" spans="2:12" ht="15.75" hidden="1" customHeight="1" x14ac:dyDescent="0.3">
      <c r="B655" s="163"/>
      <c r="C655" s="119"/>
      <c r="D655" s="20"/>
      <c r="E655" s="109"/>
      <c r="F655" s="109"/>
      <c r="G655" s="109"/>
      <c r="H655" s="109"/>
      <c r="I655" s="121"/>
      <c r="J655" s="121"/>
      <c r="K655" s="121"/>
      <c r="L655" s="120"/>
    </row>
    <row r="656" spans="2:12" ht="15.75" hidden="1" customHeight="1" x14ac:dyDescent="0.25">
      <c r="B656" s="163"/>
      <c r="C656" s="20"/>
      <c r="D656" s="20"/>
      <c r="E656" s="20"/>
      <c r="F656" s="20"/>
      <c r="G656" s="20"/>
      <c r="H656" s="20"/>
      <c r="I656" s="20"/>
      <c r="J656" s="20"/>
      <c r="K656" s="113"/>
      <c r="L656" s="115"/>
    </row>
    <row r="657" spans="2:30" ht="15.75" hidden="1" customHeight="1" x14ac:dyDescent="0.3">
      <c r="B657" s="165"/>
      <c r="C657" s="117"/>
      <c r="D657" s="117"/>
      <c r="E657" s="20"/>
      <c r="F657" s="20"/>
      <c r="G657" s="20"/>
      <c r="H657" s="20"/>
      <c r="I657" s="20"/>
      <c r="J657" s="20"/>
      <c r="K657" s="113"/>
      <c r="L657" s="110"/>
    </row>
    <row r="658" spans="2:30" ht="15.75" hidden="1" customHeight="1" x14ac:dyDescent="0.25">
      <c r="B658" s="163"/>
      <c r="C658" s="20"/>
      <c r="D658" s="20"/>
      <c r="E658" s="114"/>
      <c r="F658" s="114"/>
      <c r="G658" s="114"/>
      <c r="H658" s="114"/>
      <c r="I658" s="114"/>
      <c r="J658" s="114"/>
      <c r="K658" s="115"/>
      <c r="L658" s="115"/>
    </row>
    <row r="659" spans="2:30" ht="15.75" customHeight="1" x14ac:dyDescent="0.3">
      <c r="B659" s="1440">
        <f>$B$5</f>
        <v>0</v>
      </c>
      <c r="C659" s="1440"/>
      <c r="D659" s="1440"/>
      <c r="E659" s="1440"/>
      <c r="F659" s="125"/>
      <c r="G659" s="126" t="s">
        <v>310</v>
      </c>
      <c r="H659" s="127" t="s">
        <v>283</v>
      </c>
      <c r="I659" s="5"/>
      <c r="J659" s="1449">
        <f>'1 FILL FORM'!$D$6</f>
        <v>0</v>
      </c>
      <c r="K659" s="1449"/>
      <c r="L659" s="1449"/>
    </row>
    <row r="660" spans="2:30" ht="5.4" customHeight="1" x14ac:dyDescent="0.25">
      <c r="B660" s="157"/>
      <c r="C660" s="5"/>
      <c r="D660" s="5"/>
      <c r="E660" s="5"/>
      <c r="F660" s="5"/>
      <c r="G660" s="5"/>
      <c r="H660" s="5"/>
      <c r="I660" s="5"/>
      <c r="J660" s="94"/>
      <c r="K660" s="129"/>
      <c r="L660" s="129"/>
    </row>
    <row r="661" spans="2:30" ht="15.75" customHeight="1" x14ac:dyDescent="0.25">
      <c r="B661" s="270" t="e">
        <f>'12 Score Format'!$G$9</f>
        <v>#N/A</v>
      </c>
      <c r="C661" s="270"/>
      <c r="D661" s="270"/>
      <c r="E661" s="5"/>
      <c r="F661" s="15"/>
      <c r="G661" s="247" t="s">
        <v>370</v>
      </c>
      <c r="H661" s="248">
        <f>'12 Score Format'!$L$9</f>
        <v>0</v>
      </c>
      <c r="I661" s="5"/>
      <c r="J661" s="718"/>
      <c r="K661" s="129">
        <f>'1 FILL FORM'!$L$6</f>
        <v>0</v>
      </c>
      <c r="L661" s="129"/>
    </row>
    <row r="662" spans="2:30" s="123" customFormat="1" ht="60" customHeight="1" x14ac:dyDescent="0.25">
      <c r="B662" s="500" t="str">
        <f>$H$659</f>
        <v>J</v>
      </c>
      <c r="C662" s="130"/>
      <c r="D662" s="130"/>
      <c r="E662" s="197" t="e">
        <f>'12 Score Format'!$C$15</f>
        <v>#N/A</v>
      </c>
      <c r="F662" s="197" t="e">
        <f>'12 Score Format'!$C$16</f>
        <v>#N/A</v>
      </c>
      <c r="G662" s="197" t="e">
        <f>'12 Score Format'!$C$17</f>
        <v>#N/A</v>
      </c>
      <c r="H662" s="197" t="e">
        <f>'12 Score Format'!$C$18</f>
        <v>#N/A</v>
      </c>
      <c r="I662" s="197" t="e">
        <f>'12 Score Format'!$C$19</f>
        <v>#N/A</v>
      </c>
      <c r="J662" s="197" t="e">
        <f>'12 Score Format'!$C$20</f>
        <v>#N/A</v>
      </c>
      <c r="K662" s="131" t="s">
        <v>307</v>
      </c>
      <c r="L662" s="208" t="s">
        <v>350</v>
      </c>
      <c r="T662" s="124">
        <f>K666</f>
        <v>0</v>
      </c>
      <c r="X662" s="649" t="e">
        <f>'12 Score Format'!$C$15</f>
        <v>#N/A</v>
      </c>
      <c r="Y662" s="650">
        <f>E666</f>
        <v>0</v>
      </c>
      <c r="Z662" s="648"/>
      <c r="AA662" s="648"/>
      <c r="AB662" s="648"/>
      <c r="AC662" s="648">
        <f>SUMIF($X$8:$X$31,$AD$8,Y662:Y685)</f>
        <v>0</v>
      </c>
      <c r="AD662" s="642" t="s">
        <v>263</v>
      </c>
    </row>
    <row r="663" spans="2:30" ht="13.8" x14ac:dyDescent="0.25">
      <c r="B663" s="158"/>
      <c r="C663" s="1438">
        <f>'12 Score Format'!$C$9:$D$9</f>
        <v>0</v>
      </c>
      <c r="D663" s="1438"/>
      <c r="E663" s="138"/>
      <c r="F663" s="138"/>
      <c r="G663" s="138"/>
      <c r="H663" s="138"/>
      <c r="I663" s="138"/>
      <c r="J663" s="138"/>
      <c r="K663" s="132">
        <f>SUM(E663:J663)</f>
        <v>0</v>
      </c>
      <c r="L663" s="133" t="e">
        <f>AVERAGE(E663:J663)</f>
        <v>#DIV/0!</v>
      </c>
      <c r="T663" s="124">
        <f>K674</f>
        <v>0</v>
      </c>
      <c r="X663" s="649" t="e">
        <f>'12 Score Format'!$C$16</f>
        <v>#N/A</v>
      </c>
      <c r="Y663" s="650">
        <f>F666</f>
        <v>0</v>
      </c>
      <c r="Z663" s="651"/>
      <c r="AA663" s="652"/>
      <c r="AB663" s="653"/>
      <c r="AC663" s="648">
        <f>SUMIF($X$8:$X$31,$AD$9,Y662:Y685)</f>
        <v>0</v>
      </c>
      <c r="AD663" s="642" t="s">
        <v>490</v>
      </c>
    </row>
    <row r="664" spans="2:30" ht="13.8" x14ac:dyDescent="0.25">
      <c r="B664" s="158"/>
      <c r="C664" s="1438">
        <f>'12 Score Format'!$C$10:$D$10</f>
        <v>0</v>
      </c>
      <c r="D664" s="1438"/>
      <c r="E664" s="138"/>
      <c r="F664" s="138"/>
      <c r="G664" s="138"/>
      <c r="H664" s="138"/>
      <c r="I664" s="138"/>
      <c r="J664" s="138"/>
      <c r="K664" s="132">
        <f>SUM(E664:J664)</f>
        <v>0</v>
      </c>
      <c r="L664" s="133" t="e">
        <f>AVERAGE(E664:J664)</f>
        <v>#DIV/0!</v>
      </c>
      <c r="T664" s="124">
        <f>K682</f>
        <v>0</v>
      </c>
      <c r="X664" s="649" t="e">
        <f>'12 Score Format'!$C$17</f>
        <v>#N/A</v>
      </c>
      <c r="Y664" s="650">
        <f>G666</f>
        <v>0</v>
      </c>
      <c r="Z664" s="651"/>
      <c r="AA664" s="654"/>
      <c r="AB664" s="654"/>
      <c r="AC664" s="648">
        <f>SUMIF($X$8:$X$31,AD664,Y662:Y685)</f>
        <v>0</v>
      </c>
      <c r="AD664" s="642" t="s">
        <v>487</v>
      </c>
    </row>
    <row r="665" spans="2:30" ht="13.8" x14ac:dyDescent="0.25">
      <c r="B665" s="158"/>
      <c r="C665" s="1438">
        <f>'12 Score Format'!$C$11:$D$11</f>
        <v>0</v>
      </c>
      <c r="D665" s="1438"/>
      <c r="E665" s="138"/>
      <c r="F665" s="138"/>
      <c r="G665" s="138"/>
      <c r="H665" s="138"/>
      <c r="I665" s="138"/>
      <c r="J665" s="138"/>
      <c r="K665" s="132">
        <f>SUM(E665:J665)</f>
        <v>0</v>
      </c>
      <c r="L665" s="133" t="e">
        <f>AVERAGE(E665:J665)</f>
        <v>#DIV/0!</v>
      </c>
      <c r="T665" s="124">
        <f>K690</f>
        <v>0</v>
      </c>
      <c r="X665" s="649" t="e">
        <f>'12 Score Format'!$C$18</f>
        <v>#N/A</v>
      </c>
      <c r="Y665" s="650">
        <f>H666</f>
        <v>0</v>
      </c>
      <c r="Z665" s="651"/>
      <c r="AA665" s="651"/>
      <c r="AB665" s="651"/>
      <c r="AC665" s="648">
        <f>SUMIF($X$8:$X$31,AD665,Y662:Y685)</f>
        <v>0</v>
      </c>
      <c r="AD665" s="642" t="s">
        <v>262</v>
      </c>
    </row>
    <row r="666" spans="2:30" ht="13.8" x14ac:dyDescent="0.25">
      <c r="B666" s="158"/>
      <c r="C666" s="1438" t="s">
        <v>248</v>
      </c>
      <c r="D666" s="1438"/>
      <c r="E666" s="647">
        <f>SUM(E663:E665)</f>
        <v>0</v>
      </c>
      <c r="F666" s="647">
        <f t="shared" ref="F666:J666" si="66">SUM(F663:F665)</f>
        <v>0</v>
      </c>
      <c r="G666" s="647">
        <f t="shared" si="66"/>
        <v>0</v>
      </c>
      <c r="H666" s="647">
        <f t="shared" si="66"/>
        <v>0</v>
      </c>
      <c r="I666" s="647">
        <f t="shared" si="66"/>
        <v>0</v>
      </c>
      <c r="J666" s="647">
        <f t="shared" si="66"/>
        <v>0</v>
      </c>
      <c r="K666" s="134">
        <f t="shared" ref="K666" si="67">SUM(K663:K665)</f>
        <v>0</v>
      </c>
      <c r="L666" s="133"/>
      <c r="X666" s="649" t="e">
        <f>'12 Score Format'!$C$19</f>
        <v>#N/A</v>
      </c>
      <c r="Y666" s="650">
        <f>I666</f>
        <v>0</v>
      </c>
      <c r="Z666" s="651"/>
      <c r="AA666" s="651"/>
      <c r="AB666" s="651"/>
      <c r="AC666" s="648">
        <f>SUMIF($X$8:$X$31,$AD$12,Y662:Y685)</f>
        <v>0</v>
      </c>
      <c r="AD666" s="642" t="s">
        <v>485</v>
      </c>
    </row>
    <row r="667" spans="2:30" ht="15.6" x14ac:dyDescent="0.3">
      <c r="B667" s="157"/>
      <c r="C667" s="135"/>
      <c r="D667" s="5"/>
      <c r="E667" s="718"/>
      <c r="F667" s="718"/>
      <c r="G667" s="718"/>
      <c r="H667" s="718"/>
      <c r="I667" s="182"/>
      <c r="J667" s="182"/>
      <c r="K667" s="199" t="s">
        <v>311</v>
      </c>
      <c r="L667" s="181" t="e">
        <f>K666/('12 Score Format'!$K$9*30)</f>
        <v>#DIV/0!</v>
      </c>
      <c r="X667" s="649" t="e">
        <f>'12 Score Format'!$C$20</f>
        <v>#N/A</v>
      </c>
      <c r="Y667" s="650">
        <f>J666</f>
        <v>0</v>
      </c>
      <c r="Z667" s="454"/>
      <c r="AA667" s="454"/>
      <c r="AB667" s="454"/>
      <c r="AC667" s="648">
        <f>SUMIF($X$8:$X$31,$AD$13,Y662:Y685)</f>
        <v>0</v>
      </c>
      <c r="AD667" s="642" t="s">
        <v>489</v>
      </c>
    </row>
    <row r="668" spans="2:30" ht="15" x14ac:dyDescent="0.25">
      <c r="B668" s="157"/>
      <c r="C668" s="5"/>
      <c r="D668" s="5"/>
      <c r="E668" s="5"/>
      <c r="F668" s="5"/>
      <c r="G668" s="247" t="s">
        <v>370</v>
      </c>
      <c r="H668" s="248">
        <f>'12 Score Format'!$L$10</f>
        <v>0</v>
      </c>
      <c r="I668" s="5"/>
      <c r="J668" s="5"/>
      <c r="K668" s="128"/>
      <c r="L668" s="129"/>
      <c r="X668" s="649" t="e">
        <f>'12 Score Format'!$G$15</f>
        <v>#N/A</v>
      </c>
      <c r="Y668" s="655">
        <f>E674</f>
        <v>0</v>
      </c>
      <c r="Z668" s="454"/>
      <c r="AA668" s="454"/>
      <c r="AB668" s="454"/>
      <c r="AC668" s="648">
        <f>SUMIF($X$8:$X$31,$AD$14,Y662:Y685)</f>
        <v>0</v>
      </c>
      <c r="AD668" s="642" t="s">
        <v>488</v>
      </c>
    </row>
    <row r="669" spans="2:30" ht="13.8" x14ac:dyDescent="0.25">
      <c r="B669" s="271" t="e">
        <f>'12 Score Format'!$G$10</f>
        <v>#N/A</v>
      </c>
      <c r="C669" s="271"/>
      <c r="D669" s="271"/>
      <c r="E669" s="5"/>
      <c r="F669" s="5"/>
      <c r="G669" s="5"/>
      <c r="H669" s="5"/>
      <c r="I669" s="5"/>
      <c r="J669" s="5"/>
      <c r="K669" s="128"/>
      <c r="L669" s="129"/>
      <c r="X669" s="649" t="e">
        <f>'12 Score Format'!$G$16</f>
        <v>#N/A</v>
      </c>
      <c r="Y669" s="655">
        <f>F674</f>
        <v>0</v>
      </c>
      <c r="Z669" s="454"/>
      <c r="AA669" s="454"/>
      <c r="AB669" s="454"/>
      <c r="AC669" s="648">
        <f>SUMIF($X$8:$X$31,$AD$15,Y662:Y685)</f>
        <v>0</v>
      </c>
      <c r="AD669" s="657" t="s">
        <v>486</v>
      </c>
    </row>
    <row r="670" spans="2:30" s="123" customFormat="1" ht="60" customHeight="1" x14ac:dyDescent="0.25">
      <c r="B670" s="500" t="str">
        <f>$H$659</f>
        <v>J</v>
      </c>
      <c r="C670" s="130"/>
      <c r="D670" s="130"/>
      <c r="E670" s="197" t="e">
        <f>'12 Score Format'!$G$15</f>
        <v>#N/A</v>
      </c>
      <c r="F670" s="197" t="e">
        <f>'12 Score Format'!$G$16</f>
        <v>#N/A</v>
      </c>
      <c r="G670" s="197" t="e">
        <f>'12 Score Format'!$G$17</f>
        <v>#N/A</v>
      </c>
      <c r="H670" s="197" t="e">
        <f>'12 Score Format'!$G$18</f>
        <v>#N/A</v>
      </c>
      <c r="I670" s="197" t="e">
        <f>'12 Score Format'!$G$19</f>
        <v>#N/A</v>
      </c>
      <c r="J670" s="197" t="e">
        <f>'12 Score Format'!$G$20</f>
        <v>#N/A</v>
      </c>
      <c r="K670" s="131" t="s">
        <v>307</v>
      </c>
      <c r="L670" s="131" t="s">
        <v>308</v>
      </c>
      <c r="X670" s="649" t="e">
        <f>'12 Score Format'!$G$17</f>
        <v>#N/A</v>
      </c>
      <c r="Y670" s="655">
        <f>G674</f>
        <v>0</v>
      </c>
      <c r="Z670" s="648"/>
      <c r="AA670" s="648"/>
      <c r="AB670" s="648"/>
      <c r="AC670" s="648"/>
    </row>
    <row r="671" spans="2:30" ht="13.8" x14ac:dyDescent="0.25">
      <c r="B671" s="158"/>
      <c r="C671" s="1438">
        <f>'12 Score Format'!$C$9:$D$9</f>
        <v>0</v>
      </c>
      <c r="D671" s="1438"/>
      <c r="E671" s="138"/>
      <c r="F671" s="138"/>
      <c r="G671" s="138"/>
      <c r="H671" s="138"/>
      <c r="I671" s="138"/>
      <c r="J671" s="138"/>
      <c r="K671" s="132">
        <f>SUM(E671:J671)</f>
        <v>0</v>
      </c>
      <c r="L671" s="133" t="e">
        <f>AVERAGE(E671:J671)</f>
        <v>#DIV/0!</v>
      </c>
      <c r="X671" s="649" t="e">
        <f>'12 Score Format'!$G$18</f>
        <v>#N/A</v>
      </c>
      <c r="Y671" s="655">
        <f>H674</f>
        <v>0</v>
      </c>
      <c r="Z671" s="651"/>
      <c r="AA671" s="651"/>
      <c r="AB671" s="651"/>
      <c r="AC671" s="651"/>
      <c r="AD671" s="124"/>
    </row>
    <row r="672" spans="2:30" ht="13.8" x14ac:dyDescent="0.25">
      <c r="B672" s="158"/>
      <c r="C672" s="1438">
        <f>'12 Score Format'!$C$10:$D$10</f>
        <v>0</v>
      </c>
      <c r="D672" s="1438"/>
      <c r="E672" s="138"/>
      <c r="F672" s="138"/>
      <c r="G672" s="138"/>
      <c r="H672" s="138"/>
      <c r="I672" s="138"/>
      <c r="J672" s="138"/>
      <c r="K672" s="132">
        <f>SUM(E672:J672)</f>
        <v>0</v>
      </c>
      <c r="L672" s="133" t="e">
        <f>AVERAGE(E672:J672)</f>
        <v>#DIV/0!</v>
      </c>
      <c r="X672" s="649" t="e">
        <f>'12 Score Format'!$G$19</f>
        <v>#N/A</v>
      </c>
      <c r="Y672" s="655">
        <f>I674</f>
        <v>0</v>
      </c>
      <c r="Z672" s="651"/>
      <c r="AA672" s="651"/>
      <c r="AB672" s="651"/>
      <c r="AC672" s="651"/>
      <c r="AD672" s="124"/>
    </row>
    <row r="673" spans="2:30" ht="13.8" x14ac:dyDescent="0.25">
      <c r="B673" s="158"/>
      <c r="C673" s="1438">
        <f>'12 Score Format'!$C$11:$D$11</f>
        <v>0</v>
      </c>
      <c r="D673" s="1438"/>
      <c r="E673" s="138"/>
      <c r="F673" s="138"/>
      <c r="G673" s="138"/>
      <c r="H673" s="138"/>
      <c r="I673" s="138"/>
      <c r="J673" s="138"/>
      <c r="K673" s="132">
        <f>SUM(E673:J673)</f>
        <v>0</v>
      </c>
      <c r="L673" s="133" t="e">
        <f>AVERAGE(E673:J673)</f>
        <v>#DIV/0!</v>
      </c>
      <c r="X673" s="649" t="e">
        <f>'12 Score Format'!$G$20</f>
        <v>#N/A</v>
      </c>
      <c r="Y673" s="655">
        <f>J674</f>
        <v>0</v>
      </c>
      <c r="Z673" s="651"/>
      <c r="AA673" s="651"/>
      <c r="AB673" s="651"/>
      <c r="AC673" s="651"/>
      <c r="AD673" s="124"/>
    </row>
    <row r="674" spans="2:30" ht="13.8" x14ac:dyDescent="0.25">
      <c r="B674" s="158"/>
      <c r="C674" s="1438" t="s">
        <v>248</v>
      </c>
      <c r="D674" s="1438"/>
      <c r="E674" s="647">
        <f>SUM(E671:E673)</f>
        <v>0</v>
      </c>
      <c r="F674" s="647">
        <f t="shared" ref="F674:J674" si="68">SUM(F671:F673)</f>
        <v>0</v>
      </c>
      <c r="G674" s="647">
        <f t="shared" si="68"/>
        <v>0</v>
      </c>
      <c r="H674" s="647">
        <f t="shared" si="68"/>
        <v>0</v>
      </c>
      <c r="I674" s="647">
        <f t="shared" si="68"/>
        <v>0</v>
      </c>
      <c r="J674" s="647">
        <f t="shared" si="68"/>
        <v>0</v>
      </c>
      <c r="K674" s="134">
        <f t="shared" ref="K674" si="69">SUM(K671:K673)</f>
        <v>0</v>
      </c>
      <c r="L674" s="132"/>
      <c r="X674" s="649" t="e">
        <f>'12 Score Format'!$K$15</f>
        <v>#N/A</v>
      </c>
      <c r="Y674" s="655">
        <f>E682</f>
        <v>0</v>
      </c>
      <c r="Z674" s="651"/>
      <c r="AA674" s="651"/>
      <c r="AB674" s="651"/>
      <c r="AC674" s="651"/>
      <c r="AD674" s="124"/>
    </row>
    <row r="675" spans="2:30" ht="15.6" x14ac:dyDescent="0.3">
      <c r="B675" s="157"/>
      <c r="C675" s="135"/>
      <c r="D675" s="5"/>
      <c r="E675" s="718"/>
      <c r="F675" s="718"/>
      <c r="G675" s="718"/>
      <c r="H675" s="718"/>
      <c r="I675" s="182"/>
      <c r="J675" s="182"/>
      <c r="K675" s="199" t="s">
        <v>311</v>
      </c>
      <c r="L675" s="181" t="e">
        <f>K674/('12 Score Format'!$K$10*30)</f>
        <v>#DIV/0!</v>
      </c>
      <c r="X675" s="649" t="e">
        <f>'12 Score Format'!$K$16</f>
        <v>#N/A</v>
      </c>
      <c r="Y675" s="655">
        <f>F682</f>
        <v>0</v>
      </c>
      <c r="Z675" s="454"/>
      <c r="AA675" s="454"/>
      <c r="AB675" s="454"/>
      <c r="AC675" s="454"/>
    </row>
    <row r="676" spans="2:30" ht="15" x14ac:dyDescent="0.25">
      <c r="B676" s="157"/>
      <c r="C676" s="5"/>
      <c r="D676" s="5"/>
      <c r="E676" s="5"/>
      <c r="F676" s="5"/>
      <c r="G676" s="5"/>
      <c r="H676" s="5"/>
      <c r="I676" s="5"/>
      <c r="J676" s="5"/>
      <c r="K676" s="128"/>
      <c r="L676" s="137"/>
      <c r="X676" s="649" t="e">
        <f>'12 Score Format'!$K$17</f>
        <v>#N/A</v>
      </c>
      <c r="Y676" s="655">
        <f>G682</f>
        <v>0</v>
      </c>
      <c r="Z676" s="454"/>
      <c r="AA676" s="454"/>
      <c r="AB676" s="454"/>
      <c r="AC676" s="454"/>
    </row>
    <row r="677" spans="2:30" x14ac:dyDescent="0.25">
      <c r="B677" s="271" t="e">
        <f>'12 Score Format'!$G$11</f>
        <v>#N/A</v>
      </c>
      <c r="C677" s="271"/>
      <c r="D677" s="271"/>
      <c r="E677" s="5"/>
      <c r="F677" s="5"/>
      <c r="G677" s="247" t="s">
        <v>370</v>
      </c>
      <c r="H677" s="248">
        <f>'12 Score Format'!$L$11</f>
        <v>0</v>
      </c>
      <c r="I677" s="5"/>
      <c r="J677" s="5"/>
      <c r="K677" s="128"/>
      <c r="L677" s="129"/>
      <c r="X677" s="649" t="e">
        <f>'12 Score Format'!$K$18</f>
        <v>#N/A</v>
      </c>
      <c r="Y677" s="655">
        <f>H682</f>
        <v>0</v>
      </c>
      <c r="Z677" s="454"/>
      <c r="AA677" s="454"/>
      <c r="AB677" s="454"/>
      <c r="AC677" s="454"/>
    </row>
    <row r="678" spans="2:30" s="123" customFormat="1" ht="60" customHeight="1" x14ac:dyDescent="0.25">
      <c r="B678" s="500" t="str">
        <f>$H$659</f>
        <v>J</v>
      </c>
      <c r="C678" s="130"/>
      <c r="D678" s="130"/>
      <c r="E678" s="197" t="e">
        <f>'12 Score Format'!$K$15</f>
        <v>#N/A</v>
      </c>
      <c r="F678" s="197" t="e">
        <f>'12 Score Format'!$K$16</f>
        <v>#N/A</v>
      </c>
      <c r="G678" s="197" t="e">
        <f>'12 Score Format'!$K$17</f>
        <v>#N/A</v>
      </c>
      <c r="H678" s="197" t="e">
        <f>'12 Score Format'!$K$18</f>
        <v>#N/A</v>
      </c>
      <c r="I678" s="197" t="e">
        <f>'12 Score Format'!$K$19</f>
        <v>#N/A</v>
      </c>
      <c r="J678" s="197" t="e">
        <f>'12 Score Format'!$K$20</f>
        <v>#N/A</v>
      </c>
      <c r="K678" s="131" t="s">
        <v>307</v>
      </c>
      <c r="L678" s="131" t="s">
        <v>308</v>
      </c>
      <c r="X678" s="649" t="e">
        <f>'12 Score Format'!$K$19</f>
        <v>#N/A</v>
      </c>
      <c r="Y678" s="655">
        <f>I682</f>
        <v>0</v>
      </c>
      <c r="Z678" s="648"/>
      <c r="AA678" s="648"/>
      <c r="AB678" s="648"/>
      <c r="AC678" s="648"/>
    </row>
    <row r="679" spans="2:30" ht="13.8" x14ac:dyDescent="0.25">
      <c r="B679" s="158"/>
      <c r="C679" s="1438">
        <f>'12 Score Format'!$C$9:$D$9</f>
        <v>0</v>
      </c>
      <c r="D679" s="1438"/>
      <c r="E679" s="138"/>
      <c r="F679" s="138"/>
      <c r="G679" s="138"/>
      <c r="H679" s="138"/>
      <c r="I679" s="138"/>
      <c r="J679" s="138"/>
      <c r="K679" s="132">
        <f>SUM(E679:J679)</f>
        <v>0</v>
      </c>
      <c r="L679" s="133" t="e">
        <f>AVERAGE(E679:J679)</f>
        <v>#DIV/0!</v>
      </c>
      <c r="X679" s="649" t="e">
        <f>'12 Score Format'!$K$20</f>
        <v>#N/A</v>
      </c>
      <c r="Y679" s="655">
        <f>J682</f>
        <v>0</v>
      </c>
      <c r="Z679" s="651"/>
      <c r="AA679" s="651"/>
      <c r="AB679" s="651"/>
      <c r="AC679" s="651"/>
      <c r="AD679" s="124"/>
    </row>
    <row r="680" spans="2:30" ht="13.8" x14ac:dyDescent="0.25">
      <c r="B680" s="158"/>
      <c r="C680" s="1438">
        <f>'12 Score Format'!$C$10:$D$10</f>
        <v>0</v>
      </c>
      <c r="D680" s="1438"/>
      <c r="E680" s="138"/>
      <c r="F680" s="138"/>
      <c r="G680" s="138"/>
      <c r="H680" s="138"/>
      <c r="I680" s="138"/>
      <c r="J680" s="138"/>
      <c r="K680" s="132">
        <f>SUM(E680:J680)</f>
        <v>0</v>
      </c>
      <c r="L680" s="133" t="e">
        <f>AVERAGE(E680:J680)</f>
        <v>#DIV/0!</v>
      </c>
      <c r="X680" s="649" t="e">
        <f>'12 Score Format'!$O$15</f>
        <v>#N/A</v>
      </c>
      <c r="Y680" s="658">
        <f>E690</f>
        <v>0</v>
      </c>
      <c r="Z680" s="656"/>
      <c r="AA680" s="656"/>
      <c r="AB680" s="656"/>
      <c r="AC680" s="656"/>
      <c r="AD680" s="124"/>
    </row>
    <row r="681" spans="2:30" ht="13.8" x14ac:dyDescent="0.25">
      <c r="B681" s="158"/>
      <c r="C681" s="1438">
        <f>'12 Score Format'!$C$11:$D$11</f>
        <v>0</v>
      </c>
      <c r="D681" s="1438"/>
      <c r="E681" s="138"/>
      <c r="F681" s="138"/>
      <c r="G681" s="138"/>
      <c r="H681" s="138"/>
      <c r="I681" s="138"/>
      <c r="J681" s="138"/>
      <c r="K681" s="132">
        <f>SUM(E681:J681)</f>
        <v>0</v>
      </c>
      <c r="L681" s="133" t="e">
        <f>AVERAGE(E681:J681)</f>
        <v>#DIV/0!</v>
      </c>
      <c r="X681" s="649" t="e">
        <f>'12 Score Format'!$O$16</f>
        <v>#N/A</v>
      </c>
      <c r="Y681" s="658">
        <f>F690</f>
        <v>0</v>
      </c>
      <c r="Z681" s="656"/>
      <c r="AA681" s="656"/>
      <c r="AB681" s="656"/>
      <c r="AC681" s="656"/>
      <c r="AD681" s="124"/>
    </row>
    <row r="682" spans="2:30" ht="13.8" x14ac:dyDescent="0.25">
      <c r="B682" s="158"/>
      <c r="C682" s="1438" t="s">
        <v>248</v>
      </c>
      <c r="D682" s="1438"/>
      <c r="E682" s="647">
        <f>SUM(E679:E681)</f>
        <v>0</v>
      </c>
      <c r="F682" s="647">
        <f t="shared" ref="F682:J682" si="70">SUM(F679:F681)</f>
        <v>0</v>
      </c>
      <c r="G682" s="647">
        <f t="shared" si="70"/>
        <v>0</v>
      </c>
      <c r="H682" s="647">
        <f t="shared" si="70"/>
        <v>0</v>
      </c>
      <c r="I682" s="647">
        <f t="shared" si="70"/>
        <v>0</v>
      </c>
      <c r="J682" s="647">
        <f t="shared" si="70"/>
        <v>0</v>
      </c>
      <c r="K682" s="134">
        <f t="shared" ref="K682" si="71">SUM(K679:K681)</f>
        <v>0</v>
      </c>
      <c r="L682" s="132"/>
      <c r="X682" s="649" t="e">
        <f>'12 Score Format'!$O$17</f>
        <v>#N/A</v>
      </c>
      <c r="Y682" s="658">
        <f>G690</f>
        <v>0</v>
      </c>
      <c r="Z682" s="656"/>
      <c r="AA682" s="656"/>
      <c r="AB682" s="656"/>
      <c r="AC682" s="656"/>
      <c r="AD682" s="124"/>
    </row>
    <row r="683" spans="2:30" ht="15.6" x14ac:dyDescent="0.3">
      <c r="B683" s="157"/>
      <c r="C683" s="135"/>
      <c r="D683" s="5"/>
      <c r="E683" s="718"/>
      <c r="F683" s="718"/>
      <c r="G683" s="718"/>
      <c r="H683" s="718"/>
      <c r="I683" s="182"/>
      <c r="J683" s="182"/>
      <c r="K683" s="199" t="s">
        <v>311</v>
      </c>
      <c r="L683" s="181" t="e">
        <f>K682/('12 Score Format'!$K$11*30)</f>
        <v>#DIV/0!</v>
      </c>
      <c r="X683" s="649" t="e">
        <f>'12 Score Format'!$O$18</f>
        <v>#N/A</v>
      </c>
      <c r="Y683" s="658">
        <f>H690</f>
        <v>0</v>
      </c>
      <c r="Z683" s="656"/>
      <c r="AA683" s="656"/>
      <c r="AB683" s="656"/>
      <c r="AC683" s="656"/>
    </row>
    <row r="684" spans="2:30" ht="15" x14ac:dyDescent="0.25">
      <c r="B684" s="157"/>
      <c r="C684" s="5"/>
      <c r="D684" s="5"/>
      <c r="E684" s="5"/>
      <c r="F684" s="5"/>
      <c r="G684" s="5"/>
      <c r="H684" s="5"/>
      <c r="I684" s="5"/>
      <c r="J684" s="5"/>
      <c r="K684" s="128"/>
      <c r="L684" s="137"/>
      <c r="X684" s="649" t="e">
        <f>'12 Score Format'!$O$19</f>
        <v>#N/A</v>
      </c>
      <c r="Y684" s="658">
        <f>I690</f>
        <v>0</v>
      </c>
      <c r="Z684" s="656"/>
      <c r="AA684" s="656"/>
      <c r="AB684" s="656"/>
      <c r="AC684" s="656"/>
    </row>
    <row r="685" spans="2:30" ht="13.8" x14ac:dyDescent="0.25">
      <c r="B685" s="271" t="str">
        <f>'12 Score Format'!$G$12</f>
        <v>Not Used</v>
      </c>
      <c r="C685" s="271"/>
      <c r="D685" s="271"/>
      <c r="E685" s="5"/>
      <c r="F685" s="5"/>
      <c r="G685" s="247" t="s">
        <v>370</v>
      </c>
      <c r="H685" s="248">
        <f>'12 Score Format'!$L$12</f>
        <v>0</v>
      </c>
      <c r="I685" s="5"/>
      <c r="J685" s="5"/>
      <c r="K685" s="128"/>
      <c r="L685" s="129"/>
      <c r="X685" s="649" t="e">
        <f>'12 Score Format'!$O$20</f>
        <v>#N/A</v>
      </c>
      <c r="Y685" s="659">
        <f>J690</f>
        <v>0</v>
      </c>
      <c r="Z685" s="656"/>
      <c r="AA685" s="656"/>
      <c r="AB685" s="656"/>
      <c r="AC685" s="656"/>
    </row>
    <row r="686" spans="2:30" s="123" customFormat="1" ht="60" customHeight="1" x14ac:dyDescent="0.2">
      <c r="B686" s="500" t="str">
        <f>$H$659</f>
        <v>J</v>
      </c>
      <c r="C686" s="130"/>
      <c r="D686" s="130"/>
      <c r="E686" s="197" t="e">
        <f>'12 Score Format'!$O$15</f>
        <v>#N/A</v>
      </c>
      <c r="F686" s="197" t="e">
        <f>'12 Score Format'!$O$16</f>
        <v>#N/A</v>
      </c>
      <c r="G686" s="197" t="e">
        <f>'12 Score Format'!$O$17</f>
        <v>#N/A</v>
      </c>
      <c r="H686" s="197" t="e">
        <f>'12 Score Format'!$O$18</f>
        <v>#N/A</v>
      </c>
      <c r="I686" s="197" t="e">
        <f>'12 Score Format'!$O$19</f>
        <v>#N/A</v>
      </c>
      <c r="J686" s="197" t="e">
        <f>'12 Score Format'!$O$20</f>
        <v>#N/A</v>
      </c>
      <c r="K686" s="131" t="s">
        <v>307</v>
      </c>
      <c r="L686" s="131" t="s">
        <v>308</v>
      </c>
    </row>
    <row r="687" spans="2:30" ht="13.8" x14ac:dyDescent="0.25">
      <c r="B687" s="158"/>
      <c r="C687" s="1438">
        <f>'12 Score Format'!$C$9:$D$9</f>
        <v>0</v>
      </c>
      <c r="D687" s="1438"/>
      <c r="E687" s="138"/>
      <c r="F687" s="138"/>
      <c r="G687" s="138"/>
      <c r="H687" s="138"/>
      <c r="I687" s="138"/>
      <c r="J687" s="138"/>
      <c r="K687" s="132">
        <f>SUM(E687:J687)</f>
        <v>0</v>
      </c>
      <c r="L687" s="133" t="e">
        <f>AVERAGE(E687:J687)</f>
        <v>#DIV/0!</v>
      </c>
    </row>
    <row r="688" spans="2:30" ht="13.8" x14ac:dyDescent="0.25">
      <c r="B688" s="158"/>
      <c r="C688" s="1438">
        <f>'12 Score Format'!$C$10:$D$10</f>
        <v>0</v>
      </c>
      <c r="D688" s="1438"/>
      <c r="E688" s="138"/>
      <c r="F688" s="138"/>
      <c r="G688" s="138"/>
      <c r="H688" s="138"/>
      <c r="I688" s="138"/>
      <c r="J688" s="138"/>
      <c r="K688" s="132">
        <f>SUM(E688:J688)</f>
        <v>0</v>
      </c>
      <c r="L688" s="133" t="e">
        <f>AVERAGE(E688:J688)</f>
        <v>#DIV/0!</v>
      </c>
    </row>
    <row r="689" spans="2:15" ht="13.8" x14ac:dyDescent="0.25">
      <c r="B689" s="158"/>
      <c r="C689" s="1438">
        <f>'12 Score Format'!$C$11:$D$11</f>
        <v>0</v>
      </c>
      <c r="D689" s="1438"/>
      <c r="E689" s="138"/>
      <c r="F689" s="138"/>
      <c r="G689" s="138"/>
      <c r="H689" s="138"/>
      <c r="I689" s="138"/>
      <c r="J689" s="138"/>
      <c r="K689" s="132">
        <f>SUM(E689:J689)</f>
        <v>0</v>
      </c>
      <c r="L689" s="133" t="e">
        <f>AVERAGE(E689:J689)</f>
        <v>#DIV/0!</v>
      </c>
    </row>
    <row r="690" spans="2:15" ht="13.8" x14ac:dyDescent="0.25">
      <c r="B690" s="158"/>
      <c r="C690" s="1438" t="s">
        <v>248</v>
      </c>
      <c r="D690" s="1438"/>
      <c r="E690" s="647">
        <f t="shared" ref="E690:K690" si="72">SUM(E687:E689)</f>
        <v>0</v>
      </c>
      <c r="F690" s="647">
        <f t="shared" si="72"/>
        <v>0</v>
      </c>
      <c r="G690" s="647">
        <f t="shared" si="72"/>
        <v>0</v>
      </c>
      <c r="H690" s="647">
        <f t="shared" si="72"/>
        <v>0</v>
      </c>
      <c r="I690" s="647">
        <f t="shared" si="72"/>
        <v>0</v>
      </c>
      <c r="J690" s="647">
        <f t="shared" si="72"/>
        <v>0</v>
      </c>
      <c r="K690" s="134">
        <f t="shared" si="72"/>
        <v>0</v>
      </c>
      <c r="L690" s="132"/>
    </row>
    <row r="691" spans="2:15" ht="15.6" x14ac:dyDescent="0.3">
      <c r="B691" s="157"/>
      <c r="C691" s="135"/>
      <c r="D691" s="5"/>
      <c r="E691" s="94"/>
      <c r="F691" s="94"/>
      <c r="G691" s="94"/>
      <c r="H691" s="94"/>
      <c r="I691" s="182"/>
      <c r="J691" s="182"/>
      <c r="K691" s="199" t="s">
        <v>311</v>
      </c>
      <c r="L691" s="181" t="e">
        <f>K690/('12 Score Format'!$K$12*30)</f>
        <v>#DIV/0!</v>
      </c>
    </row>
    <row r="692" spans="2:15" ht="15" customHeight="1" x14ac:dyDescent="0.3">
      <c r="B692" s="157"/>
      <c r="C692" s="135"/>
      <c r="D692" s="5"/>
      <c r="E692" s="94"/>
      <c r="F692" s="15"/>
      <c r="G692" s="247" t="s">
        <v>371</v>
      </c>
      <c r="H692" s="248">
        <f>$H$38</f>
        <v>0</v>
      </c>
      <c r="I692" s="94"/>
      <c r="J692" s="137"/>
      <c r="K692" s="199" t="s">
        <v>356</v>
      </c>
      <c r="L692" s="136">
        <f>K666+K674+K682+K690</f>
        <v>0</v>
      </c>
      <c r="O692" s="95">
        <f>IF(L692&gt;0,1,0)</f>
        <v>0</v>
      </c>
    </row>
    <row r="693" spans="2:15" ht="15" x14ac:dyDescent="0.25">
      <c r="B693" s="157"/>
      <c r="C693" s="5"/>
      <c r="D693" s="5"/>
      <c r="E693" s="5"/>
      <c r="F693" s="5"/>
      <c r="G693" s="5"/>
      <c r="H693" s="5"/>
      <c r="I693" s="5"/>
      <c r="J693" s="182"/>
      <c r="K693" s="199" t="s">
        <v>317</v>
      </c>
      <c r="L693" s="181" t="e">
        <f>(K666+K674+K682+K690)/'12 Score Format'!$M$90</f>
        <v>#DIV/0!</v>
      </c>
    </row>
    <row r="694" spans="2:15" ht="5.4" customHeight="1" x14ac:dyDescent="0.3">
      <c r="B694" s="166"/>
      <c r="G694" s="141"/>
      <c r="H694" s="142"/>
      <c r="K694" s="140"/>
      <c r="L694" s="140"/>
    </row>
    <row r="695" spans="2:15" ht="15.6" hidden="1" x14ac:dyDescent="0.3">
      <c r="B695" s="163"/>
      <c r="C695" s="20"/>
      <c r="D695" s="20"/>
      <c r="E695" s="20"/>
      <c r="F695" s="20"/>
      <c r="G695" s="116"/>
      <c r="H695" s="117"/>
      <c r="I695" s="20"/>
      <c r="J695" s="20"/>
      <c r="K695" s="113"/>
      <c r="L695" s="113"/>
    </row>
    <row r="696" spans="2:15" ht="15" hidden="1" x14ac:dyDescent="0.25">
      <c r="B696" s="163"/>
      <c r="C696" s="20"/>
      <c r="D696" s="20"/>
      <c r="E696" s="20"/>
      <c r="F696" s="20"/>
      <c r="G696" s="20"/>
      <c r="H696" s="20"/>
      <c r="I696" s="20"/>
      <c r="J696" s="20"/>
      <c r="K696" s="113"/>
      <c r="L696" s="113"/>
    </row>
    <row r="697" spans="2:15" ht="15.6" hidden="1" x14ac:dyDescent="0.3">
      <c r="B697" s="164"/>
      <c r="C697" s="122"/>
      <c r="D697" s="122"/>
      <c r="E697" s="20"/>
      <c r="F697" s="20"/>
      <c r="G697" s="20"/>
      <c r="H697" s="20"/>
      <c r="I697" s="20"/>
      <c r="J697" s="20"/>
      <c r="K697" s="113"/>
      <c r="L697" s="110"/>
    </row>
    <row r="698" spans="2:15" ht="15" hidden="1" x14ac:dyDescent="0.25">
      <c r="B698" s="163"/>
      <c r="C698" s="20"/>
      <c r="D698" s="20"/>
      <c r="E698" s="114"/>
      <c r="F698" s="114"/>
      <c r="G698" s="114"/>
      <c r="H698" s="114"/>
      <c r="I698" s="114"/>
      <c r="J698" s="114"/>
      <c r="K698" s="115"/>
      <c r="L698" s="115"/>
    </row>
    <row r="699" spans="2:15" ht="15.6" hidden="1" x14ac:dyDescent="0.3">
      <c r="B699" s="163"/>
      <c r="C699" s="117"/>
      <c r="D699" s="117"/>
      <c r="E699" s="109"/>
      <c r="F699" s="109"/>
      <c r="G699" s="109"/>
      <c r="H699" s="109"/>
      <c r="I699" s="109"/>
      <c r="J699" s="109"/>
      <c r="K699" s="110"/>
      <c r="L699" s="118"/>
    </row>
    <row r="700" spans="2:15" ht="15.6" hidden="1" x14ac:dyDescent="0.3">
      <c r="B700" s="163"/>
      <c r="C700" s="117"/>
      <c r="D700" s="117"/>
      <c r="E700" s="109"/>
      <c r="F700" s="109"/>
      <c r="G700" s="109"/>
      <c r="H700" s="109"/>
      <c r="I700" s="109"/>
      <c r="J700" s="109"/>
      <c r="K700" s="110"/>
      <c r="L700" s="118"/>
    </row>
    <row r="701" spans="2:15" ht="15.6" hidden="1" x14ac:dyDescent="0.3">
      <c r="B701" s="163"/>
      <c r="C701" s="117"/>
      <c r="D701" s="117"/>
      <c r="E701" s="109"/>
      <c r="F701" s="109"/>
      <c r="G701" s="109"/>
      <c r="H701" s="109"/>
      <c r="I701" s="109"/>
      <c r="J701" s="109"/>
      <c r="K701" s="110"/>
      <c r="L701" s="118"/>
    </row>
    <row r="702" spans="2:15" ht="15.6" hidden="1" x14ac:dyDescent="0.3">
      <c r="B702" s="163"/>
      <c r="C702" s="117"/>
      <c r="D702" s="117"/>
      <c r="E702" s="111"/>
      <c r="F702" s="111"/>
      <c r="G702" s="111"/>
      <c r="H702" s="111"/>
      <c r="I702" s="111"/>
      <c r="J702" s="111"/>
      <c r="K702" s="112"/>
      <c r="L702" s="118"/>
    </row>
    <row r="703" spans="2:15" ht="15.6" hidden="1" x14ac:dyDescent="0.3">
      <c r="B703" s="163"/>
      <c r="C703" s="119"/>
      <c r="D703" s="20"/>
      <c r="E703" s="109"/>
      <c r="F703" s="109"/>
      <c r="G703" s="109"/>
      <c r="H703" s="109"/>
      <c r="I703" s="121"/>
      <c r="J703" s="121"/>
      <c r="K703" s="121"/>
      <c r="L703" s="120"/>
    </row>
    <row r="704" spans="2:15" ht="15" hidden="1" x14ac:dyDescent="0.25">
      <c r="B704" s="163"/>
      <c r="C704" s="20"/>
      <c r="D704" s="20"/>
      <c r="E704" s="20"/>
      <c r="F704" s="20"/>
      <c r="G704" s="20"/>
      <c r="H704" s="20"/>
      <c r="I704" s="20"/>
      <c r="J704" s="20"/>
      <c r="K704" s="113"/>
      <c r="L704" s="110"/>
    </row>
    <row r="705" spans="2:12" ht="15.6" hidden="1" x14ac:dyDescent="0.3">
      <c r="B705" s="165"/>
      <c r="C705" s="117"/>
      <c r="D705" s="117"/>
      <c r="E705" s="20"/>
      <c r="F705" s="20"/>
      <c r="G705" s="20"/>
      <c r="H705" s="20"/>
      <c r="I705" s="20"/>
      <c r="J705" s="20"/>
      <c r="K705" s="113"/>
      <c r="L705" s="110"/>
    </row>
    <row r="706" spans="2:12" ht="15" hidden="1" x14ac:dyDescent="0.25">
      <c r="B706" s="163"/>
      <c r="C706" s="20"/>
      <c r="D706" s="20"/>
      <c r="E706" s="114"/>
      <c r="F706" s="114"/>
      <c r="G706" s="114"/>
      <c r="H706" s="114"/>
      <c r="I706" s="114"/>
      <c r="J706" s="114"/>
      <c r="K706" s="115"/>
      <c r="L706" s="115"/>
    </row>
    <row r="707" spans="2:12" ht="15.6" hidden="1" x14ac:dyDescent="0.3">
      <c r="B707" s="163"/>
      <c r="C707" s="117"/>
      <c r="D707" s="117"/>
      <c r="E707" s="109"/>
      <c r="F707" s="109"/>
      <c r="G707" s="109"/>
      <c r="H707" s="109"/>
      <c r="I707" s="109"/>
      <c r="J707" s="109"/>
      <c r="K707" s="110"/>
      <c r="L707" s="118"/>
    </row>
    <row r="708" spans="2:12" ht="15.6" hidden="1" x14ac:dyDescent="0.3">
      <c r="B708" s="163"/>
      <c r="C708" s="117"/>
      <c r="D708" s="117"/>
      <c r="E708" s="109"/>
      <c r="F708" s="109"/>
      <c r="G708" s="109"/>
      <c r="H708" s="109"/>
      <c r="I708" s="109"/>
      <c r="J708" s="109"/>
      <c r="K708" s="110"/>
      <c r="L708" s="118"/>
    </row>
    <row r="709" spans="2:12" ht="15.6" hidden="1" x14ac:dyDescent="0.3">
      <c r="B709" s="163"/>
      <c r="C709" s="117"/>
      <c r="D709" s="117"/>
      <c r="E709" s="109"/>
      <c r="F709" s="109"/>
      <c r="G709" s="109"/>
      <c r="H709" s="109"/>
      <c r="I709" s="109"/>
      <c r="J709" s="109"/>
      <c r="K709" s="110"/>
      <c r="L709" s="118"/>
    </row>
    <row r="710" spans="2:12" ht="15.6" hidden="1" x14ac:dyDescent="0.3">
      <c r="B710" s="163"/>
      <c r="C710" s="117"/>
      <c r="D710" s="117"/>
      <c r="E710" s="111"/>
      <c r="F710" s="111"/>
      <c r="G710" s="111"/>
      <c r="H710" s="111"/>
      <c r="I710" s="111"/>
      <c r="J710" s="111"/>
      <c r="K710" s="112"/>
      <c r="L710" s="110"/>
    </row>
    <row r="711" spans="2:12" ht="15.6" hidden="1" x14ac:dyDescent="0.3">
      <c r="B711" s="163"/>
      <c r="C711" s="119"/>
      <c r="D711" s="20"/>
      <c r="E711" s="109"/>
      <c r="F711" s="109"/>
      <c r="G711" s="109"/>
      <c r="H711" s="109"/>
      <c r="I711" s="121"/>
      <c r="J711" s="121"/>
      <c r="K711" s="121"/>
      <c r="L711" s="120"/>
    </row>
    <row r="712" spans="2:12" ht="15" hidden="1" x14ac:dyDescent="0.25">
      <c r="B712" s="163"/>
      <c r="C712" s="20"/>
      <c r="D712" s="20"/>
      <c r="E712" s="109"/>
      <c r="F712" s="20"/>
      <c r="G712" s="20"/>
      <c r="H712" s="20"/>
      <c r="I712" s="20"/>
      <c r="J712" s="20"/>
      <c r="K712" s="113"/>
      <c r="L712" s="115"/>
    </row>
    <row r="713" spans="2:12" ht="15.6" hidden="1" x14ac:dyDescent="0.3">
      <c r="B713" s="165"/>
      <c r="C713" s="117"/>
      <c r="D713" s="117"/>
      <c r="E713" s="20"/>
      <c r="F713" s="20"/>
      <c r="G713" s="20"/>
      <c r="H713" s="20"/>
      <c r="I713" s="20"/>
      <c r="J713" s="20"/>
      <c r="K713" s="113"/>
      <c r="L713" s="110"/>
    </row>
    <row r="714" spans="2:12" ht="15" hidden="1" x14ac:dyDescent="0.25">
      <c r="B714" s="163"/>
      <c r="C714" s="20"/>
      <c r="D714" s="20"/>
      <c r="E714" s="114"/>
      <c r="F714" s="114"/>
      <c r="G714" s="114"/>
      <c r="H714" s="114"/>
      <c r="I714" s="114"/>
      <c r="J714" s="114"/>
      <c r="K714" s="115"/>
      <c r="L714" s="115"/>
    </row>
    <row r="715" spans="2:12" ht="15.6" hidden="1" x14ac:dyDescent="0.3">
      <c r="B715" s="163"/>
      <c r="C715" s="117"/>
      <c r="D715" s="117"/>
      <c r="E715" s="109"/>
      <c r="F715" s="109"/>
      <c r="G715" s="109"/>
      <c r="H715" s="109"/>
      <c r="I715" s="109"/>
      <c r="J715" s="109"/>
      <c r="K715" s="110"/>
      <c r="L715" s="118"/>
    </row>
    <row r="716" spans="2:12" ht="15.6" hidden="1" x14ac:dyDescent="0.3">
      <c r="B716" s="163"/>
      <c r="C716" s="117"/>
      <c r="D716" s="117"/>
      <c r="E716" s="109"/>
      <c r="F716" s="109"/>
      <c r="G716" s="109"/>
      <c r="H716" s="109"/>
      <c r="I716" s="109"/>
      <c r="J716" s="109"/>
      <c r="K716" s="110"/>
      <c r="L716" s="118"/>
    </row>
    <row r="717" spans="2:12" ht="15.6" hidden="1" x14ac:dyDescent="0.3">
      <c r="B717" s="163"/>
      <c r="C717" s="117"/>
      <c r="D717" s="117"/>
      <c r="E717" s="109"/>
      <c r="F717" s="109"/>
      <c r="G717" s="109"/>
      <c r="H717" s="109"/>
      <c r="I717" s="109"/>
      <c r="J717" s="109"/>
      <c r="K717" s="110"/>
      <c r="L717" s="118"/>
    </row>
    <row r="718" spans="2:12" ht="15.6" hidden="1" x14ac:dyDescent="0.3">
      <c r="B718" s="163"/>
      <c r="C718" s="117"/>
      <c r="D718" s="117"/>
      <c r="E718" s="111"/>
      <c r="F718" s="111"/>
      <c r="G718" s="111"/>
      <c r="H718" s="111"/>
      <c r="I718" s="111"/>
      <c r="J718" s="111"/>
      <c r="K718" s="112"/>
      <c r="L718" s="110"/>
    </row>
    <row r="719" spans="2:12" ht="15.6" hidden="1" x14ac:dyDescent="0.3">
      <c r="B719" s="163"/>
      <c r="C719" s="119"/>
      <c r="D719" s="20"/>
      <c r="E719" s="109"/>
      <c r="F719" s="109"/>
      <c r="G719" s="109"/>
      <c r="H719" s="109"/>
      <c r="I719" s="121"/>
      <c r="J719" s="121"/>
      <c r="K719" s="121"/>
      <c r="L719" s="120"/>
    </row>
    <row r="720" spans="2:12" ht="15" hidden="1" x14ac:dyDescent="0.25">
      <c r="B720" s="163"/>
      <c r="C720" s="20"/>
      <c r="D720" s="20"/>
      <c r="E720" s="20"/>
      <c r="F720" s="20"/>
      <c r="G720" s="20"/>
      <c r="H720" s="20"/>
      <c r="I720" s="20"/>
      <c r="J720" s="20"/>
      <c r="K720" s="113"/>
      <c r="L720" s="115"/>
    </row>
    <row r="721" spans="2:30" ht="15.6" hidden="1" x14ac:dyDescent="0.3">
      <c r="B721" s="165"/>
      <c r="C721" s="117"/>
      <c r="D721" s="117"/>
      <c r="E721" s="20"/>
      <c r="F721" s="20"/>
      <c r="G721" s="20"/>
      <c r="H721" s="20"/>
      <c r="I721" s="20"/>
      <c r="J721" s="20"/>
      <c r="K721" s="113"/>
      <c r="L721" s="110"/>
    </row>
    <row r="722" spans="2:30" ht="15" hidden="1" x14ac:dyDescent="0.25">
      <c r="B722" s="163"/>
      <c r="C722" s="20"/>
      <c r="D722" s="20"/>
      <c r="E722" s="114"/>
      <c r="F722" s="114"/>
      <c r="G722" s="114"/>
      <c r="H722" s="114"/>
      <c r="I722" s="114"/>
      <c r="J722" s="114"/>
      <c r="K722" s="115"/>
      <c r="L722" s="115"/>
    </row>
    <row r="723" spans="2:30" ht="15.6" hidden="1" x14ac:dyDescent="0.3">
      <c r="B723" s="163"/>
      <c r="C723" s="117"/>
      <c r="D723" s="117"/>
      <c r="E723" s="109"/>
      <c r="F723" s="109"/>
      <c r="G723" s="109"/>
      <c r="H723" s="109"/>
      <c r="I723" s="109"/>
      <c r="J723" s="109"/>
      <c r="K723" s="110"/>
      <c r="L723" s="118"/>
    </row>
    <row r="724" spans="2:30" ht="15.6" hidden="1" x14ac:dyDescent="0.3">
      <c r="B724" s="163"/>
      <c r="C724" s="117"/>
      <c r="D724" s="117"/>
      <c r="E724" s="109"/>
      <c r="F724" s="109"/>
      <c r="G724" s="109"/>
      <c r="H724" s="109"/>
      <c r="I724" s="109"/>
      <c r="J724" s="109"/>
      <c r="K724" s="110"/>
      <c r="L724" s="118"/>
    </row>
    <row r="725" spans="2:30" ht="15.6" hidden="1" x14ac:dyDescent="0.3">
      <c r="B725" s="163"/>
      <c r="C725" s="117"/>
      <c r="D725" s="117"/>
      <c r="E725" s="109"/>
      <c r="F725" s="109"/>
      <c r="G725" s="109"/>
      <c r="H725" s="109"/>
      <c r="I725" s="109"/>
      <c r="J725" s="109"/>
      <c r="K725" s="110"/>
      <c r="L725" s="118"/>
    </row>
    <row r="726" spans="2:30" ht="15.6" hidden="1" x14ac:dyDescent="0.3">
      <c r="B726" s="163"/>
      <c r="C726" s="117"/>
      <c r="D726" s="117"/>
      <c r="E726" s="111"/>
      <c r="F726" s="111"/>
      <c r="G726" s="111"/>
      <c r="H726" s="111"/>
      <c r="I726" s="111"/>
      <c r="J726" s="111"/>
      <c r="K726" s="112"/>
      <c r="L726" s="110"/>
    </row>
    <row r="727" spans="2:30" ht="15.6" hidden="1" x14ac:dyDescent="0.3">
      <c r="B727" s="163"/>
      <c r="C727" s="119"/>
      <c r="D727" s="20"/>
      <c r="E727" s="109"/>
      <c r="F727" s="109"/>
      <c r="G727" s="109"/>
      <c r="H727" s="109"/>
      <c r="I727" s="121"/>
      <c r="J727" s="121"/>
      <c r="K727" s="121"/>
      <c r="L727" s="120"/>
    </row>
    <row r="728" spans="2:30" ht="15.6" x14ac:dyDescent="0.3">
      <c r="B728" s="1440">
        <f>$B$5</f>
        <v>0</v>
      </c>
      <c r="C728" s="1440"/>
      <c r="D728" s="1440"/>
      <c r="E728" s="1440"/>
      <c r="F728" s="125"/>
      <c r="G728" s="126" t="s">
        <v>310</v>
      </c>
      <c r="H728" s="127" t="s">
        <v>284</v>
      </c>
      <c r="I728" s="5"/>
      <c r="J728" s="1449">
        <f>'1 FILL FORM'!$D$6</f>
        <v>0</v>
      </c>
      <c r="K728" s="1449"/>
      <c r="L728" s="1449"/>
    </row>
    <row r="729" spans="2:30" ht="5.4" customHeight="1" x14ac:dyDescent="0.25">
      <c r="B729" s="157"/>
      <c r="C729" s="5"/>
      <c r="D729" s="5"/>
      <c r="E729" s="5"/>
      <c r="F729" s="5"/>
      <c r="G729" s="5"/>
      <c r="H729" s="5"/>
      <c r="I729" s="5"/>
      <c r="J729" s="94"/>
      <c r="K729" s="129"/>
      <c r="L729" s="129"/>
    </row>
    <row r="730" spans="2:30" x14ac:dyDescent="0.25">
      <c r="B730" s="270" t="e">
        <f>'12 Score Format'!$G$9</f>
        <v>#N/A</v>
      </c>
      <c r="C730" s="270"/>
      <c r="D730" s="270"/>
      <c r="E730" s="5"/>
      <c r="F730" s="15"/>
      <c r="G730" s="247" t="s">
        <v>370</v>
      </c>
      <c r="H730" s="248">
        <f>'12 Score Format'!$L$9</f>
        <v>0</v>
      </c>
      <c r="I730" s="5"/>
      <c r="J730" s="718"/>
      <c r="K730" s="129">
        <f>'1 FILL FORM'!$L$6</f>
        <v>0</v>
      </c>
      <c r="L730" s="129"/>
    </row>
    <row r="731" spans="2:30" s="123" customFormat="1" ht="60" customHeight="1" x14ac:dyDescent="0.25">
      <c r="B731" s="500" t="str">
        <f>$H$728</f>
        <v>K</v>
      </c>
      <c r="C731" s="130"/>
      <c r="D731" s="130"/>
      <c r="E731" s="197" t="e">
        <f>'12 Score Format'!$C$15</f>
        <v>#N/A</v>
      </c>
      <c r="F731" s="197" t="e">
        <f>'12 Score Format'!$C$16</f>
        <v>#N/A</v>
      </c>
      <c r="G731" s="197" t="e">
        <f>'12 Score Format'!$C$17</f>
        <v>#N/A</v>
      </c>
      <c r="H731" s="197" t="e">
        <f>'12 Score Format'!$C$18</f>
        <v>#N/A</v>
      </c>
      <c r="I731" s="197" t="e">
        <f>'12 Score Format'!$C$19</f>
        <v>#N/A</v>
      </c>
      <c r="J731" s="197" t="e">
        <f>'12 Score Format'!$C$20</f>
        <v>#N/A</v>
      </c>
      <c r="K731" s="131" t="s">
        <v>307</v>
      </c>
      <c r="L731" s="208" t="s">
        <v>350</v>
      </c>
      <c r="T731" s="124">
        <f>K735</f>
        <v>0</v>
      </c>
      <c r="X731" s="649" t="e">
        <f>'12 Score Format'!$C$15</f>
        <v>#N/A</v>
      </c>
      <c r="Y731" s="650">
        <f>E735</f>
        <v>0</v>
      </c>
      <c r="Z731" s="648"/>
      <c r="AA731" s="648"/>
      <c r="AB731" s="648"/>
      <c r="AC731" s="648">
        <f>SUMIF($X$8:$X$31,$AD$8,Y731:Y754)</f>
        <v>0</v>
      </c>
      <c r="AD731" s="642" t="s">
        <v>263</v>
      </c>
    </row>
    <row r="732" spans="2:30" ht="13.8" x14ac:dyDescent="0.25">
      <c r="B732" s="158"/>
      <c r="C732" s="1438">
        <f>'12 Score Format'!$C$9:$D$9</f>
        <v>0</v>
      </c>
      <c r="D732" s="1438"/>
      <c r="E732" s="138"/>
      <c r="F732" s="138"/>
      <c r="G732" s="138"/>
      <c r="H732" s="138"/>
      <c r="I732" s="138"/>
      <c r="J732" s="138"/>
      <c r="K732" s="132">
        <f>SUM(E732:J732)</f>
        <v>0</v>
      </c>
      <c r="L732" s="133" t="e">
        <f>AVERAGE(E732:J732)</f>
        <v>#DIV/0!</v>
      </c>
      <c r="T732" s="124">
        <f>K743</f>
        <v>0</v>
      </c>
      <c r="X732" s="649" t="e">
        <f>'12 Score Format'!$C$16</f>
        <v>#N/A</v>
      </c>
      <c r="Y732" s="650">
        <f>F735</f>
        <v>0</v>
      </c>
      <c r="Z732" s="651"/>
      <c r="AA732" s="652"/>
      <c r="AB732" s="653"/>
      <c r="AC732" s="648">
        <f>SUMIF($X$8:$X$31,$AD$9,Y731:Y754)</f>
        <v>0</v>
      </c>
      <c r="AD732" s="642" t="s">
        <v>490</v>
      </c>
    </row>
    <row r="733" spans="2:30" ht="13.8" x14ac:dyDescent="0.25">
      <c r="B733" s="158"/>
      <c r="C733" s="1438">
        <f>'12 Score Format'!$C$10:$D$10</f>
        <v>0</v>
      </c>
      <c r="D733" s="1438"/>
      <c r="E733" s="138"/>
      <c r="F733" s="138"/>
      <c r="G733" s="138"/>
      <c r="H733" s="138"/>
      <c r="I733" s="138"/>
      <c r="J733" s="138"/>
      <c r="K733" s="132">
        <f>SUM(E733:J733)</f>
        <v>0</v>
      </c>
      <c r="L733" s="133" t="e">
        <f>AVERAGE(E733:J733)</f>
        <v>#DIV/0!</v>
      </c>
      <c r="T733" s="124">
        <f>K751</f>
        <v>0</v>
      </c>
      <c r="X733" s="649" t="e">
        <f>'12 Score Format'!$C$17</f>
        <v>#N/A</v>
      </c>
      <c r="Y733" s="650">
        <f>G735</f>
        <v>0</v>
      </c>
      <c r="Z733" s="651"/>
      <c r="AA733" s="654"/>
      <c r="AB733" s="654"/>
      <c r="AC733" s="648">
        <f>SUMIF($X$8:$X$31,AD733,Y731:Y754)</f>
        <v>0</v>
      </c>
      <c r="AD733" s="642" t="s">
        <v>487</v>
      </c>
    </row>
    <row r="734" spans="2:30" ht="15" customHeight="1" x14ac:dyDescent="0.25">
      <c r="B734" s="158"/>
      <c r="C734" s="1438">
        <f>'12 Score Format'!$C$11:$D$11</f>
        <v>0</v>
      </c>
      <c r="D734" s="1438"/>
      <c r="E734" s="138"/>
      <c r="F734" s="138"/>
      <c r="G734" s="138"/>
      <c r="H734" s="138"/>
      <c r="I734" s="138"/>
      <c r="J734" s="138"/>
      <c r="K734" s="132">
        <f>SUM(E734:J734)</f>
        <v>0</v>
      </c>
      <c r="L734" s="133" t="e">
        <f>AVERAGE(E734:J734)</f>
        <v>#DIV/0!</v>
      </c>
      <c r="T734" s="124">
        <f>K759</f>
        <v>0</v>
      </c>
      <c r="X734" s="649" t="e">
        <f>'12 Score Format'!$C$18</f>
        <v>#N/A</v>
      </c>
      <c r="Y734" s="650">
        <f>H735</f>
        <v>0</v>
      </c>
      <c r="Z734" s="651"/>
      <c r="AA734" s="651"/>
      <c r="AB734" s="651"/>
      <c r="AC734" s="648">
        <f>SUMIF($X$8:$X$31,AD734,Y731:Y754)</f>
        <v>0</v>
      </c>
      <c r="AD734" s="642" t="s">
        <v>262</v>
      </c>
    </row>
    <row r="735" spans="2:30" ht="15.75" customHeight="1" x14ac:dyDescent="0.25">
      <c r="B735" s="158"/>
      <c r="C735" s="1438" t="s">
        <v>248</v>
      </c>
      <c r="D735" s="1438"/>
      <c r="E735" s="647">
        <f>SUM(E732:E734)</f>
        <v>0</v>
      </c>
      <c r="F735" s="647">
        <f t="shared" ref="F735:J735" si="73">SUM(F732:F734)</f>
        <v>0</v>
      </c>
      <c r="G735" s="647">
        <f t="shared" si="73"/>
        <v>0</v>
      </c>
      <c r="H735" s="647">
        <f t="shared" si="73"/>
        <v>0</v>
      </c>
      <c r="I735" s="647">
        <f t="shared" si="73"/>
        <v>0</v>
      </c>
      <c r="J735" s="647">
        <f t="shared" si="73"/>
        <v>0</v>
      </c>
      <c r="K735" s="134">
        <f t="shared" ref="K735" si="74">SUM(K732:K734)</f>
        <v>0</v>
      </c>
      <c r="L735" s="133"/>
      <c r="X735" s="649" t="e">
        <f>'12 Score Format'!$C$19</f>
        <v>#N/A</v>
      </c>
      <c r="Y735" s="650">
        <f>I735</f>
        <v>0</v>
      </c>
      <c r="Z735" s="651"/>
      <c r="AA735" s="651"/>
      <c r="AB735" s="651"/>
      <c r="AC735" s="648">
        <f>SUMIF($X$8:$X$31,$AD$12,Y731:Y754)</f>
        <v>0</v>
      </c>
      <c r="AD735" s="642" t="s">
        <v>485</v>
      </c>
    </row>
    <row r="736" spans="2:30" ht="15.75" customHeight="1" x14ac:dyDescent="0.3">
      <c r="B736" s="157"/>
      <c r="C736" s="135"/>
      <c r="D736" s="5"/>
      <c r="E736" s="718"/>
      <c r="F736" s="718"/>
      <c r="G736" s="718"/>
      <c r="H736" s="718"/>
      <c r="I736" s="182"/>
      <c r="J736" s="182"/>
      <c r="K736" s="199" t="s">
        <v>311</v>
      </c>
      <c r="L736" s="181" t="e">
        <f>K735/('12 Score Format'!$K$9*30)</f>
        <v>#DIV/0!</v>
      </c>
      <c r="X736" s="649" t="e">
        <f>'12 Score Format'!$C$20</f>
        <v>#N/A</v>
      </c>
      <c r="Y736" s="650">
        <f>J735</f>
        <v>0</v>
      </c>
      <c r="Z736" s="454"/>
      <c r="AA736" s="454"/>
      <c r="AB736" s="454"/>
      <c r="AC736" s="648">
        <f>SUMIF($X$8:$X$31,$AD$13,Y731:Y754)</f>
        <v>0</v>
      </c>
      <c r="AD736" s="642" t="s">
        <v>489</v>
      </c>
    </row>
    <row r="737" spans="2:30" ht="15.75" customHeight="1" x14ac:dyDescent="0.25">
      <c r="B737" s="157"/>
      <c r="C737" s="5"/>
      <c r="D737" s="5"/>
      <c r="E737" s="5"/>
      <c r="F737" s="5"/>
      <c r="G737" s="247" t="s">
        <v>370</v>
      </c>
      <c r="H737" s="248">
        <f>'12 Score Format'!$L$10</f>
        <v>0</v>
      </c>
      <c r="I737" s="5"/>
      <c r="J737" s="5"/>
      <c r="K737" s="128"/>
      <c r="L737" s="129"/>
      <c r="X737" s="649" t="e">
        <f>'12 Score Format'!$G$15</f>
        <v>#N/A</v>
      </c>
      <c r="Y737" s="655">
        <f>E743</f>
        <v>0</v>
      </c>
      <c r="Z737" s="454"/>
      <c r="AA737" s="454"/>
      <c r="AB737" s="454"/>
      <c r="AC737" s="648">
        <f>SUMIF($X$8:$X$31,$AD$14,Y731:Y754)</f>
        <v>0</v>
      </c>
      <c r="AD737" s="642" t="s">
        <v>488</v>
      </c>
    </row>
    <row r="738" spans="2:30" ht="15.75" customHeight="1" x14ac:dyDescent="0.25">
      <c r="B738" s="271" t="e">
        <f>'12 Score Format'!$G$10</f>
        <v>#N/A</v>
      </c>
      <c r="C738" s="271"/>
      <c r="D738" s="271"/>
      <c r="E738" s="5"/>
      <c r="F738" s="5"/>
      <c r="G738" s="5"/>
      <c r="H738" s="5"/>
      <c r="I738" s="5"/>
      <c r="J738" s="5"/>
      <c r="K738" s="128"/>
      <c r="L738" s="129"/>
      <c r="X738" s="649" t="e">
        <f>'12 Score Format'!$G$16</f>
        <v>#N/A</v>
      </c>
      <c r="Y738" s="655">
        <f>F743</f>
        <v>0</v>
      </c>
      <c r="Z738" s="454"/>
      <c r="AA738" s="454"/>
      <c r="AB738" s="454"/>
      <c r="AC738" s="648">
        <f>SUMIF($X$8:$X$31,$AD$15,Y731:Y754)</f>
        <v>0</v>
      </c>
      <c r="AD738" s="657" t="s">
        <v>486</v>
      </c>
    </row>
    <row r="739" spans="2:30" s="123" customFormat="1" ht="60" customHeight="1" x14ac:dyDescent="0.25">
      <c r="B739" s="500" t="str">
        <f>$H$728</f>
        <v>K</v>
      </c>
      <c r="C739" s="130"/>
      <c r="D739" s="130"/>
      <c r="E739" s="197" t="e">
        <f>'12 Score Format'!$G$15</f>
        <v>#N/A</v>
      </c>
      <c r="F739" s="197" t="e">
        <f>'12 Score Format'!$G$16</f>
        <v>#N/A</v>
      </c>
      <c r="G739" s="197" t="e">
        <f>'12 Score Format'!$G$17</f>
        <v>#N/A</v>
      </c>
      <c r="H739" s="197" t="e">
        <f>'12 Score Format'!$G$18</f>
        <v>#N/A</v>
      </c>
      <c r="I739" s="197" t="e">
        <f>'12 Score Format'!$G$19</f>
        <v>#N/A</v>
      </c>
      <c r="J739" s="197" t="e">
        <f>'12 Score Format'!$G$20</f>
        <v>#N/A</v>
      </c>
      <c r="K739" s="131" t="s">
        <v>307</v>
      </c>
      <c r="L739" s="131" t="s">
        <v>308</v>
      </c>
      <c r="X739" s="649" t="e">
        <f>'12 Score Format'!$G$17</f>
        <v>#N/A</v>
      </c>
      <c r="Y739" s="655">
        <f>G743</f>
        <v>0</v>
      </c>
      <c r="Z739" s="648"/>
      <c r="AA739" s="648"/>
      <c r="AB739" s="648"/>
      <c r="AC739" s="648"/>
    </row>
    <row r="740" spans="2:30" ht="15.75" customHeight="1" x14ac:dyDescent="0.25">
      <c r="B740" s="158"/>
      <c r="C740" s="1438">
        <f>'12 Score Format'!$C$9:$D$9</f>
        <v>0</v>
      </c>
      <c r="D740" s="1438"/>
      <c r="E740" s="138"/>
      <c r="F740" s="138"/>
      <c r="G740" s="138"/>
      <c r="H740" s="138"/>
      <c r="I740" s="138"/>
      <c r="J740" s="138"/>
      <c r="K740" s="132">
        <f>SUM(E740:J740)</f>
        <v>0</v>
      </c>
      <c r="L740" s="133" t="e">
        <f>AVERAGE(E740:J740)</f>
        <v>#DIV/0!</v>
      </c>
      <c r="X740" s="649" t="e">
        <f>'12 Score Format'!$G$18</f>
        <v>#N/A</v>
      </c>
      <c r="Y740" s="655">
        <f>H743</f>
        <v>0</v>
      </c>
      <c r="Z740" s="651"/>
      <c r="AA740" s="651"/>
      <c r="AB740" s="651"/>
      <c r="AC740" s="651"/>
      <c r="AD740" s="124"/>
    </row>
    <row r="741" spans="2:30" ht="15.75" customHeight="1" x14ac:dyDescent="0.25">
      <c r="B741" s="158"/>
      <c r="C741" s="1438">
        <f>'12 Score Format'!$C$10:$D$10</f>
        <v>0</v>
      </c>
      <c r="D741" s="1438"/>
      <c r="E741" s="138"/>
      <c r="F741" s="138"/>
      <c r="G741" s="138"/>
      <c r="H741" s="138"/>
      <c r="I741" s="138"/>
      <c r="J741" s="138"/>
      <c r="K741" s="132">
        <f>SUM(E741:J741)</f>
        <v>0</v>
      </c>
      <c r="L741" s="133" t="e">
        <f>AVERAGE(E741:J741)</f>
        <v>#DIV/0!</v>
      </c>
      <c r="X741" s="649" t="e">
        <f>'12 Score Format'!$G$19</f>
        <v>#N/A</v>
      </c>
      <c r="Y741" s="655">
        <f>I743</f>
        <v>0</v>
      </c>
      <c r="Z741" s="651"/>
      <c r="AA741" s="651"/>
      <c r="AB741" s="651"/>
      <c r="AC741" s="651"/>
      <c r="AD741" s="124"/>
    </row>
    <row r="742" spans="2:30" ht="15.75" customHeight="1" x14ac:dyDescent="0.25">
      <c r="B742" s="158"/>
      <c r="C742" s="1438">
        <f>'12 Score Format'!$C$11:$D$11</f>
        <v>0</v>
      </c>
      <c r="D742" s="1438"/>
      <c r="E742" s="138"/>
      <c r="F742" s="138"/>
      <c r="G742" s="138"/>
      <c r="H742" s="138"/>
      <c r="I742" s="138"/>
      <c r="J742" s="138"/>
      <c r="K742" s="132">
        <f>SUM(E742:J742)</f>
        <v>0</v>
      </c>
      <c r="L742" s="133" t="e">
        <f>AVERAGE(E742:J742)</f>
        <v>#DIV/0!</v>
      </c>
      <c r="X742" s="649" t="e">
        <f>'12 Score Format'!$G$20</f>
        <v>#N/A</v>
      </c>
      <c r="Y742" s="655">
        <f>J743</f>
        <v>0</v>
      </c>
      <c r="Z742" s="651"/>
      <c r="AA742" s="651"/>
      <c r="AB742" s="651"/>
      <c r="AC742" s="651"/>
      <c r="AD742" s="124"/>
    </row>
    <row r="743" spans="2:30" ht="15.75" customHeight="1" x14ac:dyDescent="0.25">
      <c r="B743" s="158"/>
      <c r="C743" s="1438" t="s">
        <v>248</v>
      </c>
      <c r="D743" s="1438"/>
      <c r="E743" s="647">
        <f>SUM(E740:E742)</f>
        <v>0</v>
      </c>
      <c r="F743" s="647">
        <f t="shared" ref="F743:J743" si="75">SUM(F740:F742)</f>
        <v>0</v>
      </c>
      <c r="G743" s="647">
        <f t="shared" si="75"/>
        <v>0</v>
      </c>
      <c r="H743" s="647">
        <f t="shared" si="75"/>
        <v>0</v>
      </c>
      <c r="I743" s="647">
        <f t="shared" si="75"/>
        <v>0</v>
      </c>
      <c r="J743" s="647">
        <f t="shared" si="75"/>
        <v>0</v>
      </c>
      <c r="K743" s="134">
        <f t="shared" ref="K743" si="76">SUM(K740:K742)</f>
        <v>0</v>
      </c>
      <c r="L743" s="132"/>
      <c r="X743" s="649" t="e">
        <f>'12 Score Format'!$K$15</f>
        <v>#N/A</v>
      </c>
      <c r="Y743" s="655">
        <f>E751</f>
        <v>0</v>
      </c>
      <c r="Z743" s="651"/>
      <c r="AA743" s="651"/>
      <c r="AB743" s="651"/>
      <c r="AC743" s="651"/>
      <c r="AD743" s="124"/>
    </row>
    <row r="744" spans="2:30" ht="15.75" customHeight="1" x14ac:dyDescent="0.3">
      <c r="B744" s="157"/>
      <c r="C744" s="135"/>
      <c r="D744" s="5"/>
      <c r="E744" s="718"/>
      <c r="F744" s="718"/>
      <c r="G744" s="718"/>
      <c r="H744" s="718"/>
      <c r="I744" s="182"/>
      <c r="J744" s="182"/>
      <c r="K744" s="199" t="s">
        <v>311</v>
      </c>
      <c r="L744" s="181" t="e">
        <f>K743/('12 Score Format'!$K$10*30)</f>
        <v>#DIV/0!</v>
      </c>
      <c r="X744" s="649" t="e">
        <f>'12 Score Format'!$K$16</f>
        <v>#N/A</v>
      </c>
      <c r="Y744" s="655">
        <f>F751</f>
        <v>0</v>
      </c>
      <c r="Z744" s="454"/>
      <c r="AA744" s="454"/>
      <c r="AB744" s="454"/>
      <c r="AC744" s="454"/>
    </row>
    <row r="745" spans="2:30" ht="15.75" customHeight="1" x14ac:dyDescent="0.25">
      <c r="B745" s="157"/>
      <c r="C745" s="5"/>
      <c r="D745" s="5"/>
      <c r="E745" s="5"/>
      <c r="F745" s="5"/>
      <c r="G745" s="5"/>
      <c r="H745" s="5"/>
      <c r="I745" s="5"/>
      <c r="J745" s="5"/>
      <c r="K745" s="128"/>
      <c r="L745" s="137"/>
      <c r="X745" s="649" t="e">
        <f>'12 Score Format'!$K$17</f>
        <v>#N/A</v>
      </c>
      <c r="Y745" s="655">
        <f>G751</f>
        <v>0</v>
      </c>
      <c r="Z745" s="454"/>
      <c r="AA745" s="454"/>
      <c r="AB745" s="454"/>
      <c r="AC745" s="454"/>
    </row>
    <row r="746" spans="2:30" ht="15.75" customHeight="1" x14ac:dyDescent="0.25">
      <c r="B746" s="271" t="e">
        <f>'12 Score Format'!$G$11</f>
        <v>#N/A</v>
      </c>
      <c r="C746" s="271"/>
      <c r="D746" s="271"/>
      <c r="E746" s="5"/>
      <c r="F746" s="5"/>
      <c r="G746" s="247" t="s">
        <v>370</v>
      </c>
      <c r="H746" s="248">
        <f>'12 Score Format'!$L$11</f>
        <v>0</v>
      </c>
      <c r="I746" s="5"/>
      <c r="J746" s="5"/>
      <c r="K746" s="128"/>
      <c r="L746" s="129"/>
      <c r="X746" s="649" t="e">
        <f>'12 Score Format'!$K$18</f>
        <v>#N/A</v>
      </c>
      <c r="Y746" s="655">
        <f>H751</f>
        <v>0</v>
      </c>
      <c r="Z746" s="454"/>
      <c r="AA746" s="454"/>
      <c r="AB746" s="454"/>
      <c r="AC746" s="454"/>
    </row>
    <row r="747" spans="2:30" s="123" customFormat="1" ht="60" customHeight="1" x14ac:dyDescent="0.25">
      <c r="B747" s="500" t="str">
        <f>$H$728</f>
        <v>K</v>
      </c>
      <c r="C747" s="130"/>
      <c r="D747" s="130"/>
      <c r="E747" s="197" t="e">
        <f>'12 Score Format'!$K$15</f>
        <v>#N/A</v>
      </c>
      <c r="F747" s="197" t="e">
        <f>'12 Score Format'!$K$16</f>
        <v>#N/A</v>
      </c>
      <c r="G747" s="197" t="e">
        <f>'12 Score Format'!$K$17</f>
        <v>#N/A</v>
      </c>
      <c r="H747" s="197" t="e">
        <f>'12 Score Format'!$K$18</f>
        <v>#N/A</v>
      </c>
      <c r="I747" s="197" t="e">
        <f>'12 Score Format'!$K$19</f>
        <v>#N/A</v>
      </c>
      <c r="J747" s="197" t="e">
        <f>'12 Score Format'!$K$20</f>
        <v>#N/A</v>
      </c>
      <c r="K747" s="131" t="s">
        <v>307</v>
      </c>
      <c r="L747" s="131" t="s">
        <v>308</v>
      </c>
      <c r="X747" s="649" t="e">
        <f>'12 Score Format'!$K$19</f>
        <v>#N/A</v>
      </c>
      <c r="Y747" s="655">
        <f>I751</f>
        <v>0</v>
      </c>
      <c r="Z747" s="648"/>
      <c r="AA747" s="648"/>
      <c r="AB747" s="648"/>
      <c r="AC747" s="648"/>
    </row>
    <row r="748" spans="2:30" ht="15.75" customHeight="1" x14ac:dyDescent="0.25">
      <c r="B748" s="158"/>
      <c r="C748" s="1438">
        <f>'12 Score Format'!$C$9:$D$9</f>
        <v>0</v>
      </c>
      <c r="D748" s="1438"/>
      <c r="E748" s="138"/>
      <c r="F748" s="138"/>
      <c r="G748" s="138"/>
      <c r="H748" s="138"/>
      <c r="I748" s="138"/>
      <c r="J748" s="138"/>
      <c r="K748" s="132">
        <f>SUM(E748:J748)</f>
        <v>0</v>
      </c>
      <c r="L748" s="133" t="e">
        <f>AVERAGE(E748:J748)</f>
        <v>#DIV/0!</v>
      </c>
      <c r="X748" s="649" t="e">
        <f>'12 Score Format'!$K$20</f>
        <v>#N/A</v>
      </c>
      <c r="Y748" s="655">
        <f>J751</f>
        <v>0</v>
      </c>
      <c r="Z748" s="651"/>
      <c r="AA748" s="651"/>
      <c r="AB748" s="651"/>
      <c r="AC748" s="651"/>
      <c r="AD748" s="124"/>
    </row>
    <row r="749" spans="2:30" ht="15.75" customHeight="1" x14ac:dyDescent="0.25">
      <c r="B749" s="158"/>
      <c r="C749" s="1438">
        <f>'12 Score Format'!$C$10:$D$10</f>
        <v>0</v>
      </c>
      <c r="D749" s="1438"/>
      <c r="E749" s="138"/>
      <c r="F749" s="138"/>
      <c r="G749" s="138"/>
      <c r="H749" s="138"/>
      <c r="I749" s="138"/>
      <c r="J749" s="138"/>
      <c r="K749" s="132">
        <f>SUM(E749:J749)</f>
        <v>0</v>
      </c>
      <c r="L749" s="133" t="e">
        <f>AVERAGE(E749:J749)</f>
        <v>#DIV/0!</v>
      </c>
      <c r="X749" s="649" t="e">
        <f>'12 Score Format'!$O$15</f>
        <v>#N/A</v>
      </c>
      <c r="Y749" s="658">
        <f>E759</f>
        <v>0</v>
      </c>
      <c r="Z749" s="656"/>
      <c r="AA749" s="656"/>
      <c r="AB749" s="656"/>
      <c r="AC749" s="656"/>
      <c r="AD749" s="124"/>
    </row>
    <row r="750" spans="2:30" ht="15.75" customHeight="1" x14ac:dyDescent="0.25">
      <c r="B750" s="158"/>
      <c r="C750" s="1438">
        <f>'12 Score Format'!$C$11:$D$11</f>
        <v>0</v>
      </c>
      <c r="D750" s="1438"/>
      <c r="E750" s="138"/>
      <c r="F750" s="138"/>
      <c r="G750" s="138"/>
      <c r="H750" s="138"/>
      <c r="I750" s="138"/>
      <c r="J750" s="138"/>
      <c r="K750" s="132">
        <f>SUM(E750:J750)</f>
        <v>0</v>
      </c>
      <c r="L750" s="133" t="e">
        <f>AVERAGE(E750:J750)</f>
        <v>#DIV/0!</v>
      </c>
      <c r="X750" s="649" t="e">
        <f>'12 Score Format'!$O$16</f>
        <v>#N/A</v>
      </c>
      <c r="Y750" s="658">
        <f>F759</f>
        <v>0</v>
      </c>
      <c r="Z750" s="656"/>
      <c r="AA750" s="656"/>
      <c r="AB750" s="656"/>
      <c r="AC750" s="656"/>
      <c r="AD750" s="124"/>
    </row>
    <row r="751" spans="2:30" ht="15.75" customHeight="1" x14ac:dyDescent="0.25">
      <c r="B751" s="158"/>
      <c r="C751" s="1438" t="s">
        <v>248</v>
      </c>
      <c r="D751" s="1438"/>
      <c r="E751" s="647">
        <f>SUM(E748:E750)</f>
        <v>0</v>
      </c>
      <c r="F751" s="647">
        <f t="shared" ref="F751:J751" si="77">SUM(F748:F750)</f>
        <v>0</v>
      </c>
      <c r="G751" s="647">
        <f t="shared" si="77"/>
        <v>0</v>
      </c>
      <c r="H751" s="647">
        <f t="shared" si="77"/>
        <v>0</v>
      </c>
      <c r="I751" s="647">
        <f t="shared" si="77"/>
        <v>0</v>
      </c>
      <c r="J751" s="647">
        <f t="shared" si="77"/>
        <v>0</v>
      </c>
      <c r="K751" s="134">
        <f t="shared" ref="K751" si="78">SUM(K748:K750)</f>
        <v>0</v>
      </c>
      <c r="L751" s="132"/>
      <c r="X751" s="649" t="e">
        <f>'12 Score Format'!$O$17</f>
        <v>#N/A</v>
      </c>
      <c r="Y751" s="658">
        <f>G759</f>
        <v>0</v>
      </c>
      <c r="Z751" s="656"/>
      <c r="AA751" s="656"/>
      <c r="AB751" s="656"/>
      <c r="AC751" s="656"/>
      <c r="AD751" s="124"/>
    </row>
    <row r="752" spans="2:30" ht="15.75" customHeight="1" x14ac:dyDescent="0.3">
      <c r="B752" s="157"/>
      <c r="C752" s="135"/>
      <c r="D752" s="5"/>
      <c r="E752" s="718"/>
      <c r="F752" s="718"/>
      <c r="G752" s="718"/>
      <c r="H752" s="718"/>
      <c r="I752" s="182"/>
      <c r="J752" s="182"/>
      <c r="K752" s="199" t="s">
        <v>311</v>
      </c>
      <c r="L752" s="181" t="e">
        <f>K751/('12 Score Format'!$K$11*30)</f>
        <v>#DIV/0!</v>
      </c>
      <c r="X752" s="649" t="e">
        <f>'12 Score Format'!$O$18</f>
        <v>#N/A</v>
      </c>
      <c r="Y752" s="658">
        <f>H759</f>
        <v>0</v>
      </c>
      <c r="Z752" s="656"/>
      <c r="AA752" s="656"/>
      <c r="AB752" s="656"/>
      <c r="AC752" s="656"/>
    </row>
    <row r="753" spans="2:29" ht="15.75" customHeight="1" x14ac:dyDescent="0.25">
      <c r="B753" s="157"/>
      <c r="C753" s="5"/>
      <c r="D753" s="5"/>
      <c r="E753" s="5"/>
      <c r="F753" s="5"/>
      <c r="G753" s="5"/>
      <c r="H753" s="5"/>
      <c r="I753" s="5"/>
      <c r="J753" s="5"/>
      <c r="K753" s="128"/>
      <c r="L753" s="137"/>
      <c r="X753" s="649" t="e">
        <f>'12 Score Format'!$O$19</f>
        <v>#N/A</v>
      </c>
      <c r="Y753" s="658">
        <f>I759</f>
        <v>0</v>
      </c>
      <c r="Z753" s="656"/>
      <c r="AA753" s="656"/>
      <c r="AB753" s="656"/>
      <c r="AC753" s="656"/>
    </row>
    <row r="754" spans="2:29" ht="15.75" customHeight="1" x14ac:dyDescent="0.25">
      <c r="B754" s="271" t="str">
        <f>'12 Score Format'!$G$12</f>
        <v>Not Used</v>
      </c>
      <c r="C754" s="271"/>
      <c r="D754" s="271"/>
      <c r="E754" s="5"/>
      <c r="F754" s="5"/>
      <c r="G754" s="247" t="s">
        <v>370</v>
      </c>
      <c r="H754" s="248">
        <f>'12 Score Format'!$L$12</f>
        <v>0</v>
      </c>
      <c r="I754" s="5"/>
      <c r="J754" s="5"/>
      <c r="K754" s="128"/>
      <c r="L754" s="129"/>
      <c r="X754" s="649" t="e">
        <f>'12 Score Format'!$O$20</f>
        <v>#N/A</v>
      </c>
      <c r="Y754" s="659">
        <f>J759</f>
        <v>0</v>
      </c>
      <c r="Z754" s="656"/>
      <c r="AA754" s="656"/>
      <c r="AB754" s="656"/>
      <c r="AC754" s="656"/>
    </row>
    <row r="755" spans="2:29" s="123" customFormat="1" ht="60" customHeight="1" x14ac:dyDescent="0.2">
      <c r="B755" s="500" t="str">
        <f>$H$728</f>
        <v>K</v>
      </c>
      <c r="C755" s="130"/>
      <c r="D755" s="130"/>
      <c r="E755" s="197" t="e">
        <f>'12 Score Format'!$O$15</f>
        <v>#N/A</v>
      </c>
      <c r="F755" s="197" t="e">
        <f>'12 Score Format'!$O$16</f>
        <v>#N/A</v>
      </c>
      <c r="G755" s="197" t="e">
        <f>'12 Score Format'!$O$17</f>
        <v>#N/A</v>
      </c>
      <c r="H755" s="197" t="e">
        <f>'12 Score Format'!$O$18</f>
        <v>#N/A</v>
      </c>
      <c r="I755" s="197" t="e">
        <f>'12 Score Format'!$O$19</f>
        <v>#N/A</v>
      </c>
      <c r="J755" s="197" t="e">
        <f>'12 Score Format'!$O$20</f>
        <v>#N/A</v>
      </c>
      <c r="K755" s="131" t="s">
        <v>307</v>
      </c>
      <c r="L755" s="131" t="s">
        <v>308</v>
      </c>
    </row>
    <row r="756" spans="2:29" ht="15.75" customHeight="1" x14ac:dyDescent="0.25">
      <c r="B756" s="158"/>
      <c r="C756" s="1438">
        <f>'12 Score Format'!$C$9:$D$9</f>
        <v>0</v>
      </c>
      <c r="D756" s="1438"/>
      <c r="E756" s="138"/>
      <c r="F756" s="138"/>
      <c r="G756" s="138"/>
      <c r="H756" s="138"/>
      <c r="I756" s="138"/>
      <c r="J756" s="138"/>
      <c r="K756" s="132">
        <f>SUM(E756:J756)</f>
        <v>0</v>
      </c>
      <c r="L756" s="133" t="e">
        <f>AVERAGE(E756:J756)</f>
        <v>#DIV/0!</v>
      </c>
    </row>
    <row r="757" spans="2:29" ht="15.75" customHeight="1" x14ac:dyDescent="0.25">
      <c r="B757" s="158"/>
      <c r="C757" s="1438">
        <f>'12 Score Format'!$C$10:$D$10</f>
        <v>0</v>
      </c>
      <c r="D757" s="1438"/>
      <c r="E757" s="138"/>
      <c r="F757" s="138"/>
      <c r="G757" s="138"/>
      <c r="H757" s="138"/>
      <c r="I757" s="138"/>
      <c r="J757" s="138"/>
      <c r="K757" s="132">
        <f>SUM(E757:J757)</f>
        <v>0</v>
      </c>
      <c r="L757" s="133" t="e">
        <f>AVERAGE(E757:J757)</f>
        <v>#DIV/0!</v>
      </c>
    </row>
    <row r="758" spans="2:29" ht="15.75" customHeight="1" x14ac:dyDescent="0.25">
      <c r="B758" s="158"/>
      <c r="C758" s="1438">
        <f>'12 Score Format'!$C$11:$D$11</f>
        <v>0</v>
      </c>
      <c r="D758" s="1438"/>
      <c r="E758" s="138"/>
      <c r="F758" s="138"/>
      <c r="G758" s="138"/>
      <c r="H758" s="138"/>
      <c r="I758" s="138"/>
      <c r="J758" s="138"/>
      <c r="K758" s="132">
        <f>SUM(E758:J758)</f>
        <v>0</v>
      </c>
      <c r="L758" s="133" t="e">
        <f>AVERAGE(E758:J758)</f>
        <v>#DIV/0!</v>
      </c>
    </row>
    <row r="759" spans="2:29" ht="15.75" customHeight="1" x14ac:dyDescent="0.25">
      <c r="B759" s="158"/>
      <c r="C759" s="1438" t="s">
        <v>248</v>
      </c>
      <c r="D759" s="1438"/>
      <c r="E759" s="647">
        <f t="shared" ref="E759:K759" si="79">SUM(E756:E758)</f>
        <v>0</v>
      </c>
      <c r="F759" s="647">
        <f t="shared" si="79"/>
        <v>0</v>
      </c>
      <c r="G759" s="647">
        <f t="shared" si="79"/>
        <v>0</v>
      </c>
      <c r="H759" s="647">
        <f t="shared" si="79"/>
        <v>0</v>
      </c>
      <c r="I759" s="647">
        <f t="shared" si="79"/>
        <v>0</v>
      </c>
      <c r="J759" s="647">
        <f t="shared" si="79"/>
        <v>0</v>
      </c>
      <c r="K759" s="134">
        <f t="shared" si="79"/>
        <v>0</v>
      </c>
      <c r="L759" s="132"/>
    </row>
    <row r="760" spans="2:29" ht="15.75" customHeight="1" x14ac:dyDescent="0.3">
      <c r="B760" s="157"/>
      <c r="C760" s="135"/>
      <c r="D760" s="5"/>
      <c r="E760" s="94"/>
      <c r="F760" s="94"/>
      <c r="G760" s="94"/>
      <c r="H760" s="94"/>
      <c r="I760" s="182"/>
      <c r="J760" s="182"/>
      <c r="K760" s="199" t="s">
        <v>311</v>
      </c>
      <c r="L760" s="181" t="e">
        <f>K759/('12 Score Format'!$K$12*30)</f>
        <v>#DIV/0!</v>
      </c>
    </row>
    <row r="761" spans="2:29" ht="15" customHeight="1" x14ac:dyDescent="0.3">
      <c r="B761" s="157"/>
      <c r="C761" s="135"/>
      <c r="D761" s="5"/>
      <c r="E761" s="94"/>
      <c r="F761" s="15"/>
      <c r="G761" s="247" t="s">
        <v>371</v>
      </c>
      <c r="H761" s="248">
        <f>$H$38</f>
        <v>0</v>
      </c>
      <c r="I761" s="94"/>
      <c r="J761" s="137"/>
      <c r="K761" s="199" t="s">
        <v>356</v>
      </c>
      <c r="L761" s="136">
        <f>K735+K743+K751+K759</f>
        <v>0</v>
      </c>
      <c r="O761" s="95">
        <f>IF(L761&gt;0,1,0)</f>
        <v>0</v>
      </c>
    </row>
    <row r="762" spans="2:29" ht="15.75" customHeight="1" x14ac:dyDescent="0.25">
      <c r="B762" s="157"/>
      <c r="C762" s="5"/>
      <c r="D762" s="5"/>
      <c r="E762" s="5"/>
      <c r="F762" s="5"/>
      <c r="G762" s="5"/>
      <c r="H762" s="5"/>
      <c r="I762" s="5"/>
      <c r="J762" s="182"/>
      <c r="K762" s="199" t="s">
        <v>317</v>
      </c>
      <c r="L762" s="181" t="e">
        <f>(K735+K743+K751+K759)/'12 Score Format'!$M$90</f>
        <v>#DIV/0!</v>
      </c>
    </row>
    <row r="763" spans="2:29" ht="5.4" customHeight="1" x14ac:dyDescent="0.25">
      <c r="B763" s="166"/>
      <c r="H763" s="139"/>
      <c r="J763" s="192"/>
      <c r="K763" s="192"/>
      <c r="L763" s="189"/>
    </row>
    <row r="764" spans="2:29" ht="15.75" hidden="1" customHeight="1" x14ac:dyDescent="0.3">
      <c r="B764" s="159"/>
      <c r="C764" s="15"/>
      <c r="D764" s="15"/>
      <c r="E764" s="15"/>
      <c r="F764" s="15"/>
      <c r="G764" s="97"/>
      <c r="H764" s="98"/>
      <c r="I764" s="15"/>
      <c r="J764" s="15"/>
      <c r="K764" s="96"/>
      <c r="L764" s="96"/>
    </row>
    <row r="765" spans="2:29" ht="15.75" hidden="1" customHeight="1" x14ac:dyDescent="0.3">
      <c r="B765" s="159"/>
      <c r="C765" s="15"/>
      <c r="D765" s="15"/>
      <c r="E765" s="15"/>
      <c r="F765" s="15"/>
      <c r="G765" s="97"/>
      <c r="H765" s="98"/>
      <c r="I765" s="15"/>
      <c r="J765" s="15"/>
      <c r="K765" s="96"/>
      <c r="L765" s="96"/>
    </row>
    <row r="766" spans="2:29" ht="15.75" hidden="1" customHeight="1" x14ac:dyDescent="0.3">
      <c r="B766" s="163"/>
      <c r="C766" s="20"/>
      <c r="D766" s="20"/>
      <c r="E766" s="20"/>
      <c r="F766" s="20"/>
      <c r="G766" s="116"/>
      <c r="H766" s="117"/>
      <c r="I766" s="20"/>
      <c r="J766" s="20"/>
      <c r="K766" s="113"/>
      <c r="L766" s="113"/>
    </row>
    <row r="767" spans="2:29" ht="15.75" hidden="1" customHeight="1" x14ac:dyDescent="0.25">
      <c r="B767" s="163"/>
      <c r="C767" s="20"/>
      <c r="D767" s="20"/>
      <c r="E767" s="20"/>
      <c r="F767" s="20"/>
      <c r="G767" s="20"/>
      <c r="H767" s="20"/>
      <c r="I767" s="20"/>
      <c r="J767" s="20"/>
      <c r="K767" s="113"/>
      <c r="L767" s="113"/>
    </row>
    <row r="768" spans="2:29" ht="15.6" hidden="1" x14ac:dyDescent="0.3">
      <c r="B768" s="1441"/>
      <c r="C768" s="1441"/>
      <c r="D768" s="1441"/>
      <c r="E768" s="20"/>
      <c r="F768" s="20"/>
      <c r="G768" s="20"/>
      <c r="H768" s="20"/>
      <c r="I768" s="20"/>
      <c r="J768" s="20"/>
      <c r="K768" s="113"/>
      <c r="L768" s="110"/>
    </row>
    <row r="769" spans="2:12" ht="15" hidden="1" x14ac:dyDescent="0.25">
      <c r="B769" s="163"/>
      <c r="C769" s="20"/>
      <c r="D769" s="20"/>
      <c r="E769" s="114"/>
      <c r="F769" s="114"/>
      <c r="G769" s="114"/>
      <c r="H769" s="114"/>
      <c r="I769" s="114"/>
      <c r="J769" s="114"/>
      <c r="K769" s="115"/>
      <c r="L769" s="115"/>
    </row>
    <row r="770" spans="2:12" ht="15.6" hidden="1" x14ac:dyDescent="0.3">
      <c r="B770" s="163"/>
      <c r="C770" s="1442"/>
      <c r="D770" s="1442"/>
      <c r="E770" s="109"/>
      <c r="F770" s="109"/>
      <c r="G770" s="109"/>
      <c r="H770" s="109"/>
      <c r="I770" s="109"/>
      <c r="J770" s="109"/>
      <c r="K770" s="110"/>
      <c r="L770" s="118"/>
    </row>
    <row r="771" spans="2:12" ht="15.6" hidden="1" x14ac:dyDescent="0.3">
      <c r="B771" s="163"/>
      <c r="C771" s="1442"/>
      <c r="D771" s="1442"/>
      <c r="E771" s="109"/>
      <c r="F771" s="109"/>
      <c r="G771" s="109"/>
      <c r="H771" s="109"/>
      <c r="I771" s="109"/>
      <c r="J771" s="109"/>
      <c r="K771" s="110"/>
      <c r="L771" s="118"/>
    </row>
    <row r="772" spans="2:12" ht="15.6" hidden="1" x14ac:dyDescent="0.3">
      <c r="B772" s="163"/>
      <c r="C772" s="1442"/>
      <c r="D772" s="1442"/>
      <c r="E772" s="109"/>
      <c r="F772" s="109"/>
      <c r="G772" s="109"/>
      <c r="H772" s="109"/>
      <c r="I772" s="109"/>
      <c r="J772" s="109"/>
      <c r="K772" s="110"/>
      <c r="L772" s="118"/>
    </row>
    <row r="773" spans="2:12" ht="15.6" hidden="1" x14ac:dyDescent="0.3">
      <c r="B773" s="163"/>
      <c r="C773" s="1442"/>
      <c r="D773" s="1442"/>
      <c r="E773" s="111"/>
      <c r="F773" s="111"/>
      <c r="G773" s="111"/>
      <c r="H773" s="111"/>
      <c r="I773" s="111"/>
      <c r="J773" s="111"/>
      <c r="K773" s="112"/>
      <c r="L773" s="118"/>
    </row>
    <row r="774" spans="2:12" ht="15.6" hidden="1" x14ac:dyDescent="0.3">
      <c r="B774" s="163"/>
      <c r="C774" s="119"/>
      <c r="D774" s="20"/>
      <c r="E774" s="109"/>
      <c r="F774" s="109"/>
      <c r="G774" s="109"/>
      <c r="H774" s="109"/>
      <c r="I774" s="1447"/>
      <c r="J774" s="1447"/>
      <c r="K774" s="1447"/>
      <c r="L774" s="120"/>
    </row>
    <row r="775" spans="2:12" ht="15" hidden="1" x14ac:dyDescent="0.25">
      <c r="B775" s="163"/>
      <c r="C775" s="20"/>
      <c r="D775" s="20"/>
      <c r="E775" s="20"/>
      <c r="F775" s="20"/>
      <c r="G775" s="20"/>
      <c r="H775" s="20"/>
      <c r="I775" s="20"/>
      <c r="J775" s="20"/>
      <c r="K775" s="113"/>
      <c r="L775" s="110"/>
    </row>
    <row r="776" spans="2:12" ht="15.6" hidden="1" x14ac:dyDescent="0.3">
      <c r="B776" s="1442"/>
      <c r="C776" s="1442"/>
      <c r="D776" s="1442"/>
      <c r="E776" s="20"/>
      <c r="F776" s="20"/>
      <c r="G776" s="20"/>
      <c r="H776" s="20"/>
      <c r="I776" s="20"/>
      <c r="J776" s="20"/>
      <c r="K776" s="113"/>
      <c r="L776" s="110"/>
    </row>
    <row r="777" spans="2:12" ht="15" hidden="1" x14ac:dyDescent="0.25">
      <c r="B777" s="163"/>
      <c r="C777" s="20"/>
      <c r="D777" s="20"/>
      <c r="E777" s="114"/>
      <c r="F777" s="114"/>
      <c r="G777" s="114"/>
      <c r="H777" s="114"/>
      <c r="I777" s="114"/>
      <c r="J777" s="114"/>
      <c r="K777" s="115"/>
      <c r="L777" s="115"/>
    </row>
    <row r="778" spans="2:12" ht="15.6" hidden="1" x14ac:dyDescent="0.3">
      <c r="B778" s="163"/>
      <c r="C778" s="1442"/>
      <c r="D778" s="1442"/>
      <c r="E778" s="109"/>
      <c r="F778" s="109"/>
      <c r="G778" s="109"/>
      <c r="H778" s="109"/>
      <c r="I778" s="109"/>
      <c r="J778" s="109"/>
      <c r="K778" s="110"/>
      <c r="L778" s="118"/>
    </row>
    <row r="779" spans="2:12" ht="15.6" hidden="1" x14ac:dyDescent="0.3">
      <c r="B779" s="163"/>
      <c r="C779" s="1442"/>
      <c r="D779" s="1442"/>
      <c r="E779" s="109"/>
      <c r="F779" s="109"/>
      <c r="G779" s="109"/>
      <c r="H779" s="109"/>
      <c r="I779" s="109"/>
      <c r="J779" s="109"/>
      <c r="K779" s="110"/>
      <c r="L779" s="118"/>
    </row>
    <row r="780" spans="2:12" ht="15.6" hidden="1" x14ac:dyDescent="0.3">
      <c r="B780" s="163"/>
      <c r="C780" s="1442"/>
      <c r="D780" s="1442"/>
      <c r="E780" s="109"/>
      <c r="F780" s="109"/>
      <c r="G780" s="109"/>
      <c r="H780" s="109"/>
      <c r="I780" s="109"/>
      <c r="J780" s="109"/>
      <c r="K780" s="110"/>
      <c r="L780" s="118"/>
    </row>
    <row r="781" spans="2:12" ht="15.6" hidden="1" x14ac:dyDescent="0.3">
      <c r="B781" s="163"/>
      <c r="C781" s="1442"/>
      <c r="D781" s="1442"/>
      <c r="E781" s="111"/>
      <c r="F781" s="111"/>
      <c r="G781" s="111"/>
      <c r="H781" s="111"/>
      <c r="I781" s="111"/>
      <c r="J781" s="111"/>
      <c r="K781" s="112"/>
      <c r="L781" s="110"/>
    </row>
    <row r="782" spans="2:12" ht="15.6" hidden="1" x14ac:dyDescent="0.3">
      <c r="B782" s="163"/>
      <c r="C782" s="119"/>
      <c r="D782" s="20"/>
      <c r="E782" s="109"/>
      <c r="F782" s="109"/>
      <c r="G782" s="109"/>
      <c r="H782" s="109"/>
      <c r="I782" s="1447"/>
      <c r="J782" s="1447"/>
      <c r="K782" s="1447"/>
      <c r="L782" s="120"/>
    </row>
    <row r="783" spans="2:12" ht="15" hidden="1" x14ac:dyDescent="0.25">
      <c r="B783" s="163"/>
      <c r="C783" s="20"/>
      <c r="D783" s="20"/>
      <c r="E783" s="109"/>
      <c r="F783" s="20"/>
      <c r="G783" s="20"/>
      <c r="H783" s="20"/>
      <c r="I783" s="20"/>
      <c r="J783" s="20"/>
      <c r="K783" s="113"/>
      <c r="L783" s="115"/>
    </row>
    <row r="784" spans="2:12" ht="15.6" hidden="1" x14ac:dyDescent="0.3">
      <c r="B784" s="1442"/>
      <c r="C784" s="1442"/>
      <c r="D784" s="1442"/>
      <c r="E784" s="20"/>
      <c r="F784" s="20"/>
      <c r="G784" s="20"/>
      <c r="H784" s="20"/>
      <c r="I784" s="20"/>
      <c r="J784" s="20"/>
      <c r="K784" s="113"/>
      <c r="L784" s="110"/>
    </row>
    <row r="785" spans="2:30" ht="15" hidden="1" x14ac:dyDescent="0.25">
      <c r="B785" s="163"/>
      <c r="C785" s="20"/>
      <c r="D785" s="20"/>
      <c r="E785" s="114"/>
      <c r="F785" s="114"/>
      <c r="G785" s="114"/>
      <c r="H785" s="114"/>
      <c r="I785" s="114"/>
      <c r="J785" s="114"/>
      <c r="K785" s="115"/>
      <c r="L785" s="115"/>
    </row>
    <row r="786" spans="2:30" ht="15.6" hidden="1" x14ac:dyDescent="0.3">
      <c r="B786" s="163"/>
      <c r="C786" s="1442"/>
      <c r="D786" s="1442"/>
      <c r="E786" s="109"/>
      <c r="F786" s="109"/>
      <c r="G786" s="109"/>
      <c r="H786" s="109"/>
      <c r="I786" s="109"/>
      <c r="J786" s="109"/>
      <c r="K786" s="110"/>
      <c r="L786" s="118"/>
    </row>
    <row r="787" spans="2:30" ht="15.6" hidden="1" x14ac:dyDescent="0.3">
      <c r="B787" s="163"/>
      <c r="C787" s="1442"/>
      <c r="D787" s="1442"/>
      <c r="E787" s="109"/>
      <c r="F787" s="109"/>
      <c r="G787" s="109"/>
      <c r="H787" s="109"/>
      <c r="I787" s="109"/>
      <c r="J787" s="109"/>
      <c r="K787" s="110"/>
      <c r="L787" s="118"/>
    </row>
    <row r="788" spans="2:30" ht="15.6" hidden="1" x14ac:dyDescent="0.3">
      <c r="B788" s="163"/>
      <c r="C788" s="1442"/>
      <c r="D788" s="1442"/>
      <c r="E788" s="109"/>
      <c r="F788" s="109"/>
      <c r="G788" s="109"/>
      <c r="H788" s="109"/>
      <c r="I788" s="109"/>
      <c r="J788" s="109"/>
      <c r="K788" s="110"/>
      <c r="L788" s="118"/>
    </row>
    <row r="789" spans="2:30" ht="15.6" hidden="1" x14ac:dyDescent="0.3">
      <c r="B789" s="163"/>
      <c r="C789" s="1442"/>
      <c r="D789" s="1442"/>
      <c r="E789" s="111"/>
      <c r="F789" s="111"/>
      <c r="G789" s="111"/>
      <c r="H789" s="111"/>
      <c r="I789" s="111"/>
      <c r="J789" s="111"/>
      <c r="K789" s="112"/>
      <c r="L789" s="110"/>
    </row>
    <row r="790" spans="2:30" ht="15.6" hidden="1" x14ac:dyDescent="0.3">
      <c r="B790" s="163"/>
      <c r="C790" s="119"/>
      <c r="D790" s="20"/>
      <c r="E790" s="109"/>
      <c r="F790" s="109"/>
      <c r="G790" s="109"/>
      <c r="H790" s="109"/>
      <c r="I790" s="1447"/>
      <c r="J790" s="1447"/>
      <c r="K790" s="1447"/>
      <c r="L790" s="120"/>
    </row>
    <row r="791" spans="2:30" ht="15" hidden="1" x14ac:dyDescent="0.25">
      <c r="B791" s="163"/>
      <c r="C791" s="20"/>
      <c r="D791" s="20"/>
      <c r="E791" s="20"/>
      <c r="F791" s="20"/>
      <c r="G791" s="20"/>
      <c r="H791" s="20"/>
      <c r="I791" s="20"/>
      <c r="J791" s="20"/>
      <c r="K791" s="113"/>
      <c r="L791" s="115"/>
    </row>
    <row r="792" spans="2:30" ht="15.6" hidden="1" x14ac:dyDescent="0.3">
      <c r="B792" s="1442"/>
      <c r="C792" s="1442"/>
      <c r="D792" s="1442"/>
      <c r="E792" s="20"/>
      <c r="F792" s="20"/>
      <c r="G792" s="20"/>
      <c r="H792" s="20"/>
      <c r="I792" s="20"/>
      <c r="J792" s="20"/>
      <c r="K792" s="113"/>
      <c r="L792" s="110"/>
    </row>
    <row r="793" spans="2:30" ht="15" hidden="1" x14ac:dyDescent="0.25">
      <c r="B793" s="163"/>
      <c r="C793" s="20"/>
      <c r="D793" s="20"/>
      <c r="E793" s="114"/>
      <c r="F793" s="114"/>
      <c r="G793" s="114"/>
      <c r="H793" s="114"/>
      <c r="I793" s="114"/>
      <c r="J793" s="114"/>
      <c r="K793" s="115"/>
      <c r="L793" s="115"/>
    </row>
    <row r="794" spans="2:30" ht="15.6" hidden="1" x14ac:dyDescent="0.3">
      <c r="B794" s="163"/>
      <c r="C794" s="1442"/>
      <c r="D794" s="1442"/>
      <c r="E794" s="109"/>
      <c r="F794" s="109"/>
      <c r="G794" s="109"/>
      <c r="H794" s="109"/>
      <c r="I794" s="109"/>
      <c r="J794" s="109"/>
      <c r="K794" s="110"/>
      <c r="L794" s="118"/>
    </row>
    <row r="795" spans="2:30" ht="15.6" hidden="1" x14ac:dyDescent="0.3">
      <c r="B795" s="163"/>
      <c r="C795" s="1442"/>
      <c r="D795" s="1442"/>
      <c r="E795" s="109"/>
      <c r="F795" s="109"/>
      <c r="G795" s="109"/>
      <c r="H795" s="109"/>
      <c r="I795" s="109"/>
      <c r="J795" s="109"/>
      <c r="K795" s="110"/>
      <c r="L795" s="118"/>
    </row>
    <row r="796" spans="2:30" ht="15.6" hidden="1" x14ac:dyDescent="0.3">
      <c r="B796" s="163"/>
      <c r="C796" s="1442"/>
      <c r="D796" s="1442"/>
      <c r="E796" s="109"/>
      <c r="F796" s="109"/>
      <c r="G796" s="109"/>
      <c r="H796" s="109"/>
      <c r="I796" s="109"/>
      <c r="J796" s="109"/>
      <c r="K796" s="110"/>
      <c r="L796" s="118"/>
    </row>
    <row r="797" spans="2:30" ht="15.6" x14ac:dyDescent="0.3">
      <c r="B797" s="1440">
        <f>$B$5</f>
        <v>0</v>
      </c>
      <c r="C797" s="1440"/>
      <c r="D797" s="1440"/>
      <c r="E797" s="1440"/>
      <c r="F797" s="125"/>
      <c r="G797" s="126" t="s">
        <v>310</v>
      </c>
      <c r="H797" s="127" t="s">
        <v>285</v>
      </c>
      <c r="I797" s="5"/>
      <c r="J797" s="1449">
        <f>'1 FILL FORM'!$D$6</f>
        <v>0</v>
      </c>
      <c r="K797" s="1449"/>
      <c r="L797" s="1449"/>
    </row>
    <row r="798" spans="2:30" ht="5.4" customHeight="1" x14ac:dyDescent="0.25">
      <c r="B798" s="157"/>
      <c r="C798" s="5"/>
      <c r="D798" s="5"/>
      <c r="E798" s="5"/>
      <c r="F798" s="5"/>
      <c r="G798" s="5"/>
      <c r="H798" s="5"/>
      <c r="I798" s="5"/>
      <c r="J798" s="94"/>
      <c r="K798" s="129"/>
      <c r="L798" s="129"/>
    </row>
    <row r="799" spans="2:30" x14ac:dyDescent="0.25">
      <c r="B799" s="270" t="e">
        <f>'12 Score Format'!$G$9</f>
        <v>#N/A</v>
      </c>
      <c r="C799" s="270"/>
      <c r="D799" s="270"/>
      <c r="E799" s="5"/>
      <c r="F799" s="15"/>
      <c r="G799" s="247" t="s">
        <v>370</v>
      </c>
      <c r="H799" s="248">
        <f>'12 Score Format'!$L$9</f>
        <v>0</v>
      </c>
      <c r="I799" s="5"/>
      <c r="J799" s="718"/>
      <c r="K799" s="129">
        <f>'1 FILL FORM'!$L$6</f>
        <v>0</v>
      </c>
      <c r="L799" s="129"/>
    </row>
    <row r="800" spans="2:30" s="123" customFormat="1" ht="60" customHeight="1" x14ac:dyDescent="0.25">
      <c r="B800" s="500" t="str">
        <f>$H$797</f>
        <v>L</v>
      </c>
      <c r="C800" s="130"/>
      <c r="D800" s="130"/>
      <c r="E800" s="197" t="e">
        <f>'12 Score Format'!$C$15</f>
        <v>#N/A</v>
      </c>
      <c r="F800" s="197" t="e">
        <f>'12 Score Format'!$C$16</f>
        <v>#N/A</v>
      </c>
      <c r="G800" s="197" t="e">
        <f>'12 Score Format'!$C$17</f>
        <v>#N/A</v>
      </c>
      <c r="H800" s="197" t="e">
        <f>'12 Score Format'!$C$18</f>
        <v>#N/A</v>
      </c>
      <c r="I800" s="197" t="e">
        <f>'12 Score Format'!$C$19</f>
        <v>#N/A</v>
      </c>
      <c r="J800" s="197" t="e">
        <f>'12 Score Format'!$C$20</f>
        <v>#N/A</v>
      </c>
      <c r="K800" s="131" t="s">
        <v>307</v>
      </c>
      <c r="L800" s="208" t="s">
        <v>350</v>
      </c>
      <c r="T800" s="124">
        <f>K804</f>
        <v>0</v>
      </c>
      <c r="X800" s="649" t="e">
        <f>'12 Score Format'!$C$15</f>
        <v>#N/A</v>
      </c>
      <c r="Y800" s="650">
        <f>E804</f>
        <v>0</v>
      </c>
      <c r="Z800" s="648"/>
      <c r="AA800" s="648"/>
      <c r="AB800" s="648"/>
      <c r="AC800" s="648">
        <f>SUMIF($X$8:$X$31,$AD$8,Y800:Y823)</f>
        <v>0</v>
      </c>
      <c r="AD800" s="642" t="s">
        <v>263</v>
      </c>
    </row>
    <row r="801" spans="2:30" ht="13.8" x14ac:dyDescent="0.25">
      <c r="B801" s="158"/>
      <c r="C801" s="1438">
        <f>'12 Score Format'!$C$9:$D$9</f>
        <v>0</v>
      </c>
      <c r="D801" s="1438"/>
      <c r="E801" s="138"/>
      <c r="F801" s="138"/>
      <c r="G801" s="138"/>
      <c r="H801" s="138"/>
      <c r="I801" s="138"/>
      <c r="J801" s="138"/>
      <c r="K801" s="132">
        <f>SUM(E801:J801)</f>
        <v>0</v>
      </c>
      <c r="L801" s="133" t="e">
        <f>AVERAGE(E801:J801)</f>
        <v>#DIV/0!</v>
      </c>
      <c r="T801" s="124">
        <f>K812</f>
        <v>0</v>
      </c>
      <c r="X801" s="649" t="e">
        <f>'12 Score Format'!$C$16</f>
        <v>#N/A</v>
      </c>
      <c r="Y801" s="650">
        <f>F804</f>
        <v>0</v>
      </c>
      <c r="Z801" s="651"/>
      <c r="AA801" s="652"/>
      <c r="AB801" s="653"/>
      <c r="AC801" s="648">
        <f>SUMIF($X$8:$X$31,$AD$9,Y800:Y823)</f>
        <v>0</v>
      </c>
      <c r="AD801" s="642" t="s">
        <v>490</v>
      </c>
    </row>
    <row r="802" spans="2:30" ht="13.8" x14ac:dyDescent="0.25">
      <c r="B802" s="158"/>
      <c r="C802" s="1438">
        <f>'12 Score Format'!$C$10:$D$10</f>
        <v>0</v>
      </c>
      <c r="D802" s="1438"/>
      <c r="E802" s="138"/>
      <c r="F802" s="138"/>
      <c r="G802" s="138"/>
      <c r="H802" s="138"/>
      <c r="I802" s="138"/>
      <c r="J802" s="138"/>
      <c r="K802" s="132">
        <f>SUM(E802:J802)</f>
        <v>0</v>
      </c>
      <c r="L802" s="133" t="e">
        <f>AVERAGE(E802:J802)</f>
        <v>#DIV/0!</v>
      </c>
      <c r="T802" s="124">
        <f>K820</f>
        <v>0</v>
      </c>
      <c r="X802" s="649" t="e">
        <f>'12 Score Format'!$C$17</f>
        <v>#N/A</v>
      </c>
      <c r="Y802" s="650">
        <f>G804</f>
        <v>0</v>
      </c>
      <c r="Z802" s="651"/>
      <c r="AA802" s="654"/>
      <c r="AB802" s="654"/>
      <c r="AC802" s="648">
        <f>SUMIF($X$8:$X$31,AD802,Y800:Y823)</f>
        <v>0</v>
      </c>
      <c r="AD802" s="642" t="s">
        <v>487</v>
      </c>
    </row>
    <row r="803" spans="2:30" ht="13.8" x14ac:dyDescent="0.25">
      <c r="B803" s="158"/>
      <c r="C803" s="1438">
        <f>'12 Score Format'!$C$11:$D$11</f>
        <v>0</v>
      </c>
      <c r="D803" s="1438"/>
      <c r="E803" s="138"/>
      <c r="F803" s="138"/>
      <c r="G803" s="138"/>
      <c r="H803" s="138"/>
      <c r="I803" s="138"/>
      <c r="J803" s="138"/>
      <c r="K803" s="132">
        <f>SUM(E803:J803)</f>
        <v>0</v>
      </c>
      <c r="L803" s="133" t="e">
        <f>AVERAGE(E803:J803)</f>
        <v>#DIV/0!</v>
      </c>
      <c r="T803" s="124">
        <f>K828</f>
        <v>0</v>
      </c>
      <c r="X803" s="649" t="e">
        <f>'12 Score Format'!$C$18</f>
        <v>#N/A</v>
      </c>
      <c r="Y803" s="650">
        <f>H804</f>
        <v>0</v>
      </c>
      <c r="Z803" s="651"/>
      <c r="AA803" s="651"/>
      <c r="AB803" s="651"/>
      <c r="AC803" s="648">
        <f>SUMIF($X$8:$X$31,AD803,Y800:Y823)</f>
        <v>0</v>
      </c>
      <c r="AD803" s="642" t="s">
        <v>262</v>
      </c>
    </row>
    <row r="804" spans="2:30" ht="13.8" x14ac:dyDescent="0.25">
      <c r="B804" s="158"/>
      <c r="C804" s="1438" t="s">
        <v>248</v>
      </c>
      <c r="D804" s="1438"/>
      <c r="E804" s="647">
        <f>SUM(E801:E803)</f>
        <v>0</v>
      </c>
      <c r="F804" s="647">
        <f t="shared" ref="F804:J804" si="80">SUM(F801:F803)</f>
        <v>0</v>
      </c>
      <c r="G804" s="647">
        <f t="shared" si="80"/>
        <v>0</v>
      </c>
      <c r="H804" s="647">
        <f t="shared" si="80"/>
        <v>0</v>
      </c>
      <c r="I804" s="647">
        <f t="shared" si="80"/>
        <v>0</v>
      </c>
      <c r="J804" s="647">
        <f t="shared" si="80"/>
        <v>0</v>
      </c>
      <c r="K804" s="134">
        <f t="shared" ref="K804" si="81">SUM(K801:K803)</f>
        <v>0</v>
      </c>
      <c r="L804" s="133"/>
      <c r="X804" s="649" t="e">
        <f>'12 Score Format'!$C$19</f>
        <v>#N/A</v>
      </c>
      <c r="Y804" s="650">
        <f>I804</f>
        <v>0</v>
      </c>
      <c r="Z804" s="651"/>
      <c r="AA804" s="651"/>
      <c r="AB804" s="651"/>
      <c r="AC804" s="648">
        <f>SUMIF($X$8:$X$31,$AD$12,Y800:Y823)</f>
        <v>0</v>
      </c>
      <c r="AD804" s="642" t="s">
        <v>485</v>
      </c>
    </row>
    <row r="805" spans="2:30" ht="15.6" x14ac:dyDescent="0.3">
      <c r="B805" s="157"/>
      <c r="C805" s="135"/>
      <c r="D805" s="5"/>
      <c r="E805" s="718"/>
      <c r="F805" s="718"/>
      <c r="G805" s="718"/>
      <c r="H805" s="718"/>
      <c r="I805" s="182"/>
      <c r="J805" s="182"/>
      <c r="K805" s="199" t="s">
        <v>311</v>
      </c>
      <c r="L805" s="181" t="e">
        <f>K804/('12 Score Format'!$K$9*30)</f>
        <v>#DIV/0!</v>
      </c>
      <c r="X805" s="649" t="e">
        <f>'12 Score Format'!$C$20</f>
        <v>#N/A</v>
      </c>
      <c r="Y805" s="650">
        <f>J804</f>
        <v>0</v>
      </c>
      <c r="Z805" s="454"/>
      <c r="AA805" s="454"/>
      <c r="AB805" s="454"/>
      <c r="AC805" s="648">
        <f>SUMIF($X$8:$X$31,$AD$13,Y800:Y823)</f>
        <v>0</v>
      </c>
      <c r="AD805" s="642" t="s">
        <v>489</v>
      </c>
    </row>
    <row r="806" spans="2:30" ht="15" x14ac:dyDescent="0.25">
      <c r="B806" s="157"/>
      <c r="C806" s="5"/>
      <c r="D806" s="5"/>
      <c r="E806" s="5"/>
      <c r="F806" s="5"/>
      <c r="G806" s="247" t="s">
        <v>370</v>
      </c>
      <c r="H806" s="248">
        <f>'12 Score Format'!$L$10</f>
        <v>0</v>
      </c>
      <c r="I806" s="5"/>
      <c r="J806" s="5"/>
      <c r="K806" s="128"/>
      <c r="L806" s="129"/>
      <c r="X806" s="649" t="e">
        <f>'12 Score Format'!$G$15</f>
        <v>#N/A</v>
      </c>
      <c r="Y806" s="655">
        <f>E812</f>
        <v>0</v>
      </c>
      <c r="Z806" s="454"/>
      <c r="AA806" s="454"/>
      <c r="AB806" s="454"/>
      <c r="AC806" s="648">
        <f>SUMIF($X$8:$X$31,$AD$14,Y800:Y823)</f>
        <v>0</v>
      </c>
      <c r="AD806" s="642" t="s">
        <v>488</v>
      </c>
    </row>
    <row r="807" spans="2:30" ht="13.8" x14ac:dyDescent="0.25">
      <c r="B807" s="271" t="e">
        <f>'12 Score Format'!$G$10</f>
        <v>#N/A</v>
      </c>
      <c r="C807" s="271"/>
      <c r="D807" s="271"/>
      <c r="E807" s="5"/>
      <c r="F807" s="5"/>
      <c r="G807" s="5"/>
      <c r="H807" s="5"/>
      <c r="I807" s="5"/>
      <c r="J807" s="5"/>
      <c r="K807" s="128"/>
      <c r="L807" s="129"/>
      <c r="X807" s="649" t="e">
        <f>'12 Score Format'!$G$16</f>
        <v>#N/A</v>
      </c>
      <c r="Y807" s="655">
        <f>F812</f>
        <v>0</v>
      </c>
      <c r="Z807" s="454"/>
      <c r="AA807" s="454"/>
      <c r="AB807" s="454"/>
      <c r="AC807" s="648">
        <f>SUMIF($X$8:$X$31,$AD$15,Y800:Y823)</f>
        <v>0</v>
      </c>
      <c r="AD807" s="657" t="s">
        <v>486</v>
      </c>
    </row>
    <row r="808" spans="2:30" s="123" customFormat="1" ht="60" customHeight="1" x14ac:dyDescent="0.25">
      <c r="B808" s="500" t="str">
        <f>$H$797</f>
        <v>L</v>
      </c>
      <c r="C808" s="130"/>
      <c r="D808" s="130"/>
      <c r="E808" s="197" t="e">
        <f>'12 Score Format'!$G$15</f>
        <v>#N/A</v>
      </c>
      <c r="F808" s="197" t="e">
        <f>'12 Score Format'!$G$16</f>
        <v>#N/A</v>
      </c>
      <c r="G808" s="197" t="e">
        <f>'12 Score Format'!$G$17</f>
        <v>#N/A</v>
      </c>
      <c r="H808" s="197" t="e">
        <f>'12 Score Format'!$G$18</f>
        <v>#N/A</v>
      </c>
      <c r="I808" s="197" t="e">
        <f>'12 Score Format'!$G$19</f>
        <v>#N/A</v>
      </c>
      <c r="J808" s="197" t="e">
        <f>'12 Score Format'!$G$20</f>
        <v>#N/A</v>
      </c>
      <c r="K808" s="131" t="s">
        <v>307</v>
      </c>
      <c r="L808" s="131" t="s">
        <v>308</v>
      </c>
      <c r="X808" s="649" t="e">
        <f>'12 Score Format'!$G$17</f>
        <v>#N/A</v>
      </c>
      <c r="Y808" s="655">
        <f>G812</f>
        <v>0</v>
      </c>
      <c r="Z808" s="648"/>
      <c r="AA808" s="648"/>
      <c r="AB808" s="648"/>
      <c r="AC808" s="648"/>
    </row>
    <row r="809" spans="2:30" ht="13.8" x14ac:dyDescent="0.25">
      <c r="B809" s="158"/>
      <c r="C809" s="1438">
        <f>'12 Score Format'!$C$9:$D$9</f>
        <v>0</v>
      </c>
      <c r="D809" s="1438"/>
      <c r="E809" s="138"/>
      <c r="F809" s="138"/>
      <c r="G809" s="138"/>
      <c r="H809" s="138"/>
      <c r="I809" s="138"/>
      <c r="J809" s="138"/>
      <c r="K809" s="132">
        <f>SUM(E809:J809)</f>
        <v>0</v>
      </c>
      <c r="L809" s="133" t="e">
        <f>AVERAGE(E809:J809)</f>
        <v>#DIV/0!</v>
      </c>
      <c r="X809" s="649" t="e">
        <f>'12 Score Format'!$G$18</f>
        <v>#N/A</v>
      </c>
      <c r="Y809" s="655">
        <f>H812</f>
        <v>0</v>
      </c>
      <c r="Z809" s="651"/>
      <c r="AA809" s="651"/>
      <c r="AB809" s="651"/>
      <c r="AC809" s="651"/>
      <c r="AD809" s="124"/>
    </row>
    <row r="810" spans="2:30" ht="13.8" x14ac:dyDescent="0.25">
      <c r="B810" s="158"/>
      <c r="C810" s="1438">
        <f>'12 Score Format'!$C$10:$D$10</f>
        <v>0</v>
      </c>
      <c r="D810" s="1438"/>
      <c r="E810" s="138"/>
      <c r="F810" s="138"/>
      <c r="G810" s="138"/>
      <c r="H810" s="138"/>
      <c r="I810" s="138"/>
      <c r="J810" s="138"/>
      <c r="K810" s="132">
        <f>SUM(E810:J810)</f>
        <v>0</v>
      </c>
      <c r="L810" s="133" t="e">
        <f>AVERAGE(E810:J810)</f>
        <v>#DIV/0!</v>
      </c>
      <c r="X810" s="649" t="e">
        <f>'12 Score Format'!$G$19</f>
        <v>#N/A</v>
      </c>
      <c r="Y810" s="655">
        <f>I812</f>
        <v>0</v>
      </c>
      <c r="Z810" s="651"/>
      <c r="AA810" s="651"/>
      <c r="AB810" s="651"/>
      <c r="AC810" s="651"/>
      <c r="AD810" s="124"/>
    </row>
    <row r="811" spans="2:30" ht="13.8" x14ac:dyDescent="0.25">
      <c r="B811" s="158"/>
      <c r="C811" s="1438">
        <f>'12 Score Format'!$C$11:$D$11</f>
        <v>0</v>
      </c>
      <c r="D811" s="1438"/>
      <c r="E811" s="138"/>
      <c r="F811" s="138"/>
      <c r="G811" s="138"/>
      <c r="H811" s="138"/>
      <c r="I811" s="138"/>
      <c r="J811" s="138"/>
      <c r="K811" s="132">
        <f>SUM(E811:J811)</f>
        <v>0</v>
      </c>
      <c r="L811" s="133" t="e">
        <f>AVERAGE(E811:J811)</f>
        <v>#DIV/0!</v>
      </c>
      <c r="X811" s="649" t="e">
        <f>'12 Score Format'!$G$20</f>
        <v>#N/A</v>
      </c>
      <c r="Y811" s="655">
        <f>J812</f>
        <v>0</v>
      </c>
      <c r="Z811" s="651"/>
      <c r="AA811" s="651"/>
      <c r="AB811" s="651"/>
      <c r="AC811" s="651"/>
      <c r="AD811" s="124"/>
    </row>
    <row r="812" spans="2:30" ht="13.8" x14ac:dyDescent="0.25">
      <c r="B812" s="158"/>
      <c r="C812" s="1438" t="s">
        <v>248</v>
      </c>
      <c r="D812" s="1438"/>
      <c r="E812" s="647">
        <f>SUM(E809:E811)</f>
        <v>0</v>
      </c>
      <c r="F812" s="647">
        <f t="shared" ref="F812:J812" si="82">SUM(F809:F811)</f>
        <v>0</v>
      </c>
      <c r="G812" s="647">
        <f t="shared" si="82"/>
        <v>0</v>
      </c>
      <c r="H812" s="647">
        <f t="shared" si="82"/>
        <v>0</v>
      </c>
      <c r="I812" s="647">
        <f t="shared" si="82"/>
        <v>0</v>
      </c>
      <c r="J812" s="647">
        <f t="shared" si="82"/>
        <v>0</v>
      </c>
      <c r="K812" s="134">
        <f t="shared" ref="K812" si="83">SUM(K809:K811)</f>
        <v>0</v>
      </c>
      <c r="L812" s="132"/>
      <c r="X812" s="649" t="e">
        <f>'12 Score Format'!$K$15</f>
        <v>#N/A</v>
      </c>
      <c r="Y812" s="655">
        <f>E820</f>
        <v>0</v>
      </c>
      <c r="Z812" s="651"/>
      <c r="AA812" s="651"/>
      <c r="AB812" s="651"/>
      <c r="AC812" s="651"/>
      <c r="AD812" s="124"/>
    </row>
    <row r="813" spans="2:30" ht="15.6" x14ac:dyDescent="0.3">
      <c r="B813" s="157"/>
      <c r="C813" s="135"/>
      <c r="D813" s="5"/>
      <c r="E813" s="718"/>
      <c r="F813" s="718"/>
      <c r="G813" s="718"/>
      <c r="H813" s="718"/>
      <c r="I813" s="182"/>
      <c r="J813" s="182"/>
      <c r="K813" s="199" t="s">
        <v>311</v>
      </c>
      <c r="L813" s="181" t="e">
        <f>K812/('12 Score Format'!$K$10*30)</f>
        <v>#DIV/0!</v>
      </c>
      <c r="X813" s="649" t="e">
        <f>'12 Score Format'!$K$16</f>
        <v>#N/A</v>
      </c>
      <c r="Y813" s="655">
        <f>F820</f>
        <v>0</v>
      </c>
      <c r="Z813" s="454"/>
      <c r="AA813" s="454"/>
      <c r="AB813" s="454"/>
      <c r="AC813" s="454"/>
    </row>
    <row r="814" spans="2:30" ht="15" x14ac:dyDescent="0.25">
      <c r="B814" s="157"/>
      <c r="C814" s="5"/>
      <c r="D814" s="5"/>
      <c r="E814" s="5"/>
      <c r="F814" s="5"/>
      <c r="G814" s="5"/>
      <c r="H814" s="5"/>
      <c r="I814" s="5"/>
      <c r="J814" s="5"/>
      <c r="K814" s="128"/>
      <c r="L814" s="137"/>
      <c r="X814" s="649" t="e">
        <f>'12 Score Format'!$K$17</f>
        <v>#N/A</v>
      </c>
      <c r="Y814" s="655">
        <f>G820</f>
        <v>0</v>
      </c>
      <c r="Z814" s="454"/>
      <c r="AA814" s="454"/>
      <c r="AB814" s="454"/>
      <c r="AC814" s="454"/>
    </row>
    <row r="815" spans="2:30" x14ac:dyDescent="0.25">
      <c r="B815" s="271" t="e">
        <f>'12 Score Format'!$G$11</f>
        <v>#N/A</v>
      </c>
      <c r="C815" s="271"/>
      <c r="D815" s="271"/>
      <c r="E815" s="5"/>
      <c r="F815" s="5"/>
      <c r="G815" s="247" t="s">
        <v>370</v>
      </c>
      <c r="H815" s="248">
        <f>'12 Score Format'!$L$11</f>
        <v>0</v>
      </c>
      <c r="I815" s="5"/>
      <c r="J815" s="5"/>
      <c r="K815" s="128"/>
      <c r="L815" s="129"/>
      <c r="X815" s="649" t="e">
        <f>'12 Score Format'!$K$18</f>
        <v>#N/A</v>
      </c>
      <c r="Y815" s="655">
        <f>H820</f>
        <v>0</v>
      </c>
      <c r="Z815" s="454"/>
      <c r="AA815" s="454"/>
      <c r="AB815" s="454"/>
      <c r="AC815" s="454"/>
    </row>
    <row r="816" spans="2:30" s="123" customFormat="1" ht="60" customHeight="1" x14ac:dyDescent="0.25">
      <c r="B816" s="500" t="str">
        <f>$H$797</f>
        <v>L</v>
      </c>
      <c r="C816" s="130"/>
      <c r="D816" s="130"/>
      <c r="E816" s="197" t="e">
        <f>'12 Score Format'!$K$15</f>
        <v>#N/A</v>
      </c>
      <c r="F816" s="197" t="e">
        <f>'12 Score Format'!$K$16</f>
        <v>#N/A</v>
      </c>
      <c r="G816" s="197" t="e">
        <f>'12 Score Format'!$K$17</f>
        <v>#N/A</v>
      </c>
      <c r="H816" s="197" t="e">
        <f>'12 Score Format'!$K$18</f>
        <v>#N/A</v>
      </c>
      <c r="I816" s="197" t="e">
        <f>'12 Score Format'!$K$19</f>
        <v>#N/A</v>
      </c>
      <c r="J816" s="197" t="e">
        <f>'12 Score Format'!$K$20</f>
        <v>#N/A</v>
      </c>
      <c r="K816" s="131" t="s">
        <v>307</v>
      </c>
      <c r="L816" s="131" t="s">
        <v>308</v>
      </c>
      <c r="X816" s="649" t="e">
        <f>'12 Score Format'!$K$19</f>
        <v>#N/A</v>
      </c>
      <c r="Y816" s="655">
        <f>I820</f>
        <v>0</v>
      </c>
      <c r="Z816" s="648"/>
      <c r="AA816" s="648"/>
      <c r="AB816" s="648"/>
      <c r="AC816" s="648"/>
    </row>
    <row r="817" spans="2:30" ht="13.8" x14ac:dyDescent="0.25">
      <c r="B817" s="158"/>
      <c r="C817" s="1438">
        <f>'12 Score Format'!$C$9:$D$9</f>
        <v>0</v>
      </c>
      <c r="D817" s="1438"/>
      <c r="E817" s="138"/>
      <c r="F817" s="138"/>
      <c r="G817" s="138"/>
      <c r="H817" s="138"/>
      <c r="I817" s="138"/>
      <c r="J817" s="138"/>
      <c r="K817" s="132">
        <f>SUM(E817:J817)</f>
        <v>0</v>
      </c>
      <c r="L817" s="133" t="e">
        <f>AVERAGE(E817:J817)</f>
        <v>#DIV/0!</v>
      </c>
      <c r="X817" s="649" t="e">
        <f>'12 Score Format'!$K$20</f>
        <v>#N/A</v>
      </c>
      <c r="Y817" s="655">
        <f>J820</f>
        <v>0</v>
      </c>
      <c r="Z817" s="651"/>
      <c r="AA817" s="651"/>
      <c r="AB817" s="651"/>
      <c r="AC817" s="651"/>
      <c r="AD817" s="124"/>
    </row>
    <row r="818" spans="2:30" ht="13.8" x14ac:dyDescent="0.25">
      <c r="B818" s="158"/>
      <c r="C818" s="1438">
        <f>'12 Score Format'!$C$10:$D$10</f>
        <v>0</v>
      </c>
      <c r="D818" s="1438"/>
      <c r="E818" s="138"/>
      <c r="F818" s="138"/>
      <c r="G818" s="138"/>
      <c r="H818" s="138"/>
      <c r="I818" s="138"/>
      <c r="J818" s="138"/>
      <c r="K818" s="132">
        <f>SUM(E818:J818)</f>
        <v>0</v>
      </c>
      <c r="L818" s="133" t="e">
        <f>AVERAGE(E818:J818)</f>
        <v>#DIV/0!</v>
      </c>
      <c r="X818" s="649" t="e">
        <f>'12 Score Format'!$O$15</f>
        <v>#N/A</v>
      </c>
      <c r="Y818" s="658">
        <f>E828</f>
        <v>0</v>
      </c>
      <c r="Z818" s="656"/>
      <c r="AA818" s="656"/>
      <c r="AB818" s="656"/>
      <c r="AC818" s="656"/>
      <c r="AD818" s="124"/>
    </row>
    <row r="819" spans="2:30" ht="13.8" x14ac:dyDescent="0.25">
      <c r="B819" s="158"/>
      <c r="C819" s="1438">
        <f>'12 Score Format'!$C$11:$D$11</f>
        <v>0</v>
      </c>
      <c r="D819" s="1438"/>
      <c r="E819" s="138"/>
      <c r="F819" s="138"/>
      <c r="G819" s="138"/>
      <c r="H819" s="138"/>
      <c r="I819" s="138"/>
      <c r="J819" s="138"/>
      <c r="K819" s="132">
        <f>SUM(E819:J819)</f>
        <v>0</v>
      </c>
      <c r="L819" s="133" t="e">
        <f>AVERAGE(E819:J819)</f>
        <v>#DIV/0!</v>
      </c>
      <c r="X819" s="649" t="e">
        <f>'12 Score Format'!$O$16</f>
        <v>#N/A</v>
      </c>
      <c r="Y819" s="658">
        <f>F828</f>
        <v>0</v>
      </c>
      <c r="Z819" s="656"/>
      <c r="AA819" s="656"/>
      <c r="AB819" s="656"/>
      <c r="AC819" s="656"/>
      <c r="AD819" s="124"/>
    </row>
    <row r="820" spans="2:30" ht="13.8" x14ac:dyDescent="0.25">
      <c r="B820" s="158"/>
      <c r="C820" s="1438" t="s">
        <v>248</v>
      </c>
      <c r="D820" s="1438"/>
      <c r="E820" s="647">
        <f>SUM(E817:E819)</f>
        <v>0</v>
      </c>
      <c r="F820" s="647">
        <f t="shared" ref="F820:J820" si="84">SUM(F817:F819)</f>
        <v>0</v>
      </c>
      <c r="G820" s="647">
        <f t="shared" si="84"/>
        <v>0</v>
      </c>
      <c r="H820" s="647">
        <f t="shared" si="84"/>
        <v>0</v>
      </c>
      <c r="I820" s="647">
        <f t="shared" si="84"/>
        <v>0</v>
      </c>
      <c r="J820" s="647">
        <f t="shared" si="84"/>
        <v>0</v>
      </c>
      <c r="K820" s="134">
        <f t="shared" ref="K820" si="85">SUM(K817:K819)</f>
        <v>0</v>
      </c>
      <c r="L820" s="132"/>
      <c r="X820" s="649" t="e">
        <f>'12 Score Format'!$O$17</f>
        <v>#N/A</v>
      </c>
      <c r="Y820" s="658">
        <f>G828</f>
        <v>0</v>
      </c>
      <c r="Z820" s="656"/>
      <c r="AA820" s="656"/>
      <c r="AB820" s="656"/>
      <c r="AC820" s="656"/>
      <c r="AD820" s="124"/>
    </row>
    <row r="821" spans="2:30" ht="15.6" x14ac:dyDescent="0.3">
      <c r="B821" s="157"/>
      <c r="C821" s="135"/>
      <c r="D821" s="5"/>
      <c r="E821" s="718"/>
      <c r="F821" s="718"/>
      <c r="G821" s="718"/>
      <c r="H821" s="718"/>
      <c r="I821" s="182"/>
      <c r="J821" s="182"/>
      <c r="K821" s="199" t="s">
        <v>311</v>
      </c>
      <c r="L821" s="181" t="e">
        <f>K820/('12 Score Format'!$K$11*30)</f>
        <v>#DIV/0!</v>
      </c>
      <c r="X821" s="649" t="e">
        <f>'12 Score Format'!$O$18</f>
        <v>#N/A</v>
      </c>
      <c r="Y821" s="658">
        <f>H828</f>
        <v>0</v>
      </c>
      <c r="Z821" s="656"/>
      <c r="AA821" s="656"/>
      <c r="AB821" s="656"/>
      <c r="AC821" s="656"/>
    </row>
    <row r="822" spans="2:30" ht="15" x14ac:dyDescent="0.25">
      <c r="B822" s="157"/>
      <c r="C822" s="5"/>
      <c r="D822" s="5"/>
      <c r="E822" s="5"/>
      <c r="F822" s="5"/>
      <c r="G822" s="5"/>
      <c r="H822" s="5"/>
      <c r="I822" s="5"/>
      <c r="J822" s="5"/>
      <c r="K822" s="128"/>
      <c r="L822" s="137"/>
      <c r="X822" s="649" t="e">
        <f>'12 Score Format'!$O$19</f>
        <v>#N/A</v>
      </c>
      <c r="Y822" s="658">
        <f>I828</f>
        <v>0</v>
      </c>
      <c r="Z822" s="656"/>
      <c r="AA822" s="656"/>
      <c r="AB822" s="656"/>
      <c r="AC822" s="656"/>
    </row>
    <row r="823" spans="2:30" ht="13.8" x14ac:dyDescent="0.25">
      <c r="B823" s="271" t="str">
        <f>'12 Score Format'!$G$12</f>
        <v>Not Used</v>
      </c>
      <c r="C823" s="271"/>
      <c r="D823" s="271"/>
      <c r="E823" s="5"/>
      <c r="F823" s="5"/>
      <c r="G823" s="247" t="s">
        <v>370</v>
      </c>
      <c r="H823" s="248">
        <f>'12 Score Format'!$L$12</f>
        <v>0</v>
      </c>
      <c r="I823" s="5"/>
      <c r="J823" s="5"/>
      <c r="K823" s="128"/>
      <c r="L823" s="129"/>
      <c r="X823" s="649" t="e">
        <f>'12 Score Format'!$O$20</f>
        <v>#N/A</v>
      </c>
      <c r="Y823" s="659">
        <f>J828</f>
        <v>0</v>
      </c>
      <c r="Z823" s="656"/>
      <c r="AA823" s="656"/>
      <c r="AB823" s="656"/>
      <c r="AC823" s="656"/>
    </row>
    <row r="824" spans="2:30" s="123" customFormat="1" ht="60" customHeight="1" x14ac:dyDescent="0.2">
      <c r="B824" s="500" t="str">
        <f>$H$797</f>
        <v>L</v>
      </c>
      <c r="C824" s="130"/>
      <c r="D824" s="130"/>
      <c r="E824" s="197" t="e">
        <f>'12 Score Format'!$O$15</f>
        <v>#N/A</v>
      </c>
      <c r="F824" s="197" t="e">
        <f>'12 Score Format'!$O$16</f>
        <v>#N/A</v>
      </c>
      <c r="G824" s="197" t="e">
        <f>'12 Score Format'!$O$17</f>
        <v>#N/A</v>
      </c>
      <c r="H824" s="197" t="e">
        <f>'12 Score Format'!$O$18</f>
        <v>#N/A</v>
      </c>
      <c r="I824" s="197" t="e">
        <f>'12 Score Format'!$O$19</f>
        <v>#N/A</v>
      </c>
      <c r="J824" s="197" t="e">
        <f>'12 Score Format'!$O$20</f>
        <v>#N/A</v>
      </c>
      <c r="K824" s="131" t="s">
        <v>307</v>
      </c>
      <c r="L824" s="131" t="s">
        <v>308</v>
      </c>
    </row>
    <row r="825" spans="2:30" ht="13.8" x14ac:dyDescent="0.25">
      <c r="B825" s="158"/>
      <c r="C825" s="1438">
        <f>'12 Score Format'!$C$9:$D$9</f>
        <v>0</v>
      </c>
      <c r="D825" s="1438"/>
      <c r="E825" s="138"/>
      <c r="F825" s="138"/>
      <c r="G825" s="138"/>
      <c r="H825" s="138"/>
      <c r="I825" s="138"/>
      <c r="J825" s="138"/>
      <c r="K825" s="132">
        <f>SUM(E825:J825)</f>
        <v>0</v>
      </c>
      <c r="L825" s="133" t="e">
        <f>AVERAGE(E825:J825)</f>
        <v>#DIV/0!</v>
      </c>
    </row>
    <row r="826" spans="2:30" ht="13.8" x14ac:dyDescent="0.25">
      <c r="B826" s="158"/>
      <c r="C826" s="1438">
        <f>'12 Score Format'!$C$10:$D$10</f>
        <v>0</v>
      </c>
      <c r="D826" s="1438"/>
      <c r="E826" s="138"/>
      <c r="F826" s="138"/>
      <c r="G826" s="138"/>
      <c r="H826" s="138"/>
      <c r="I826" s="138"/>
      <c r="J826" s="138"/>
      <c r="K826" s="132">
        <f>SUM(E826:J826)</f>
        <v>0</v>
      </c>
      <c r="L826" s="133" t="e">
        <f>AVERAGE(E826:J826)</f>
        <v>#DIV/0!</v>
      </c>
    </row>
    <row r="827" spans="2:30" ht="13.8" x14ac:dyDescent="0.25">
      <c r="B827" s="158"/>
      <c r="C827" s="1438">
        <f>'12 Score Format'!$C$11:$D$11</f>
        <v>0</v>
      </c>
      <c r="D827" s="1438"/>
      <c r="E827" s="138"/>
      <c r="F827" s="138"/>
      <c r="G827" s="138"/>
      <c r="H827" s="138"/>
      <c r="I827" s="138"/>
      <c r="J827" s="138"/>
      <c r="K827" s="132">
        <f>SUM(E827:J827)</f>
        <v>0</v>
      </c>
      <c r="L827" s="133" t="e">
        <f>AVERAGE(E827:J827)</f>
        <v>#DIV/0!</v>
      </c>
    </row>
    <row r="828" spans="2:30" ht="13.8" x14ac:dyDescent="0.25">
      <c r="B828" s="158"/>
      <c r="C828" s="1438" t="s">
        <v>248</v>
      </c>
      <c r="D828" s="1438"/>
      <c r="E828" s="647">
        <f t="shared" ref="E828:K828" si="86">SUM(E825:E827)</f>
        <v>0</v>
      </c>
      <c r="F828" s="647">
        <f t="shared" si="86"/>
        <v>0</v>
      </c>
      <c r="G828" s="647">
        <f t="shared" si="86"/>
        <v>0</v>
      </c>
      <c r="H828" s="647">
        <f t="shared" si="86"/>
        <v>0</v>
      </c>
      <c r="I828" s="647">
        <f t="shared" si="86"/>
        <v>0</v>
      </c>
      <c r="J828" s="647">
        <f t="shared" si="86"/>
        <v>0</v>
      </c>
      <c r="K828" s="134">
        <f t="shared" si="86"/>
        <v>0</v>
      </c>
      <c r="L828" s="132"/>
    </row>
    <row r="829" spans="2:30" ht="15.6" x14ac:dyDescent="0.3">
      <c r="B829" s="157"/>
      <c r="C829" s="135"/>
      <c r="D829" s="5"/>
      <c r="E829" s="94"/>
      <c r="F829" s="94"/>
      <c r="G829" s="94"/>
      <c r="H829" s="94"/>
      <c r="I829" s="182"/>
      <c r="J829" s="182"/>
      <c r="K829" s="199" t="s">
        <v>311</v>
      </c>
      <c r="L829" s="181" t="e">
        <f>K828/('12 Score Format'!$K$12*30)</f>
        <v>#DIV/0!</v>
      </c>
    </row>
    <row r="830" spans="2:30" ht="15" customHeight="1" x14ac:dyDescent="0.3">
      <c r="B830" s="157"/>
      <c r="C830" s="135"/>
      <c r="D830" s="5"/>
      <c r="E830" s="94"/>
      <c r="F830" s="15"/>
      <c r="G830" s="247" t="s">
        <v>371</v>
      </c>
      <c r="H830" s="248">
        <f>$H$38</f>
        <v>0</v>
      </c>
      <c r="I830" s="94"/>
      <c r="J830" s="137"/>
      <c r="K830" s="199" t="s">
        <v>356</v>
      </c>
      <c r="L830" s="136">
        <f>K804+K812+K820+K828</f>
        <v>0</v>
      </c>
      <c r="O830" s="95">
        <f>IF(L830&gt;0,1,0)</f>
        <v>0</v>
      </c>
    </row>
    <row r="831" spans="2:30" ht="15" x14ac:dyDescent="0.25">
      <c r="B831" s="157"/>
      <c r="C831" s="5"/>
      <c r="D831" s="5"/>
      <c r="E831" s="5"/>
      <c r="F831" s="5"/>
      <c r="G831" s="5"/>
      <c r="H831" s="5"/>
      <c r="I831" s="5"/>
      <c r="J831" s="182"/>
      <c r="K831" s="199" t="s">
        <v>317</v>
      </c>
      <c r="L831" s="181" t="e">
        <f>(K804+K812+K820+K828)/'12 Score Format'!$M$90</f>
        <v>#DIV/0!</v>
      </c>
    </row>
    <row r="832" spans="2:30" ht="5.4" customHeight="1" x14ac:dyDescent="0.3">
      <c r="B832" s="166"/>
      <c r="G832" s="141"/>
      <c r="H832" s="142"/>
      <c r="K832" s="140"/>
      <c r="L832" s="140"/>
    </row>
    <row r="833" spans="2:12" ht="15.6" hidden="1" x14ac:dyDescent="0.3">
      <c r="B833" s="159"/>
      <c r="C833" s="15"/>
      <c r="D833" s="15"/>
      <c r="E833" s="15"/>
      <c r="F833" s="15"/>
      <c r="G833" s="97"/>
      <c r="H833" s="98"/>
      <c r="I833" s="15"/>
      <c r="J833" s="15"/>
      <c r="K833" s="96"/>
      <c r="L833" s="96"/>
    </row>
    <row r="834" spans="2:12" ht="15.6" hidden="1" x14ac:dyDescent="0.3">
      <c r="B834" s="159"/>
      <c r="C834" s="15"/>
      <c r="D834" s="15"/>
      <c r="E834" s="15"/>
      <c r="F834" s="15"/>
      <c r="G834" s="97"/>
      <c r="H834" s="98"/>
      <c r="I834" s="15"/>
      <c r="J834" s="15"/>
      <c r="K834" s="96"/>
      <c r="L834" s="96"/>
    </row>
    <row r="835" spans="2:12" ht="15.6" hidden="1" x14ac:dyDescent="0.3">
      <c r="B835" s="159"/>
      <c r="C835" s="15"/>
      <c r="D835" s="15"/>
      <c r="E835" s="15"/>
      <c r="F835" s="15"/>
      <c r="G835" s="97"/>
      <c r="H835" s="98"/>
      <c r="I835" s="15"/>
      <c r="J835" s="15"/>
      <c r="K835" s="96"/>
      <c r="L835" s="96"/>
    </row>
    <row r="836" spans="2:12" ht="15.6" hidden="1" x14ac:dyDescent="0.3">
      <c r="B836" s="159"/>
      <c r="C836" s="15"/>
      <c r="D836" s="15"/>
      <c r="E836" s="15"/>
      <c r="F836" s="15"/>
      <c r="G836" s="97"/>
      <c r="H836" s="98"/>
      <c r="I836" s="15"/>
      <c r="J836" s="15"/>
      <c r="K836" s="96"/>
      <c r="L836" s="96"/>
    </row>
    <row r="837" spans="2:12" ht="15.6" hidden="1" x14ac:dyDescent="0.3">
      <c r="B837" s="159"/>
      <c r="C837" s="15"/>
      <c r="D837" s="15"/>
      <c r="E837" s="15"/>
      <c r="F837" s="15"/>
      <c r="G837" s="97"/>
      <c r="H837" s="98"/>
      <c r="I837" s="15"/>
      <c r="J837" s="15"/>
      <c r="K837" s="96"/>
      <c r="L837" s="96"/>
    </row>
    <row r="838" spans="2:12" ht="15.6" hidden="1" x14ac:dyDescent="0.3">
      <c r="B838" s="159"/>
      <c r="C838" s="15"/>
      <c r="D838" s="15"/>
      <c r="E838" s="15"/>
      <c r="F838" s="15"/>
      <c r="G838" s="97"/>
      <c r="H838" s="98"/>
      <c r="I838" s="15"/>
      <c r="J838" s="15"/>
      <c r="K838" s="96"/>
      <c r="L838" s="96"/>
    </row>
    <row r="839" spans="2:12" ht="15.6" hidden="1" x14ac:dyDescent="0.3">
      <c r="B839" s="163"/>
      <c r="C839" s="20"/>
      <c r="D839" s="20"/>
      <c r="E839" s="20"/>
      <c r="F839" s="20"/>
      <c r="G839" s="116"/>
      <c r="H839" s="117"/>
      <c r="I839" s="20"/>
      <c r="J839" s="20"/>
      <c r="K839" s="113"/>
      <c r="L839" s="113"/>
    </row>
    <row r="840" spans="2:12" ht="15" hidden="1" x14ac:dyDescent="0.25">
      <c r="B840" s="163"/>
      <c r="C840" s="20"/>
      <c r="D840" s="20"/>
      <c r="E840" s="20"/>
      <c r="F840" s="20"/>
      <c r="G840" s="20"/>
      <c r="H840" s="20"/>
      <c r="I840" s="20"/>
      <c r="J840" s="20"/>
      <c r="K840" s="113"/>
      <c r="L840" s="113"/>
    </row>
    <row r="841" spans="2:12" ht="15.6" hidden="1" x14ac:dyDescent="0.3">
      <c r="B841" s="1441"/>
      <c r="C841" s="1441"/>
      <c r="D841" s="1441"/>
      <c r="E841" s="20"/>
      <c r="F841" s="20"/>
      <c r="G841" s="20"/>
      <c r="H841" s="20"/>
      <c r="I841" s="20"/>
      <c r="J841" s="20"/>
      <c r="K841" s="113"/>
      <c r="L841" s="110"/>
    </row>
    <row r="842" spans="2:12" ht="15" hidden="1" x14ac:dyDescent="0.25">
      <c r="B842" s="163"/>
      <c r="C842" s="20"/>
      <c r="D842" s="20"/>
      <c r="E842" s="114"/>
      <c r="F842" s="114"/>
      <c r="G842" s="114"/>
      <c r="H842" s="114"/>
      <c r="I842" s="114"/>
      <c r="J842" s="114"/>
      <c r="K842" s="115"/>
      <c r="L842" s="115"/>
    </row>
    <row r="843" spans="2:12" ht="15.6" hidden="1" x14ac:dyDescent="0.3">
      <c r="B843" s="163"/>
      <c r="C843" s="1442"/>
      <c r="D843" s="1442"/>
      <c r="E843" s="109"/>
      <c r="F843" s="109"/>
      <c r="G843" s="109"/>
      <c r="H843" s="109"/>
      <c r="I843" s="109"/>
      <c r="J843" s="109"/>
      <c r="K843" s="110"/>
      <c r="L843" s="118"/>
    </row>
    <row r="844" spans="2:12" ht="15.6" hidden="1" x14ac:dyDescent="0.3">
      <c r="B844" s="163"/>
      <c r="C844" s="1442"/>
      <c r="D844" s="1442"/>
      <c r="E844" s="109"/>
      <c r="F844" s="109"/>
      <c r="G844" s="109"/>
      <c r="H844" s="109"/>
      <c r="I844" s="109"/>
      <c r="J844" s="109"/>
      <c r="K844" s="110"/>
      <c r="L844" s="118"/>
    </row>
    <row r="845" spans="2:12" ht="15.6" hidden="1" x14ac:dyDescent="0.3">
      <c r="B845" s="163"/>
      <c r="C845" s="1442"/>
      <c r="D845" s="1442"/>
      <c r="E845" s="109"/>
      <c r="F845" s="109"/>
      <c r="G845" s="109"/>
      <c r="H845" s="109"/>
      <c r="I845" s="109"/>
      <c r="J845" s="109"/>
      <c r="K845" s="110"/>
      <c r="L845" s="118"/>
    </row>
    <row r="846" spans="2:12" ht="15.6" hidden="1" x14ac:dyDescent="0.3">
      <c r="B846" s="163"/>
      <c r="C846" s="20"/>
      <c r="D846" s="20"/>
      <c r="E846" s="20"/>
      <c r="F846" s="20"/>
      <c r="G846" s="116"/>
      <c r="H846" s="117"/>
      <c r="I846" s="20"/>
      <c r="J846" s="20"/>
      <c r="K846" s="113"/>
      <c r="L846" s="113"/>
    </row>
    <row r="847" spans="2:12" ht="15" hidden="1" x14ac:dyDescent="0.25">
      <c r="B847" s="163"/>
      <c r="C847" s="20"/>
      <c r="D847" s="20"/>
      <c r="E847" s="20"/>
      <c r="F847" s="20"/>
      <c r="G847" s="20"/>
      <c r="H847" s="20"/>
      <c r="I847" s="20"/>
      <c r="J847" s="20"/>
      <c r="K847" s="113"/>
      <c r="L847" s="113"/>
    </row>
    <row r="848" spans="2:12" ht="15.6" hidden="1" x14ac:dyDescent="0.3">
      <c r="B848" s="1441"/>
      <c r="C848" s="1441"/>
      <c r="D848" s="1441"/>
      <c r="E848" s="20"/>
      <c r="F848" s="20"/>
      <c r="G848" s="20"/>
      <c r="H848" s="20"/>
      <c r="I848" s="20"/>
      <c r="J848" s="20"/>
      <c r="K848" s="113"/>
      <c r="L848" s="110"/>
    </row>
    <row r="849" spans="2:12" ht="15" hidden="1" x14ac:dyDescent="0.25">
      <c r="B849" s="163"/>
      <c r="C849" s="20"/>
      <c r="D849" s="20"/>
      <c r="E849" s="114"/>
      <c r="F849" s="114"/>
      <c r="G849" s="114"/>
      <c r="H849" s="114"/>
      <c r="I849" s="114"/>
      <c r="J849" s="114"/>
      <c r="K849" s="115"/>
      <c r="L849" s="115"/>
    </row>
    <row r="850" spans="2:12" ht="15.6" hidden="1" x14ac:dyDescent="0.3">
      <c r="B850" s="163"/>
      <c r="C850" s="1442"/>
      <c r="D850" s="1442"/>
      <c r="E850" s="109"/>
      <c r="F850" s="109"/>
      <c r="G850" s="109"/>
      <c r="H850" s="109"/>
      <c r="I850" s="109"/>
      <c r="J850" s="109"/>
      <c r="K850" s="110"/>
      <c r="L850" s="118"/>
    </row>
    <row r="851" spans="2:12" ht="15.6" hidden="1" x14ac:dyDescent="0.3">
      <c r="B851" s="163"/>
      <c r="C851" s="1442"/>
      <c r="D851" s="1442"/>
      <c r="E851" s="109"/>
      <c r="F851" s="109"/>
      <c r="G851" s="109"/>
      <c r="H851" s="109"/>
      <c r="I851" s="109"/>
      <c r="J851" s="109"/>
      <c r="K851" s="110"/>
      <c r="L851" s="118"/>
    </row>
    <row r="852" spans="2:12" ht="15.6" hidden="1" x14ac:dyDescent="0.3">
      <c r="B852" s="163"/>
      <c r="C852" s="1442"/>
      <c r="D852" s="1442"/>
      <c r="E852" s="109"/>
      <c r="F852" s="109"/>
      <c r="G852" s="109"/>
      <c r="H852" s="109"/>
      <c r="I852" s="109"/>
      <c r="J852" s="109"/>
      <c r="K852" s="110"/>
      <c r="L852" s="118"/>
    </row>
    <row r="853" spans="2:12" ht="15.6" hidden="1" x14ac:dyDescent="0.3">
      <c r="B853" s="163"/>
      <c r="C853" s="117"/>
      <c r="D853" s="117"/>
      <c r="E853" s="111"/>
      <c r="F853" s="111"/>
      <c r="G853" s="111"/>
      <c r="H853" s="111"/>
      <c r="I853" s="111"/>
      <c r="J853" s="111"/>
      <c r="K853" s="112"/>
      <c r="L853" s="118"/>
    </row>
    <row r="854" spans="2:12" ht="15.6" hidden="1" x14ac:dyDescent="0.3">
      <c r="B854" s="163"/>
      <c r="C854" s="119"/>
      <c r="D854" s="20"/>
      <c r="E854" s="109"/>
      <c r="F854" s="109"/>
      <c r="G854" s="109"/>
      <c r="H854" s="109"/>
      <c r="I854" s="121"/>
      <c r="J854" s="121"/>
      <c r="K854" s="121"/>
      <c r="L854" s="120"/>
    </row>
    <row r="855" spans="2:12" ht="15" hidden="1" x14ac:dyDescent="0.25">
      <c r="B855" s="163"/>
      <c r="C855" s="20"/>
      <c r="D855" s="20"/>
      <c r="E855" s="20"/>
      <c r="F855" s="20"/>
      <c r="G855" s="20"/>
      <c r="H855" s="20"/>
      <c r="I855" s="20"/>
      <c r="J855" s="20"/>
      <c r="K855" s="113"/>
      <c r="L855" s="110"/>
    </row>
    <row r="856" spans="2:12" ht="15.6" hidden="1" x14ac:dyDescent="0.3">
      <c r="B856" s="165"/>
      <c r="C856" s="117"/>
      <c r="D856" s="117"/>
      <c r="E856" s="20"/>
      <c r="F856" s="20"/>
      <c r="G856" s="20"/>
      <c r="H856" s="20"/>
      <c r="I856" s="20"/>
      <c r="J856" s="20"/>
      <c r="K856" s="113"/>
      <c r="L856" s="110"/>
    </row>
    <row r="857" spans="2:12" ht="15" hidden="1" x14ac:dyDescent="0.25">
      <c r="B857" s="163"/>
      <c r="C857" s="20"/>
      <c r="D857" s="20"/>
      <c r="E857" s="114"/>
      <c r="F857" s="114"/>
      <c r="G857" s="114"/>
      <c r="H857" s="114"/>
      <c r="I857" s="114"/>
      <c r="J857" s="114"/>
      <c r="K857" s="115"/>
      <c r="L857" s="115"/>
    </row>
    <row r="858" spans="2:12" ht="15.6" hidden="1" x14ac:dyDescent="0.3">
      <c r="B858" s="163"/>
      <c r="C858" s="117"/>
      <c r="D858" s="117"/>
      <c r="E858" s="109"/>
      <c r="F858" s="109"/>
      <c r="G858" s="109"/>
      <c r="H858" s="109"/>
      <c r="I858" s="109"/>
      <c r="J858" s="109"/>
      <c r="K858" s="110"/>
      <c r="L858" s="118"/>
    </row>
    <row r="859" spans="2:12" ht="15.6" hidden="1" x14ac:dyDescent="0.3">
      <c r="B859" s="163"/>
      <c r="C859" s="117"/>
      <c r="D859" s="117"/>
      <c r="E859" s="109"/>
      <c r="F859" s="109"/>
      <c r="G859" s="109"/>
      <c r="H859" s="109"/>
      <c r="I859" s="109"/>
      <c r="J859" s="109"/>
      <c r="K859" s="110"/>
      <c r="L859" s="118"/>
    </row>
    <row r="860" spans="2:12" ht="15.6" hidden="1" x14ac:dyDescent="0.3">
      <c r="B860" s="163"/>
      <c r="C860" s="117"/>
      <c r="D860" s="117"/>
      <c r="E860" s="109"/>
      <c r="F860" s="109"/>
      <c r="G860" s="109"/>
      <c r="H860" s="109"/>
      <c r="I860" s="109"/>
      <c r="J860" s="109"/>
      <c r="K860" s="110"/>
      <c r="L860" s="118"/>
    </row>
    <row r="861" spans="2:12" ht="15.6" hidden="1" x14ac:dyDescent="0.3">
      <c r="B861" s="163"/>
      <c r="C861" s="117"/>
      <c r="D861" s="117"/>
      <c r="E861" s="111"/>
      <c r="F861" s="111"/>
      <c r="G861" s="111"/>
      <c r="H861" s="111"/>
      <c r="I861" s="111"/>
      <c r="J861" s="111"/>
      <c r="K861" s="112"/>
      <c r="L861" s="110"/>
    </row>
    <row r="862" spans="2:12" ht="15.6" hidden="1" x14ac:dyDescent="0.3">
      <c r="B862" s="163"/>
      <c r="C862" s="119"/>
      <c r="D862" s="20"/>
      <c r="E862" s="109"/>
      <c r="F862" s="109"/>
      <c r="G862" s="109"/>
      <c r="H862" s="109"/>
      <c r="I862" s="121"/>
      <c r="J862" s="121"/>
      <c r="K862" s="121"/>
      <c r="L862" s="120"/>
    </row>
    <row r="863" spans="2:12" ht="15" hidden="1" x14ac:dyDescent="0.25">
      <c r="B863" s="163"/>
      <c r="C863" s="20"/>
      <c r="D863" s="20"/>
      <c r="E863" s="109"/>
      <c r="F863" s="20"/>
      <c r="G863" s="20"/>
      <c r="H863" s="20"/>
      <c r="I863" s="20"/>
      <c r="J863" s="20"/>
      <c r="K863" s="113"/>
      <c r="L863" s="115"/>
    </row>
    <row r="864" spans="2:12" ht="15.6" hidden="1" x14ac:dyDescent="0.3">
      <c r="B864" s="165"/>
      <c r="C864" s="117"/>
      <c r="D864" s="117"/>
      <c r="E864" s="20"/>
      <c r="F864" s="20"/>
      <c r="G864" s="20"/>
      <c r="H864" s="20"/>
      <c r="I864" s="20"/>
      <c r="J864" s="20"/>
      <c r="K864" s="113"/>
      <c r="L864" s="110"/>
    </row>
    <row r="865" spans="2:30" ht="15" hidden="1" x14ac:dyDescent="0.25">
      <c r="B865" s="163"/>
      <c r="C865" s="20"/>
      <c r="D865" s="20"/>
      <c r="E865" s="114"/>
      <c r="F865" s="114"/>
      <c r="G865" s="114"/>
      <c r="H865" s="114"/>
      <c r="I865" s="114"/>
      <c r="J865" s="114"/>
      <c r="K865" s="115"/>
      <c r="L865" s="115"/>
    </row>
    <row r="866" spans="2:30" ht="15.6" x14ac:dyDescent="0.3">
      <c r="B866" s="1440">
        <f>$B$5</f>
        <v>0</v>
      </c>
      <c r="C866" s="1440"/>
      <c r="D866" s="1440"/>
      <c r="E866" s="1440"/>
      <c r="F866" s="125"/>
      <c r="G866" s="126" t="s">
        <v>310</v>
      </c>
      <c r="H866" s="127" t="s">
        <v>286</v>
      </c>
      <c r="I866" s="5"/>
      <c r="J866" s="1449">
        <f>'1 FILL FORM'!$D$6</f>
        <v>0</v>
      </c>
      <c r="K866" s="1449"/>
      <c r="L866" s="1449"/>
    </row>
    <row r="867" spans="2:30" ht="5.4" customHeight="1" x14ac:dyDescent="0.25">
      <c r="B867" s="157"/>
      <c r="C867" s="5"/>
      <c r="D867" s="5"/>
      <c r="E867" s="5"/>
      <c r="F867" s="5"/>
      <c r="G867" s="5"/>
      <c r="H867" s="5"/>
      <c r="I867" s="5"/>
      <c r="J867" s="94"/>
      <c r="K867" s="129"/>
      <c r="L867" s="129"/>
    </row>
    <row r="868" spans="2:30" x14ac:dyDescent="0.25">
      <c r="B868" s="270" t="e">
        <f>'12 Score Format'!$G$9</f>
        <v>#N/A</v>
      </c>
      <c r="C868" s="270"/>
      <c r="D868" s="270"/>
      <c r="E868" s="5"/>
      <c r="F868" s="15"/>
      <c r="G868" s="247" t="s">
        <v>370</v>
      </c>
      <c r="H868" s="248">
        <f>'12 Score Format'!$L$9</f>
        <v>0</v>
      </c>
      <c r="I868" s="5"/>
      <c r="J868" s="718"/>
      <c r="K868" s="129">
        <f>'1 FILL FORM'!$L$6</f>
        <v>0</v>
      </c>
      <c r="L868" s="129"/>
    </row>
    <row r="869" spans="2:30" s="123" customFormat="1" ht="60" customHeight="1" x14ac:dyDescent="0.25">
      <c r="B869" s="500" t="str">
        <f>$H$866</f>
        <v>M</v>
      </c>
      <c r="C869" s="130"/>
      <c r="D869" s="130"/>
      <c r="E869" s="197" t="e">
        <f>'12 Score Format'!$C$15</f>
        <v>#N/A</v>
      </c>
      <c r="F869" s="197" t="e">
        <f>'12 Score Format'!$C$16</f>
        <v>#N/A</v>
      </c>
      <c r="G869" s="197" t="e">
        <f>'12 Score Format'!$C$17</f>
        <v>#N/A</v>
      </c>
      <c r="H869" s="197" t="e">
        <f>'12 Score Format'!$C$18</f>
        <v>#N/A</v>
      </c>
      <c r="I869" s="197" t="e">
        <f>'12 Score Format'!$C$19</f>
        <v>#N/A</v>
      </c>
      <c r="J869" s="197" t="e">
        <f>'12 Score Format'!$C$20</f>
        <v>#N/A</v>
      </c>
      <c r="K869" s="131" t="s">
        <v>307</v>
      </c>
      <c r="L869" s="208" t="s">
        <v>350</v>
      </c>
      <c r="T869" s="124">
        <f>K873</f>
        <v>0</v>
      </c>
      <c r="X869" s="649" t="e">
        <f>'12 Score Format'!$C$15</f>
        <v>#N/A</v>
      </c>
      <c r="Y869" s="650">
        <f>E873</f>
        <v>0</v>
      </c>
      <c r="Z869" s="648"/>
      <c r="AA869" s="648"/>
      <c r="AB869" s="648"/>
      <c r="AC869" s="648">
        <f>SUMIF($X$8:$X$31,$AD$8,Y869:Y892)</f>
        <v>0</v>
      </c>
      <c r="AD869" s="642" t="s">
        <v>263</v>
      </c>
    </row>
    <row r="870" spans="2:30" ht="13.8" x14ac:dyDescent="0.25">
      <c r="B870" s="158"/>
      <c r="C870" s="1438">
        <f>'12 Score Format'!$C$9:$D$9</f>
        <v>0</v>
      </c>
      <c r="D870" s="1438"/>
      <c r="E870" s="138"/>
      <c r="F870" s="138"/>
      <c r="G870" s="138"/>
      <c r="H870" s="138"/>
      <c r="I870" s="138"/>
      <c r="J870" s="138"/>
      <c r="K870" s="132">
        <f>SUM(E870:J870)</f>
        <v>0</v>
      </c>
      <c r="L870" s="133" t="e">
        <f>AVERAGE(E870:J870)</f>
        <v>#DIV/0!</v>
      </c>
      <c r="T870" s="124">
        <f>K881</f>
        <v>0</v>
      </c>
      <c r="X870" s="649" t="e">
        <f>'12 Score Format'!$C$16</f>
        <v>#N/A</v>
      </c>
      <c r="Y870" s="650">
        <f>F873</f>
        <v>0</v>
      </c>
      <c r="Z870" s="651"/>
      <c r="AA870" s="652"/>
      <c r="AB870" s="653"/>
      <c r="AC870" s="648">
        <f>SUMIF($X$8:$X$31,$AD$9,Y869:Y892)</f>
        <v>0</v>
      </c>
      <c r="AD870" s="642" t="s">
        <v>490</v>
      </c>
    </row>
    <row r="871" spans="2:30" ht="13.8" x14ac:dyDescent="0.25">
      <c r="B871" s="158"/>
      <c r="C871" s="1438">
        <f>'12 Score Format'!$C$10:$D$10</f>
        <v>0</v>
      </c>
      <c r="D871" s="1438"/>
      <c r="E871" s="138"/>
      <c r="F871" s="138"/>
      <c r="G871" s="138"/>
      <c r="H871" s="138"/>
      <c r="I871" s="138"/>
      <c r="J871" s="138"/>
      <c r="K871" s="132">
        <f>SUM(E871:J871)</f>
        <v>0</v>
      </c>
      <c r="L871" s="133" t="e">
        <f>AVERAGE(E871:J871)</f>
        <v>#DIV/0!</v>
      </c>
      <c r="T871" s="124">
        <f>K889</f>
        <v>0</v>
      </c>
      <c r="X871" s="649" t="e">
        <f>'12 Score Format'!$C$17</f>
        <v>#N/A</v>
      </c>
      <c r="Y871" s="650">
        <f>G873</f>
        <v>0</v>
      </c>
      <c r="Z871" s="651"/>
      <c r="AA871" s="654"/>
      <c r="AB871" s="654"/>
      <c r="AC871" s="648">
        <f>SUMIF($X$8:$X$31,AD871,Y869:Y892)</f>
        <v>0</v>
      </c>
      <c r="AD871" s="642" t="s">
        <v>487</v>
      </c>
    </row>
    <row r="872" spans="2:30" ht="13.8" x14ac:dyDescent="0.25">
      <c r="B872" s="158"/>
      <c r="C872" s="1438">
        <f>'12 Score Format'!$C$11:$D$11</f>
        <v>0</v>
      </c>
      <c r="D872" s="1438"/>
      <c r="E872" s="138"/>
      <c r="F872" s="138"/>
      <c r="G872" s="138"/>
      <c r="H872" s="138"/>
      <c r="I872" s="138"/>
      <c r="J872" s="138"/>
      <c r="K872" s="132">
        <f>SUM(E872:J872)</f>
        <v>0</v>
      </c>
      <c r="L872" s="133" t="e">
        <f>AVERAGE(E872:J872)</f>
        <v>#DIV/0!</v>
      </c>
      <c r="T872" s="124">
        <f>K897</f>
        <v>0</v>
      </c>
      <c r="X872" s="649" t="e">
        <f>'12 Score Format'!$C$18</f>
        <v>#N/A</v>
      </c>
      <c r="Y872" s="650">
        <f>H873</f>
        <v>0</v>
      </c>
      <c r="Z872" s="651"/>
      <c r="AA872" s="651"/>
      <c r="AB872" s="651"/>
      <c r="AC872" s="648">
        <f>SUMIF($X$8:$X$31,AD872,Y869:Y892)</f>
        <v>0</v>
      </c>
      <c r="AD872" s="642" t="s">
        <v>262</v>
      </c>
    </row>
    <row r="873" spans="2:30" ht="13.8" x14ac:dyDescent="0.25">
      <c r="B873" s="158"/>
      <c r="C873" s="1438" t="s">
        <v>248</v>
      </c>
      <c r="D873" s="1438"/>
      <c r="E873" s="647">
        <f>SUM(E870:E872)</f>
        <v>0</v>
      </c>
      <c r="F873" s="647">
        <f t="shared" ref="F873:J873" si="87">SUM(F870:F872)</f>
        <v>0</v>
      </c>
      <c r="G873" s="647">
        <f t="shared" si="87"/>
        <v>0</v>
      </c>
      <c r="H873" s="647">
        <f t="shared" si="87"/>
        <v>0</v>
      </c>
      <c r="I873" s="647">
        <f t="shared" si="87"/>
        <v>0</v>
      </c>
      <c r="J873" s="647">
        <f t="shared" si="87"/>
        <v>0</v>
      </c>
      <c r="K873" s="134">
        <f t="shared" ref="K873" si="88">SUM(K870:K872)</f>
        <v>0</v>
      </c>
      <c r="L873" s="133"/>
      <c r="X873" s="649" t="e">
        <f>'12 Score Format'!$C$19</f>
        <v>#N/A</v>
      </c>
      <c r="Y873" s="650">
        <f>I873</f>
        <v>0</v>
      </c>
      <c r="Z873" s="651"/>
      <c r="AA873" s="651"/>
      <c r="AB873" s="651"/>
      <c r="AC873" s="648">
        <f>SUMIF($X$8:$X$31,$AD$12,Y869:Y892)</f>
        <v>0</v>
      </c>
      <c r="AD873" s="642" t="s">
        <v>485</v>
      </c>
    </row>
    <row r="874" spans="2:30" ht="15.6" x14ac:dyDescent="0.3">
      <c r="B874" s="157"/>
      <c r="C874" s="135"/>
      <c r="D874" s="5"/>
      <c r="E874" s="718"/>
      <c r="F874" s="718"/>
      <c r="G874" s="718"/>
      <c r="H874" s="718"/>
      <c r="I874" s="182"/>
      <c r="J874" s="182"/>
      <c r="K874" s="199" t="s">
        <v>311</v>
      </c>
      <c r="L874" s="181" t="e">
        <f>K873/('12 Score Format'!$K$9*30)</f>
        <v>#DIV/0!</v>
      </c>
      <c r="X874" s="649" t="e">
        <f>'12 Score Format'!$C$20</f>
        <v>#N/A</v>
      </c>
      <c r="Y874" s="650">
        <f>J873</f>
        <v>0</v>
      </c>
      <c r="Z874" s="454"/>
      <c r="AA874" s="454"/>
      <c r="AB874" s="454"/>
      <c r="AC874" s="648">
        <f>SUMIF($X$8:$X$31,$AD$13,Y869:Y892)</f>
        <v>0</v>
      </c>
      <c r="AD874" s="642" t="s">
        <v>489</v>
      </c>
    </row>
    <row r="875" spans="2:30" ht="15" x14ac:dyDescent="0.25">
      <c r="B875" s="157"/>
      <c r="C875" s="5"/>
      <c r="D875" s="5"/>
      <c r="E875" s="5"/>
      <c r="F875" s="5"/>
      <c r="G875" s="247" t="s">
        <v>370</v>
      </c>
      <c r="H875" s="248">
        <f>'12 Score Format'!$L$10</f>
        <v>0</v>
      </c>
      <c r="I875" s="5"/>
      <c r="J875" s="5"/>
      <c r="K875" s="128"/>
      <c r="L875" s="129"/>
      <c r="X875" s="649" t="e">
        <f>'12 Score Format'!$G$15</f>
        <v>#N/A</v>
      </c>
      <c r="Y875" s="655">
        <f>E881</f>
        <v>0</v>
      </c>
      <c r="Z875" s="454"/>
      <c r="AA875" s="454"/>
      <c r="AB875" s="454"/>
      <c r="AC875" s="648">
        <f>SUMIF($X$8:$X$31,$AD$14,Y869:Y892)</f>
        <v>0</v>
      </c>
      <c r="AD875" s="642" t="s">
        <v>488</v>
      </c>
    </row>
    <row r="876" spans="2:30" ht="13.8" x14ac:dyDescent="0.25">
      <c r="B876" s="271" t="e">
        <f>'12 Score Format'!$G$10</f>
        <v>#N/A</v>
      </c>
      <c r="C876" s="271"/>
      <c r="D876" s="271"/>
      <c r="E876" s="5"/>
      <c r="F876" s="5"/>
      <c r="G876" s="5"/>
      <c r="H876" s="5"/>
      <c r="I876" s="5"/>
      <c r="J876" s="5"/>
      <c r="K876" s="128"/>
      <c r="L876" s="129"/>
      <c r="X876" s="649" t="e">
        <f>'12 Score Format'!$G$16</f>
        <v>#N/A</v>
      </c>
      <c r="Y876" s="655">
        <f>F881</f>
        <v>0</v>
      </c>
      <c r="Z876" s="454"/>
      <c r="AA876" s="454"/>
      <c r="AB876" s="454"/>
      <c r="AC876" s="648">
        <f>SUMIF($X$8:$X$31,$AD$15,Y869:Y892)</f>
        <v>0</v>
      </c>
      <c r="AD876" s="657" t="s">
        <v>486</v>
      </c>
    </row>
    <row r="877" spans="2:30" s="123" customFormat="1" ht="60" customHeight="1" x14ac:dyDescent="0.25">
      <c r="B877" s="500" t="str">
        <f>$H$866</f>
        <v>M</v>
      </c>
      <c r="C877" s="130"/>
      <c r="D877" s="130"/>
      <c r="E877" s="197" t="e">
        <f>'12 Score Format'!$G$15</f>
        <v>#N/A</v>
      </c>
      <c r="F877" s="197" t="e">
        <f>'12 Score Format'!$G$16</f>
        <v>#N/A</v>
      </c>
      <c r="G877" s="197" t="e">
        <f>'12 Score Format'!$G$17</f>
        <v>#N/A</v>
      </c>
      <c r="H877" s="197" t="e">
        <f>'12 Score Format'!$G$18</f>
        <v>#N/A</v>
      </c>
      <c r="I877" s="197" t="e">
        <f>'12 Score Format'!$G$19</f>
        <v>#N/A</v>
      </c>
      <c r="J877" s="197" t="e">
        <f>'12 Score Format'!$G$20</f>
        <v>#N/A</v>
      </c>
      <c r="K877" s="131" t="s">
        <v>307</v>
      </c>
      <c r="L877" s="131" t="s">
        <v>308</v>
      </c>
      <c r="X877" s="649" t="e">
        <f>'12 Score Format'!$G$17</f>
        <v>#N/A</v>
      </c>
      <c r="Y877" s="655">
        <f>G881</f>
        <v>0</v>
      </c>
      <c r="Z877" s="648"/>
      <c r="AA877" s="648"/>
      <c r="AB877" s="648"/>
      <c r="AC877" s="648"/>
    </row>
    <row r="878" spans="2:30" ht="13.8" x14ac:dyDescent="0.25">
      <c r="B878" s="158"/>
      <c r="C878" s="1438">
        <f>'12 Score Format'!$C$9:$D$9</f>
        <v>0</v>
      </c>
      <c r="D878" s="1438"/>
      <c r="E878" s="138"/>
      <c r="F878" s="138"/>
      <c r="G878" s="138"/>
      <c r="H878" s="138"/>
      <c r="I878" s="138"/>
      <c r="J878" s="138"/>
      <c r="K878" s="132">
        <f>SUM(E878:J878)</f>
        <v>0</v>
      </c>
      <c r="L878" s="133" t="e">
        <f>AVERAGE(E878:J878)</f>
        <v>#DIV/0!</v>
      </c>
      <c r="X878" s="649" t="e">
        <f>'12 Score Format'!$G$18</f>
        <v>#N/A</v>
      </c>
      <c r="Y878" s="655">
        <f>H881</f>
        <v>0</v>
      </c>
      <c r="Z878" s="651"/>
      <c r="AA878" s="651"/>
      <c r="AB878" s="651"/>
      <c r="AC878" s="651"/>
      <c r="AD878" s="124"/>
    </row>
    <row r="879" spans="2:30" ht="13.8" x14ac:dyDescent="0.25">
      <c r="B879" s="158"/>
      <c r="C879" s="1438">
        <f>'12 Score Format'!$C$10:$D$10</f>
        <v>0</v>
      </c>
      <c r="D879" s="1438"/>
      <c r="E879" s="138"/>
      <c r="F879" s="138"/>
      <c r="G879" s="138"/>
      <c r="H879" s="138"/>
      <c r="I879" s="138"/>
      <c r="J879" s="138"/>
      <c r="K879" s="132">
        <f>SUM(E879:J879)</f>
        <v>0</v>
      </c>
      <c r="L879" s="133" t="e">
        <f>AVERAGE(E879:J879)</f>
        <v>#DIV/0!</v>
      </c>
      <c r="X879" s="649" t="e">
        <f>'12 Score Format'!$G$19</f>
        <v>#N/A</v>
      </c>
      <c r="Y879" s="655">
        <f>I881</f>
        <v>0</v>
      </c>
      <c r="Z879" s="651"/>
      <c r="AA879" s="651"/>
      <c r="AB879" s="651"/>
      <c r="AC879" s="651"/>
      <c r="AD879" s="124"/>
    </row>
    <row r="880" spans="2:30" ht="13.8" x14ac:dyDescent="0.25">
      <c r="B880" s="158"/>
      <c r="C880" s="1438">
        <f>'12 Score Format'!$C$11:$D$11</f>
        <v>0</v>
      </c>
      <c r="D880" s="1438"/>
      <c r="E880" s="138"/>
      <c r="F880" s="138"/>
      <c r="G880" s="138"/>
      <c r="H880" s="138"/>
      <c r="I880" s="138"/>
      <c r="J880" s="138"/>
      <c r="K880" s="132">
        <f>SUM(E880:J880)</f>
        <v>0</v>
      </c>
      <c r="L880" s="133" t="e">
        <f>AVERAGE(E880:J880)</f>
        <v>#DIV/0!</v>
      </c>
      <c r="X880" s="649" t="e">
        <f>'12 Score Format'!$G$20</f>
        <v>#N/A</v>
      </c>
      <c r="Y880" s="655">
        <f>J881</f>
        <v>0</v>
      </c>
      <c r="Z880" s="651"/>
      <c r="AA880" s="651"/>
      <c r="AB880" s="651"/>
      <c r="AC880" s="651"/>
      <c r="AD880" s="124"/>
    </row>
    <row r="881" spans="2:30" ht="13.8" x14ac:dyDescent="0.25">
      <c r="B881" s="158"/>
      <c r="C881" s="1438" t="s">
        <v>248</v>
      </c>
      <c r="D881" s="1438"/>
      <c r="E881" s="647">
        <f>SUM(E878:E880)</f>
        <v>0</v>
      </c>
      <c r="F881" s="647">
        <f t="shared" ref="F881:J881" si="89">SUM(F878:F880)</f>
        <v>0</v>
      </c>
      <c r="G881" s="647">
        <f t="shared" si="89"/>
        <v>0</v>
      </c>
      <c r="H881" s="647">
        <f t="shared" si="89"/>
        <v>0</v>
      </c>
      <c r="I881" s="647">
        <f t="shared" si="89"/>
        <v>0</v>
      </c>
      <c r="J881" s="647">
        <f t="shared" si="89"/>
        <v>0</v>
      </c>
      <c r="K881" s="134">
        <f t="shared" ref="K881" si="90">SUM(K878:K880)</f>
        <v>0</v>
      </c>
      <c r="L881" s="132"/>
      <c r="X881" s="649" t="e">
        <f>'12 Score Format'!$K$15</f>
        <v>#N/A</v>
      </c>
      <c r="Y881" s="655">
        <f>E889</f>
        <v>0</v>
      </c>
      <c r="Z881" s="651"/>
      <c r="AA881" s="651"/>
      <c r="AB881" s="651"/>
      <c r="AC881" s="651"/>
      <c r="AD881" s="124"/>
    </row>
    <row r="882" spans="2:30" ht="15.6" x14ac:dyDescent="0.3">
      <c r="B882" s="157"/>
      <c r="C882" s="135"/>
      <c r="D882" s="5"/>
      <c r="E882" s="718"/>
      <c r="F882" s="718"/>
      <c r="G882" s="718"/>
      <c r="H882" s="718"/>
      <c r="I882" s="182"/>
      <c r="J882" s="182"/>
      <c r="K882" s="199" t="s">
        <v>311</v>
      </c>
      <c r="L882" s="181" t="e">
        <f>K881/('12 Score Format'!$K$10*30)</f>
        <v>#DIV/0!</v>
      </c>
      <c r="X882" s="649" t="e">
        <f>'12 Score Format'!$K$16</f>
        <v>#N/A</v>
      </c>
      <c r="Y882" s="655">
        <f>F889</f>
        <v>0</v>
      </c>
      <c r="Z882" s="454"/>
      <c r="AA882" s="454"/>
      <c r="AB882" s="454"/>
      <c r="AC882" s="454"/>
    </row>
    <row r="883" spans="2:30" ht="15" x14ac:dyDescent="0.25">
      <c r="B883" s="157"/>
      <c r="C883" s="5"/>
      <c r="D883" s="5"/>
      <c r="E883" s="5"/>
      <c r="F883" s="5"/>
      <c r="G883" s="5"/>
      <c r="H883" s="5"/>
      <c r="I883" s="5"/>
      <c r="J883" s="5"/>
      <c r="K883" s="128"/>
      <c r="L883" s="137"/>
      <c r="X883" s="649" t="e">
        <f>'12 Score Format'!$K$17</f>
        <v>#N/A</v>
      </c>
      <c r="Y883" s="655">
        <f>G889</f>
        <v>0</v>
      </c>
      <c r="Z883" s="454"/>
      <c r="AA883" s="454"/>
      <c r="AB883" s="454"/>
      <c r="AC883" s="454"/>
    </row>
    <row r="884" spans="2:30" x14ac:dyDescent="0.25">
      <c r="B884" s="271" t="e">
        <f>'12 Score Format'!$G$11</f>
        <v>#N/A</v>
      </c>
      <c r="C884" s="271"/>
      <c r="D884" s="271"/>
      <c r="E884" s="5"/>
      <c r="F884" s="5"/>
      <c r="G884" s="247" t="s">
        <v>370</v>
      </c>
      <c r="H884" s="248">
        <f>'12 Score Format'!$L$11</f>
        <v>0</v>
      </c>
      <c r="I884" s="5"/>
      <c r="J884" s="5"/>
      <c r="K884" s="128"/>
      <c r="L884" s="129"/>
      <c r="X884" s="649" t="e">
        <f>'12 Score Format'!$K$18</f>
        <v>#N/A</v>
      </c>
      <c r="Y884" s="655">
        <f>H889</f>
        <v>0</v>
      </c>
      <c r="Z884" s="454"/>
      <c r="AA884" s="454"/>
      <c r="AB884" s="454"/>
      <c r="AC884" s="454"/>
    </row>
    <row r="885" spans="2:30" s="123" customFormat="1" ht="60" customHeight="1" x14ac:dyDescent="0.25">
      <c r="B885" s="500" t="str">
        <f>$H$866</f>
        <v>M</v>
      </c>
      <c r="C885" s="130"/>
      <c r="D885" s="130"/>
      <c r="E885" s="197" t="e">
        <f>'12 Score Format'!$K$15</f>
        <v>#N/A</v>
      </c>
      <c r="F885" s="197" t="e">
        <f>'12 Score Format'!$K$16</f>
        <v>#N/A</v>
      </c>
      <c r="G885" s="197" t="e">
        <f>'12 Score Format'!$K$17</f>
        <v>#N/A</v>
      </c>
      <c r="H885" s="197" t="e">
        <f>'12 Score Format'!$K$18</f>
        <v>#N/A</v>
      </c>
      <c r="I885" s="197" t="e">
        <f>'12 Score Format'!$K$19</f>
        <v>#N/A</v>
      </c>
      <c r="J885" s="197" t="e">
        <f>'12 Score Format'!$K$20</f>
        <v>#N/A</v>
      </c>
      <c r="K885" s="131" t="s">
        <v>307</v>
      </c>
      <c r="L885" s="131" t="s">
        <v>308</v>
      </c>
      <c r="X885" s="649" t="e">
        <f>'12 Score Format'!$K$19</f>
        <v>#N/A</v>
      </c>
      <c r="Y885" s="655">
        <f>I889</f>
        <v>0</v>
      </c>
      <c r="Z885" s="648"/>
      <c r="AA885" s="648"/>
      <c r="AB885" s="648"/>
      <c r="AC885" s="648"/>
    </row>
    <row r="886" spans="2:30" ht="13.8" x14ac:dyDescent="0.25">
      <c r="B886" s="158"/>
      <c r="C886" s="1438">
        <f>'12 Score Format'!$C$9:$D$9</f>
        <v>0</v>
      </c>
      <c r="D886" s="1438"/>
      <c r="E886" s="138"/>
      <c r="F886" s="138"/>
      <c r="G886" s="138"/>
      <c r="H886" s="138"/>
      <c r="I886" s="138"/>
      <c r="J886" s="138"/>
      <c r="K886" s="132">
        <f>SUM(E886:J886)</f>
        <v>0</v>
      </c>
      <c r="L886" s="133" t="e">
        <f>AVERAGE(E886:J886)</f>
        <v>#DIV/0!</v>
      </c>
      <c r="X886" s="649" t="e">
        <f>'12 Score Format'!$K$20</f>
        <v>#N/A</v>
      </c>
      <c r="Y886" s="655">
        <f>J889</f>
        <v>0</v>
      </c>
      <c r="Z886" s="651"/>
      <c r="AA886" s="651"/>
      <c r="AB886" s="651"/>
      <c r="AC886" s="651"/>
      <c r="AD886" s="124"/>
    </row>
    <row r="887" spans="2:30" ht="13.8" x14ac:dyDescent="0.25">
      <c r="B887" s="158"/>
      <c r="C887" s="1438">
        <f>'12 Score Format'!$C$10:$D$10</f>
        <v>0</v>
      </c>
      <c r="D887" s="1438"/>
      <c r="E887" s="138"/>
      <c r="F887" s="138"/>
      <c r="G887" s="138"/>
      <c r="H887" s="138"/>
      <c r="I887" s="138"/>
      <c r="J887" s="138"/>
      <c r="K887" s="132">
        <f>SUM(E887:J887)</f>
        <v>0</v>
      </c>
      <c r="L887" s="133" t="e">
        <f>AVERAGE(E887:J887)</f>
        <v>#DIV/0!</v>
      </c>
      <c r="X887" s="649" t="e">
        <f>'12 Score Format'!$O$15</f>
        <v>#N/A</v>
      </c>
      <c r="Y887" s="658">
        <f>E897</f>
        <v>0</v>
      </c>
      <c r="Z887" s="656"/>
      <c r="AA887" s="656"/>
      <c r="AB887" s="656"/>
      <c r="AC887" s="656"/>
      <c r="AD887" s="124"/>
    </row>
    <row r="888" spans="2:30" ht="13.8" x14ac:dyDescent="0.25">
      <c r="B888" s="158"/>
      <c r="C888" s="1438">
        <f>'12 Score Format'!$C$11:$D$11</f>
        <v>0</v>
      </c>
      <c r="D888" s="1438"/>
      <c r="E888" s="138"/>
      <c r="F888" s="138"/>
      <c r="G888" s="138"/>
      <c r="H888" s="138"/>
      <c r="I888" s="138"/>
      <c r="J888" s="138"/>
      <c r="K888" s="132">
        <f>SUM(E888:J888)</f>
        <v>0</v>
      </c>
      <c r="L888" s="133" t="e">
        <f>AVERAGE(E888:J888)</f>
        <v>#DIV/0!</v>
      </c>
      <c r="X888" s="649" t="e">
        <f>'12 Score Format'!$O$16</f>
        <v>#N/A</v>
      </c>
      <c r="Y888" s="658">
        <f>F897</f>
        <v>0</v>
      </c>
      <c r="Z888" s="656"/>
      <c r="AA888" s="656"/>
      <c r="AB888" s="656"/>
      <c r="AC888" s="656"/>
      <c r="AD888" s="124"/>
    </row>
    <row r="889" spans="2:30" ht="13.8" x14ac:dyDescent="0.25">
      <c r="B889" s="158"/>
      <c r="C889" s="1438" t="s">
        <v>248</v>
      </c>
      <c r="D889" s="1438"/>
      <c r="E889" s="647">
        <f>SUM(E886:E888)</f>
        <v>0</v>
      </c>
      <c r="F889" s="647">
        <f t="shared" ref="F889:J889" si="91">SUM(F886:F888)</f>
        <v>0</v>
      </c>
      <c r="G889" s="647">
        <f t="shared" si="91"/>
        <v>0</v>
      </c>
      <c r="H889" s="647">
        <f t="shared" si="91"/>
        <v>0</v>
      </c>
      <c r="I889" s="647">
        <f t="shared" si="91"/>
        <v>0</v>
      </c>
      <c r="J889" s="647">
        <f t="shared" si="91"/>
        <v>0</v>
      </c>
      <c r="K889" s="134">
        <f t="shared" ref="K889" si="92">SUM(K886:K888)</f>
        <v>0</v>
      </c>
      <c r="L889" s="132"/>
      <c r="X889" s="649" t="e">
        <f>'12 Score Format'!$O$17</f>
        <v>#N/A</v>
      </c>
      <c r="Y889" s="658">
        <f>G897</f>
        <v>0</v>
      </c>
      <c r="Z889" s="656"/>
      <c r="AA889" s="656"/>
      <c r="AB889" s="656"/>
      <c r="AC889" s="656"/>
      <c r="AD889" s="124"/>
    </row>
    <row r="890" spans="2:30" ht="15.6" x14ac:dyDescent="0.3">
      <c r="B890" s="157"/>
      <c r="C890" s="135"/>
      <c r="D890" s="5"/>
      <c r="E890" s="718"/>
      <c r="F890" s="718"/>
      <c r="G890" s="718"/>
      <c r="H890" s="718"/>
      <c r="I890" s="182"/>
      <c r="J890" s="182"/>
      <c r="K890" s="199" t="s">
        <v>311</v>
      </c>
      <c r="L890" s="181" t="e">
        <f>K889/('12 Score Format'!$K$11*30)</f>
        <v>#DIV/0!</v>
      </c>
      <c r="X890" s="649" t="e">
        <f>'12 Score Format'!$O$18</f>
        <v>#N/A</v>
      </c>
      <c r="Y890" s="658">
        <f>H897</f>
        <v>0</v>
      </c>
      <c r="Z890" s="656"/>
      <c r="AA890" s="656"/>
      <c r="AB890" s="656"/>
      <c r="AC890" s="656"/>
    </row>
    <row r="891" spans="2:30" ht="15" x14ac:dyDescent="0.25">
      <c r="B891" s="157"/>
      <c r="C891" s="5"/>
      <c r="D891" s="5"/>
      <c r="E891" s="5"/>
      <c r="F891" s="5"/>
      <c r="G891" s="5"/>
      <c r="H891" s="5"/>
      <c r="I891" s="5"/>
      <c r="J891" s="5"/>
      <c r="K891" s="128"/>
      <c r="L891" s="137"/>
      <c r="X891" s="649" t="e">
        <f>'12 Score Format'!$O$19</f>
        <v>#N/A</v>
      </c>
      <c r="Y891" s="658">
        <f>I897</f>
        <v>0</v>
      </c>
      <c r="Z891" s="656"/>
      <c r="AA891" s="656"/>
      <c r="AB891" s="656"/>
      <c r="AC891" s="656"/>
    </row>
    <row r="892" spans="2:30" ht="13.8" x14ac:dyDescent="0.25">
      <c r="B892" s="271" t="str">
        <f>'12 Score Format'!$G$12</f>
        <v>Not Used</v>
      </c>
      <c r="C892" s="271"/>
      <c r="D892" s="271"/>
      <c r="E892" s="5"/>
      <c r="F892" s="5"/>
      <c r="G892" s="247" t="s">
        <v>370</v>
      </c>
      <c r="H892" s="248">
        <f>'12 Score Format'!$L$12</f>
        <v>0</v>
      </c>
      <c r="I892" s="5"/>
      <c r="J892" s="5"/>
      <c r="K892" s="128"/>
      <c r="L892" s="129"/>
      <c r="X892" s="649" t="e">
        <f>'12 Score Format'!$O$20</f>
        <v>#N/A</v>
      </c>
      <c r="Y892" s="659">
        <f>J897</f>
        <v>0</v>
      </c>
      <c r="Z892" s="656"/>
      <c r="AA892" s="656"/>
      <c r="AB892" s="656"/>
      <c r="AC892" s="656"/>
    </row>
    <row r="893" spans="2:30" s="123" customFormat="1" ht="60" customHeight="1" x14ac:dyDescent="0.2">
      <c r="B893" s="500" t="str">
        <f>$H$866</f>
        <v>M</v>
      </c>
      <c r="C893" s="130"/>
      <c r="D893" s="130"/>
      <c r="E893" s="197" t="e">
        <f>'12 Score Format'!$O$15</f>
        <v>#N/A</v>
      </c>
      <c r="F893" s="197" t="e">
        <f>'12 Score Format'!$O$16</f>
        <v>#N/A</v>
      </c>
      <c r="G893" s="197" t="e">
        <f>'12 Score Format'!$O$17</f>
        <v>#N/A</v>
      </c>
      <c r="H893" s="197" t="e">
        <f>'12 Score Format'!$O$18</f>
        <v>#N/A</v>
      </c>
      <c r="I893" s="197" t="e">
        <f>'12 Score Format'!$O$19</f>
        <v>#N/A</v>
      </c>
      <c r="J893" s="197" t="e">
        <f>'12 Score Format'!$O$20</f>
        <v>#N/A</v>
      </c>
      <c r="K893" s="131" t="s">
        <v>307</v>
      </c>
      <c r="L893" s="131" t="s">
        <v>308</v>
      </c>
    </row>
    <row r="894" spans="2:30" ht="13.8" x14ac:dyDescent="0.25">
      <c r="B894" s="158"/>
      <c r="C894" s="1438">
        <f>'12 Score Format'!$C$9:$D$9</f>
        <v>0</v>
      </c>
      <c r="D894" s="1438"/>
      <c r="E894" s="138"/>
      <c r="F894" s="138"/>
      <c r="G894" s="138"/>
      <c r="H894" s="138"/>
      <c r="I894" s="138"/>
      <c r="J894" s="138"/>
      <c r="K894" s="132">
        <f>SUM(E894:J894)</f>
        <v>0</v>
      </c>
      <c r="L894" s="133" t="e">
        <f>AVERAGE(E894:J894)</f>
        <v>#DIV/0!</v>
      </c>
    </row>
    <row r="895" spans="2:30" ht="13.8" x14ac:dyDescent="0.25">
      <c r="B895" s="158"/>
      <c r="C895" s="1438">
        <f>'12 Score Format'!$C$10:$D$10</f>
        <v>0</v>
      </c>
      <c r="D895" s="1438"/>
      <c r="E895" s="138"/>
      <c r="F895" s="138"/>
      <c r="G895" s="138"/>
      <c r="H895" s="138"/>
      <c r="I895" s="138"/>
      <c r="J895" s="138"/>
      <c r="K895" s="132">
        <f>SUM(E895:J895)</f>
        <v>0</v>
      </c>
      <c r="L895" s="133" t="e">
        <f>AVERAGE(E895:J895)</f>
        <v>#DIV/0!</v>
      </c>
    </row>
    <row r="896" spans="2:30" ht="13.8" x14ac:dyDescent="0.25">
      <c r="B896" s="158"/>
      <c r="C896" s="1438">
        <f>'12 Score Format'!$C$11:$D$11</f>
        <v>0</v>
      </c>
      <c r="D896" s="1438"/>
      <c r="E896" s="138"/>
      <c r="F896" s="138"/>
      <c r="G896" s="138"/>
      <c r="H896" s="138"/>
      <c r="I896" s="138"/>
      <c r="J896" s="138"/>
      <c r="K896" s="132">
        <f>SUM(E896:J896)</f>
        <v>0</v>
      </c>
      <c r="L896" s="133" t="e">
        <f>AVERAGE(E896:J896)</f>
        <v>#DIV/0!</v>
      </c>
    </row>
    <row r="897" spans="2:15" ht="13.8" x14ac:dyDescent="0.25">
      <c r="B897" s="158"/>
      <c r="C897" s="1438" t="s">
        <v>248</v>
      </c>
      <c r="D897" s="1438"/>
      <c r="E897" s="647">
        <f t="shared" ref="E897:K897" si="93">SUM(E894:E896)</f>
        <v>0</v>
      </c>
      <c r="F897" s="647">
        <f t="shared" si="93"/>
        <v>0</v>
      </c>
      <c r="G897" s="647">
        <f t="shared" si="93"/>
        <v>0</v>
      </c>
      <c r="H897" s="647">
        <f t="shared" si="93"/>
        <v>0</v>
      </c>
      <c r="I897" s="647">
        <f t="shared" si="93"/>
        <v>0</v>
      </c>
      <c r="J897" s="647">
        <f t="shared" si="93"/>
        <v>0</v>
      </c>
      <c r="K897" s="134">
        <f t="shared" si="93"/>
        <v>0</v>
      </c>
      <c r="L897" s="132"/>
    </row>
    <row r="898" spans="2:15" ht="15.6" x14ac:dyDescent="0.3">
      <c r="B898" s="157"/>
      <c r="C898" s="135"/>
      <c r="D898" s="5"/>
      <c r="E898" s="94"/>
      <c r="F898" s="94"/>
      <c r="G898" s="94"/>
      <c r="H898" s="94"/>
      <c r="I898" s="182"/>
      <c r="J898" s="182"/>
      <c r="K898" s="199" t="s">
        <v>311</v>
      </c>
      <c r="L898" s="181" t="e">
        <f>K897/('12 Score Format'!$K$12*30)</f>
        <v>#DIV/0!</v>
      </c>
    </row>
    <row r="899" spans="2:15" ht="15" customHeight="1" x14ac:dyDescent="0.3">
      <c r="B899" s="157"/>
      <c r="C899" s="135"/>
      <c r="D899" s="5"/>
      <c r="E899" s="94"/>
      <c r="F899" s="15"/>
      <c r="G899" s="247" t="s">
        <v>371</v>
      </c>
      <c r="H899" s="248">
        <f>$H$38</f>
        <v>0</v>
      </c>
      <c r="I899" s="94"/>
      <c r="J899" s="137"/>
      <c r="K899" s="199" t="s">
        <v>356</v>
      </c>
      <c r="L899" s="136">
        <f>K873+K881+K889+K897</f>
        <v>0</v>
      </c>
      <c r="O899" s="95">
        <f>IF(L899&gt;0,1,0)</f>
        <v>0</v>
      </c>
    </row>
    <row r="900" spans="2:15" ht="15" x14ac:dyDescent="0.25">
      <c r="B900" s="157"/>
      <c r="C900" s="5"/>
      <c r="D900" s="5"/>
      <c r="E900" s="5"/>
      <c r="F900" s="5"/>
      <c r="G900" s="5"/>
      <c r="H900" s="5"/>
      <c r="I900" s="5"/>
      <c r="J900" s="182"/>
      <c r="K900" s="199" t="s">
        <v>317</v>
      </c>
      <c r="L900" s="181" t="e">
        <f>(K873+K881+K889+K897)/'12 Score Format'!$M$90</f>
        <v>#DIV/0!</v>
      </c>
    </row>
    <row r="901" spans="2:15" ht="5.4" customHeight="1" x14ac:dyDescent="0.25"/>
    <row r="902" spans="2:15" hidden="1" x14ac:dyDescent="0.25">
      <c r="B902" s="162"/>
      <c r="C902" s="15"/>
      <c r="D902" s="15"/>
      <c r="E902" s="15"/>
      <c r="F902" s="15"/>
      <c r="G902" s="15"/>
      <c r="H902" s="15"/>
      <c r="I902" s="15"/>
      <c r="J902" s="15"/>
      <c r="K902" s="15"/>
      <c r="L902" s="15"/>
    </row>
    <row r="903" spans="2:15" hidden="1" x14ac:dyDescent="0.25">
      <c r="B903" s="162"/>
      <c r="C903" s="15"/>
      <c r="D903" s="15"/>
      <c r="E903" s="15"/>
      <c r="F903" s="15"/>
      <c r="G903" s="15"/>
      <c r="H903" s="15"/>
      <c r="I903" s="15"/>
      <c r="J903" s="15"/>
      <c r="K903" s="15"/>
      <c r="L903" s="15"/>
    </row>
    <row r="904" spans="2:15" hidden="1" x14ac:dyDescent="0.25">
      <c r="B904" s="162"/>
      <c r="C904" s="15"/>
      <c r="D904" s="15"/>
      <c r="E904" s="15"/>
      <c r="F904" s="15"/>
      <c r="G904" s="15"/>
      <c r="H904" s="15"/>
      <c r="I904" s="15"/>
      <c r="J904" s="15"/>
      <c r="K904" s="15"/>
      <c r="L904" s="15"/>
    </row>
    <row r="905" spans="2:15" hidden="1" x14ac:dyDescent="0.25">
      <c r="B905" s="162"/>
      <c r="C905" s="15"/>
      <c r="D905" s="15"/>
      <c r="E905" s="15"/>
      <c r="F905" s="15"/>
      <c r="G905" s="15"/>
      <c r="H905" s="15"/>
      <c r="I905" s="15"/>
      <c r="J905" s="15"/>
      <c r="K905" s="15"/>
      <c r="L905" s="15"/>
    </row>
    <row r="906" spans="2:15" hidden="1" x14ac:dyDescent="0.25">
      <c r="B906" s="162"/>
      <c r="C906" s="15"/>
      <c r="D906" s="15"/>
      <c r="E906" s="15"/>
      <c r="F906" s="15"/>
      <c r="G906" s="15"/>
      <c r="H906" s="15"/>
      <c r="I906" s="15"/>
      <c r="J906" s="15"/>
      <c r="K906" s="15"/>
      <c r="L906" s="15"/>
    </row>
    <row r="907" spans="2:15" hidden="1" x14ac:dyDescent="0.25">
      <c r="B907" s="162"/>
      <c r="C907" s="15"/>
      <c r="D907" s="15"/>
      <c r="E907" s="15"/>
      <c r="F907" s="15"/>
      <c r="G907" s="15"/>
      <c r="H907" s="15"/>
      <c r="I907" s="15"/>
      <c r="J907" s="15"/>
      <c r="K907" s="15"/>
      <c r="L907" s="15"/>
    </row>
    <row r="908" spans="2:15" hidden="1" x14ac:dyDescent="0.25">
      <c r="B908" s="162"/>
      <c r="C908" s="15"/>
      <c r="D908" s="15"/>
      <c r="E908" s="15"/>
      <c r="F908" s="15"/>
      <c r="G908" s="15"/>
      <c r="H908" s="15"/>
      <c r="I908" s="15"/>
      <c r="J908" s="15"/>
      <c r="K908" s="15"/>
      <c r="L908" s="15"/>
    </row>
    <row r="909" spans="2:15" hidden="1" x14ac:dyDescent="0.25">
      <c r="B909" s="162"/>
      <c r="C909" s="15"/>
      <c r="D909" s="15"/>
      <c r="E909" s="15"/>
      <c r="F909" s="15"/>
      <c r="G909" s="15"/>
      <c r="H909" s="15"/>
      <c r="I909" s="15"/>
      <c r="J909" s="15"/>
      <c r="K909" s="15"/>
      <c r="L909" s="15"/>
    </row>
    <row r="910" spans="2:15" hidden="1" x14ac:dyDescent="0.25">
      <c r="B910" s="162"/>
      <c r="C910" s="15"/>
      <c r="D910" s="15"/>
      <c r="E910" s="15"/>
      <c r="F910" s="15"/>
      <c r="G910" s="15"/>
      <c r="H910" s="15"/>
      <c r="I910" s="15"/>
      <c r="J910" s="15"/>
      <c r="K910" s="15"/>
      <c r="L910" s="15"/>
    </row>
    <row r="911" spans="2:15" hidden="1" x14ac:dyDescent="0.25">
      <c r="B911" s="162"/>
      <c r="C911" s="15"/>
      <c r="D911" s="15"/>
      <c r="E911" s="15"/>
      <c r="F911" s="15"/>
      <c r="G911" s="15"/>
      <c r="H911" s="15"/>
      <c r="I911" s="15"/>
      <c r="J911" s="15"/>
      <c r="K911" s="15"/>
      <c r="L911" s="15"/>
    </row>
    <row r="912" spans="2:15" hidden="1" x14ac:dyDescent="0.25">
      <c r="B912" s="162"/>
      <c r="C912" s="15"/>
      <c r="D912" s="15"/>
      <c r="E912" s="15"/>
      <c r="F912" s="15"/>
      <c r="G912" s="15"/>
      <c r="H912" s="15"/>
      <c r="I912" s="15"/>
      <c r="J912" s="15"/>
      <c r="K912" s="15"/>
      <c r="L912" s="15"/>
    </row>
    <row r="913" spans="2:12" hidden="1" x14ac:dyDescent="0.25">
      <c r="B913" s="162"/>
      <c r="C913" s="15"/>
      <c r="D913" s="15"/>
      <c r="E913" s="15"/>
      <c r="F913" s="15"/>
      <c r="G913" s="15"/>
      <c r="H913" s="15"/>
      <c r="I913" s="15"/>
      <c r="J913" s="15"/>
      <c r="K913" s="15"/>
      <c r="L913" s="15"/>
    </row>
    <row r="914" spans="2:12" hidden="1" x14ac:dyDescent="0.25">
      <c r="B914" s="162"/>
      <c r="C914" s="15"/>
      <c r="D914" s="15"/>
      <c r="E914" s="15"/>
      <c r="F914" s="15"/>
      <c r="G914" s="15"/>
      <c r="H914" s="15"/>
      <c r="I914" s="15"/>
      <c r="J914" s="15"/>
      <c r="K914" s="15"/>
      <c r="L914" s="15"/>
    </row>
    <row r="915" spans="2:12" hidden="1" x14ac:dyDescent="0.25">
      <c r="B915" s="162"/>
      <c r="C915" s="15"/>
      <c r="D915" s="15"/>
      <c r="E915" s="15"/>
      <c r="F915" s="15"/>
      <c r="G915" s="15"/>
      <c r="H915" s="15"/>
      <c r="I915" s="15"/>
      <c r="J915" s="15"/>
      <c r="K915" s="15"/>
      <c r="L915" s="15"/>
    </row>
    <row r="916" spans="2:12" hidden="1" x14ac:dyDescent="0.25">
      <c r="B916" s="162"/>
      <c r="C916" s="15"/>
      <c r="D916" s="15"/>
      <c r="E916" s="15"/>
      <c r="F916" s="15"/>
      <c r="G916" s="15"/>
      <c r="H916" s="15"/>
      <c r="I916" s="15"/>
      <c r="J916" s="15"/>
      <c r="K916" s="15"/>
      <c r="L916" s="15"/>
    </row>
    <row r="917" spans="2:12" hidden="1" x14ac:dyDescent="0.25">
      <c r="B917" s="162"/>
      <c r="C917" s="15"/>
      <c r="D917" s="15"/>
      <c r="E917" s="15"/>
      <c r="F917" s="15"/>
      <c r="G917" s="15"/>
      <c r="H917" s="15"/>
      <c r="I917" s="15"/>
      <c r="J917" s="15"/>
      <c r="K917" s="15"/>
      <c r="L917" s="15"/>
    </row>
    <row r="918" spans="2:12" hidden="1" x14ac:dyDescent="0.25">
      <c r="B918" s="162"/>
      <c r="C918" s="15"/>
      <c r="D918" s="15"/>
      <c r="E918" s="15"/>
      <c r="F918" s="15"/>
      <c r="G918" s="15"/>
      <c r="H918" s="15"/>
      <c r="I918" s="15"/>
      <c r="J918" s="15"/>
      <c r="K918" s="15"/>
      <c r="L918" s="15"/>
    </row>
    <row r="919" spans="2:12" hidden="1" x14ac:dyDescent="0.25">
      <c r="B919" s="162"/>
      <c r="C919" s="15"/>
      <c r="D919" s="15"/>
      <c r="E919" s="15"/>
      <c r="F919" s="15"/>
      <c r="G919" s="15"/>
      <c r="H919" s="15"/>
      <c r="I919" s="15"/>
      <c r="J919" s="15"/>
      <c r="K919" s="15"/>
      <c r="L919" s="15"/>
    </row>
    <row r="920" spans="2:12" hidden="1" x14ac:dyDescent="0.25">
      <c r="B920" s="162"/>
      <c r="C920" s="15"/>
      <c r="D920" s="15"/>
      <c r="E920" s="15"/>
      <c r="F920" s="15"/>
      <c r="G920" s="15"/>
      <c r="H920" s="15"/>
      <c r="I920" s="15"/>
      <c r="J920" s="15"/>
      <c r="K920" s="15"/>
      <c r="L920" s="15"/>
    </row>
    <row r="921" spans="2:12" hidden="1" x14ac:dyDescent="0.25">
      <c r="B921" s="162"/>
      <c r="C921" s="15"/>
      <c r="D921" s="15"/>
      <c r="E921" s="15"/>
      <c r="F921" s="15"/>
      <c r="G921" s="15"/>
      <c r="H921" s="15"/>
      <c r="I921" s="15"/>
      <c r="J921" s="15"/>
      <c r="K921" s="15"/>
      <c r="L921" s="15"/>
    </row>
    <row r="922" spans="2:12" hidden="1" x14ac:dyDescent="0.25">
      <c r="B922" s="162"/>
      <c r="C922" s="15"/>
      <c r="D922" s="15"/>
      <c r="E922" s="15"/>
      <c r="F922" s="15"/>
      <c r="G922" s="15"/>
      <c r="H922" s="15"/>
      <c r="I922" s="15"/>
      <c r="J922" s="15"/>
      <c r="K922" s="15"/>
      <c r="L922" s="15"/>
    </row>
    <row r="923" spans="2:12" hidden="1" x14ac:dyDescent="0.25">
      <c r="B923" s="162"/>
      <c r="C923" s="15"/>
      <c r="D923" s="15"/>
      <c r="E923" s="15"/>
      <c r="F923" s="15"/>
      <c r="G923" s="15"/>
      <c r="H923" s="15"/>
      <c r="I923" s="15"/>
      <c r="J923" s="15"/>
      <c r="K923" s="15"/>
      <c r="L923" s="15"/>
    </row>
    <row r="924" spans="2:12" hidden="1" x14ac:dyDescent="0.25">
      <c r="B924" s="162"/>
      <c r="C924" s="15"/>
      <c r="D924" s="15"/>
      <c r="E924" s="15"/>
      <c r="F924" s="15"/>
      <c r="G924" s="15"/>
      <c r="H924" s="15"/>
      <c r="I924" s="15"/>
      <c r="J924" s="15"/>
      <c r="K924" s="15"/>
      <c r="L924" s="15"/>
    </row>
    <row r="925" spans="2:12" hidden="1" x14ac:dyDescent="0.25">
      <c r="B925" s="162"/>
      <c r="C925" s="15"/>
      <c r="D925" s="15"/>
      <c r="E925" s="15"/>
      <c r="F925" s="15"/>
      <c r="G925" s="15"/>
      <c r="H925" s="15"/>
      <c r="I925" s="15"/>
      <c r="J925" s="15"/>
      <c r="K925" s="15"/>
      <c r="L925" s="15"/>
    </row>
    <row r="926" spans="2:12" hidden="1" x14ac:dyDescent="0.25">
      <c r="B926" s="162"/>
      <c r="C926" s="15"/>
      <c r="D926" s="15"/>
      <c r="E926" s="15"/>
      <c r="F926" s="15"/>
      <c r="G926" s="15"/>
      <c r="H926" s="15"/>
      <c r="I926" s="15"/>
      <c r="J926" s="15"/>
      <c r="K926" s="15"/>
      <c r="L926" s="15"/>
    </row>
    <row r="927" spans="2:12" hidden="1" x14ac:dyDescent="0.25">
      <c r="B927" s="162"/>
      <c r="C927" s="15"/>
      <c r="D927" s="15"/>
      <c r="E927" s="15"/>
      <c r="F927" s="15"/>
      <c r="G927" s="15"/>
      <c r="H927" s="15"/>
      <c r="I927" s="15"/>
      <c r="J927" s="15"/>
      <c r="K927" s="15"/>
      <c r="L927" s="15"/>
    </row>
    <row r="928" spans="2:12" hidden="1" x14ac:dyDescent="0.25">
      <c r="B928" s="162"/>
      <c r="C928" s="15"/>
      <c r="D928" s="15"/>
      <c r="E928" s="15"/>
      <c r="F928" s="15"/>
      <c r="G928" s="15"/>
      <c r="H928" s="15"/>
      <c r="I928" s="15"/>
      <c r="J928" s="15"/>
      <c r="K928" s="15"/>
      <c r="L928" s="15"/>
    </row>
    <row r="929" spans="2:30" hidden="1" x14ac:dyDescent="0.25">
      <c r="B929" s="162"/>
      <c r="C929" s="15"/>
      <c r="D929" s="15"/>
      <c r="E929" s="15"/>
      <c r="F929" s="15"/>
      <c r="G929" s="15"/>
      <c r="H929" s="15"/>
      <c r="I929" s="15"/>
      <c r="J929" s="15"/>
      <c r="K929" s="15"/>
      <c r="L929" s="15"/>
    </row>
    <row r="930" spans="2:30" hidden="1" x14ac:dyDescent="0.25">
      <c r="B930" s="162"/>
      <c r="C930" s="15"/>
      <c r="D930" s="15"/>
      <c r="E930" s="15"/>
      <c r="F930" s="15"/>
      <c r="G930" s="15"/>
      <c r="H930" s="15"/>
      <c r="I930" s="15"/>
      <c r="J930" s="15"/>
      <c r="K930" s="15"/>
      <c r="L930" s="15"/>
    </row>
    <row r="931" spans="2:30" hidden="1" x14ac:dyDescent="0.25">
      <c r="B931" s="162"/>
      <c r="C931" s="15"/>
      <c r="D931" s="15"/>
      <c r="E931" s="15"/>
      <c r="F931" s="15"/>
      <c r="G931" s="15"/>
      <c r="H931" s="15"/>
      <c r="I931" s="15"/>
      <c r="J931" s="15"/>
      <c r="K931" s="15"/>
      <c r="L931" s="15"/>
    </row>
    <row r="932" spans="2:30" hidden="1" x14ac:dyDescent="0.25">
      <c r="B932" s="162"/>
      <c r="C932" s="15"/>
      <c r="D932" s="15"/>
      <c r="E932" s="15"/>
      <c r="F932" s="15"/>
      <c r="G932" s="15"/>
      <c r="H932" s="15"/>
      <c r="I932" s="15"/>
      <c r="J932" s="15"/>
      <c r="K932" s="15"/>
      <c r="L932" s="15"/>
    </row>
    <row r="933" spans="2:30" hidden="1" x14ac:dyDescent="0.25">
      <c r="B933" s="162"/>
      <c r="C933" s="15"/>
      <c r="D933" s="15"/>
      <c r="E933" s="15"/>
      <c r="F933" s="15"/>
      <c r="G933" s="15"/>
      <c r="H933" s="15"/>
      <c r="I933" s="15"/>
      <c r="J933" s="15"/>
      <c r="K933" s="15"/>
      <c r="L933" s="15"/>
    </row>
    <row r="934" spans="2:30" hidden="1" x14ac:dyDescent="0.25">
      <c r="B934" s="162"/>
      <c r="C934" s="15"/>
      <c r="D934" s="15"/>
      <c r="E934" s="15"/>
      <c r="F934" s="15"/>
      <c r="G934" s="15"/>
      <c r="H934" s="15"/>
      <c r="I934" s="15"/>
      <c r="J934" s="15"/>
      <c r="K934" s="15"/>
      <c r="L934" s="15"/>
    </row>
    <row r="935" spans="2:30" ht="15.6" x14ac:dyDescent="0.3">
      <c r="B935" s="1440">
        <f>$B$5</f>
        <v>0</v>
      </c>
      <c r="C935" s="1440"/>
      <c r="D935" s="1440"/>
      <c r="E935" s="1440"/>
      <c r="F935" s="125"/>
      <c r="G935" s="126" t="s">
        <v>310</v>
      </c>
      <c r="H935" s="127" t="s">
        <v>287</v>
      </c>
      <c r="I935" s="5"/>
      <c r="J935" s="1449">
        <f>'1 FILL FORM'!$D$6</f>
        <v>0</v>
      </c>
      <c r="K935" s="1449"/>
      <c r="L935" s="1449"/>
    </row>
    <row r="936" spans="2:30" ht="5.4" customHeight="1" x14ac:dyDescent="0.25">
      <c r="B936" s="157"/>
      <c r="C936" s="5"/>
      <c r="D936" s="5"/>
      <c r="E936" s="5"/>
      <c r="F936" s="5"/>
      <c r="G936" s="5"/>
      <c r="H936" s="5"/>
      <c r="I936" s="5"/>
      <c r="J936" s="94"/>
      <c r="K936" s="129"/>
      <c r="L936" s="129"/>
    </row>
    <row r="937" spans="2:30" x14ac:dyDescent="0.25">
      <c r="B937" s="270" t="e">
        <f>'12 Score Format'!$G$9</f>
        <v>#N/A</v>
      </c>
      <c r="C937" s="270"/>
      <c r="D937" s="270"/>
      <c r="E937" s="5"/>
      <c r="F937" s="15"/>
      <c r="G937" s="247" t="s">
        <v>370</v>
      </c>
      <c r="H937" s="248">
        <f>'12 Score Format'!$L$9</f>
        <v>0</v>
      </c>
      <c r="I937" s="5"/>
      <c r="J937" s="718"/>
      <c r="K937" s="129">
        <f>'1 FILL FORM'!$L$6</f>
        <v>0</v>
      </c>
      <c r="L937" s="129"/>
    </row>
    <row r="938" spans="2:30" s="123" customFormat="1" ht="60" customHeight="1" x14ac:dyDescent="0.25">
      <c r="B938" s="500" t="str">
        <f>$H$935</f>
        <v>N</v>
      </c>
      <c r="C938" s="130"/>
      <c r="D938" s="130"/>
      <c r="E938" s="197" t="e">
        <f>'12 Score Format'!$C$15</f>
        <v>#N/A</v>
      </c>
      <c r="F938" s="197" t="e">
        <f>'12 Score Format'!$C$16</f>
        <v>#N/A</v>
      </c>
      <c r="G938" s="197" t="e">
        <f>'12 Score Format'!$C$17</f>
        <v>#N/A</v>
      </c>
      <c r="H938" s="197" t="e">
        <f>'12 Score Format'!$C$18</f>
        <v>#N/A</v>
      </c>
      <c r="I938" s="197" t="e">
        <f>'12 Score Format'!$C$19</f>
        <v>#N/A</v>
      </c>
      <c r="J938" s="197" t="e">
        <f>'12 Score Format'!$C$20</f>
        <v>#N/A</v>
      </c>
      <c r="K938" s="131" t="s">
        <v>307</v>
      </c>
      <c r="L938" s="208" t="s">
        <v>350</v>
      </c>
      <c r="T938" s="124">
        <f>K942</f>
        <v>0</v>
      </c>
      <c r="X938" s="649" t="e">
        <f>'12 Score Format'!$C$15</f>
        <v>#N/A</v>
      </c>
      <c r="Y938" s="650">
        <f>E942</f>
        <v>0</v>
      </c>
      <c r="Z938" s="648"/>
      <c r="AA938" s="648"/>
      <c r="AB938" s="648"/>
      <c r="AC938" s="648">
        <f>SUMIF($X$8:$X$31,$AD$8,Y938:Y961)</f>
        <v>0</v>
      </c>
      <c r="AD938" s="642" t="s">
        <v>263</v>
      </c>
    </row>
    <row r="939" spans="2:30" ht="13.8" x14ac:dyDescent="0.25">
      <c r="B939" s="158"/>
      <c r="C939" s="1438">
        <f>'12 Score Format'!$C$9:$D$9</f>
        <v>0</v>
      </c>
      <c r="D939" s="1438"/>
      <c r="E939" s="138"/>
      <c r="F939" s="138"/>
      <c r="G939" s="138"/>
      <c r="H939" s="138"/>
      <c r="I939" s="138"/>
      <c r="J939" s="138"/>
      <c r="K939" s="132">
        <f>SUM(E939:J939)</f>
        <v>0</v>
      </c>
      <c r="L939" s="133" t="e">
        <f>AVERAGE(E939:J939)</f>
        <v>#DIV/0!</v>
      </c>
      <c r="T939" s="124">
        <f>K950</f>
        <v>0</v>
      </c>
      <c r="X939" s="649" t="e">
        <f>'12 Score Format'!$C$16</f>
        <v>#N/A</v>
      </c>
      <c r="Y939" s="650">
        <f>F942</f>
        <v>0</v>
      </c>
      <c r="Z939" s="651"/>
      <c r="AA939" s="652"/>
      <c r="AB939" s="653"/>
      <c r="AC939" s="648">
        <f>SUMIF($X$8:$X$31,$AD$9,Y938:Y961)</f>
        <v>0</v>
      </c>
      <c r="AD939" s="642" t="s">
        <v>490</v>
      </c>
    </row>
    <row r="940" spans="2:30" ht="13.8" x14ac:dyDescent="0.25">
      <c r="B940" s="158"/>
      <c r="C940" s="1438">
        <f>'12 Score Format'!$C$10:$D$10</f>
        <v>0</v>
      </c>
      <c r="D940" s="1438"/>
      <c r="E940" s="138"/>
      <c r="F940" s="138"/>
      <c r="G940" s="138"/>
      <c r="H940" s="138"/>
      <c r="I940" s="138"/>
      <c r="J940" s="138"/>
      <c r="K940" s="132">
        <f>SUM(E940:J940)</f>
        <v>0</v>
      </c>
      <c r="L940" s="133" t="e">
        <f>AVERAGE(E940:J940)</f>
        <v>#DIV/0!</v>
      </c>
      <c r="T940" s="124">
        <f>K958</f>
        <v>0</v>
      </c>
      <c r="X940" s="649" t="e">
        <f>'12 Score Format'!$C$17</f>
        <v>#N/A</v>
      </c>
      <c r="Y940" s="650">
        <f>G942</f>
        <v>0</v>
      </c>
      <c r="Z940" s="651"/>
      <c r="AA940" s="654"/>
      <c r="AB940" s="654"/>
      <c r="AC940" s="648">
        <f>SUMIF($X$8:$X$31,AD940,Y938:Y961)</f>
        <v>0</v>
      </c>
      <c r="AD940" s="642" t="s">
        <v>487</v>
      </c>
    </row>
    <row r="941" spans="2:30" ht="13.8" x14ac:dyDescent="0.25">
      <c r="B941" s="158"/>
      <c r="C941" s="1438">
        <f>'12 Score Format'!$C$11:$D$11</f>
        <v>0</v>
      </c>
      <c r="D941" s="1438"/>
      <c r="E941" s="138"/>
      <c r="F941" s="138"/>
      <c r="G941" s="138"/>
      <c r="H941" s="138"/>
      <c r="I941" s="138"/>
      <c r="J941" s="138"/>
      <c r="K941" s="132">
        <f>SUM(E941:J941)</f>
        <v>0</v>
      </c>
      <c r="L941" s="133" t="e">
        <f>AVERAGE(E941:J941)</f>
        <v>#DIV/0!</v>
      </c>
      <c r="T941" s="124">
        <f>K966</f>
        <v>0</v>
      </c>
      <c r="X941" s="649" t="e">
        <f>'12 Score Format'!$C$18</f>
        <v>#N/A</v>
      </c>
      <c r="Y941" s="650">
        <f>H942</f>
        <v>0</v>
      </c>
      <c r="Z941" s="651"/>
      <c r="AA941" s="651"/>
      <c r="AB941" s="651"/>
      <c r="AC941" s="648">
        <f>SUMIF($X$8:$X$31,AD941,Y938:Y961)</f>
        <v>0</v>
      </c>
      <c r="AD941" s="642" t="s">
        <v>262</v>
      </c>
    </row>
    <row r="942" spans="2:30" ht="13.8" x14ac:dyDescent="0.25">
      <c r="B942" s="158"/>
      <c r="C942" s="1438" t="s">
        <v>248</v>
      </c>
      <c r="D942" s="1438"/>
      <c r="E942" s="647">
        <f>SUM(E939:E941)</f>
        <v>0</v>
      </c>
      <c r="F942" s="647">
        <f t="shared" ref="F942:J942" si="94">SUM(F939:F941)</f>
        <v>0</v>
      </c>
      <c r="G942" s="647">
        <f t="shared" si="94"/>
        <v>0</v>
      </c>
      <c r="H942" s="647">
        <f t="shared" si="94"/>
        <v>0</v>
      </c>
      <c r="I942" s="647">
        <f t="shared" si="94"/>
        <v>0</v>
      </c>
      <c r="J942" s="647">
        <f t="shared" si="94"/>
        <v>0</v>
      </c>
      <c r="K942" s="134">
        <f t="shared" ref="K942" si="95">SUM(K939:K941)</f>
        <v>0</v>
      </c>
      <c r="L942" s="133"/>
      <c r="X942" s="649" t="e">
        <f>'12 Score Format'!$C$19</f>
        <v>#N/A</v>
      </c>
      <c r="Y942" s="650">
        <f>I942</f>
        <v>0</v>
      </c>
      <c r="Z942" s="651"/>
      <c r="AA942" s="651"/>
      <c r="AB942" s="651"/>
      <c r="AC942" s="648">
        <f>SUMIF($X$8:$X$31,$AD$12,Y938:Y961)</f>
        <v>0</v>
      </c>
      <c r="AD942" s="642" t="s">
        <v>485</v>
      </c>
    </row>
    <row r="943" spans="2:30" ht="15.6" x14ac:dyDescent="0.3">
      <c r="B943" s="157"/>
      <c r="C943" s="135"/>
      <c r="D943" s="5"/>
      <c r="E943" s="718"/>
      <c r="F943" s="718"/>
      <c r="G943" s="718"/>
      <c r="H943" s="718"/>
      <c r="I943" s="182"/>
      <c r="J943" s="182"/>
      <c r="K943" s="199" t="s">
        <v>311</v>
      </c>
      <c r="L943" s="181" t="e">
        <f>K942/('12 Score Format'!$K$9*30)</f>
        <v>#DIV/0!</v>
      </c>
      <c r="X943" s="649" t="e">
        <f>'12 Score Format'!$C$20</f>
        <v>#N/A</v>
      </c>
      <c r="Y943" s="650">
        <f>J942</f>
        <v>0</v>
      </c>
      <c r="Z943" s="454"/>
      <c r="AA943" s="454"/>
      <c r="AB943" s="454"/>
      <c r="AC943" s="648">
        <f>SUMIF($X$8:$X$31,$AD$13,Y938:Y961)</f>
        <v>0</v>
      </c>
      <c r="AD943" s="642" t="s">
        <v>489</v>
      </c>
    </row>
    <row r="944" spans="2:30" ht="15" x14ac:dyDescent="0.25">
      <c r="B944" s="157"/>
      <c r="C944" s="5"/>
      <c r="D944" s="5"/>
      <c r="E944" s="5"/>
      <c r="F944" s="5"/>
      <c r="G944" s="247" t="s">
        <v>370</v>
      </c>
      <c r="H944" s="248">
        <f>'12 Score Format'!$L$10</f>
        <v>0</v>
      </c>
      <c r="I944" s="5"/>
      <c r="J944" s="5"/>
      <c r="K944" s="128"/>
      <c r="L944" s="129"/>
      <c r="X944" s="649" t="e">
        <f>'12 Score Format'!$G$15</f>
        <v>#N/A</v>
      </c>
      <c r="Y944" s="655">
        <f>E950</f>
        <v>0</v>
      </c>
      <c r="Z944" s="454"/>
      <c r="AA944" s="454"/>
      <c r="AB944" s="454"/>
      <c r="AC944" s="648">
        <f>SUMIF($X$8:$X$31,$AD$14,Y938:Y961)</f>
        <v>0</v>
      </c>
      <c r="AD944" s="642" t="s">
        <v>488</v>
      </c>
    </row>
    <row r="945" spans="2:30" ht="13.8" x14ac:dyDescent="0.25">
      <c r="B945" s="271" t="e">
        <f>'12 Score Format'!$G$10</f>
        <v>#N/A</v>
      </c>
      <c r="C945" s="271"/>
      <c r="D945" s="271"/>
      <c r="E945" s="5"/>
      <c r="F945" s="5"/>
      <c r="G945" s="5"/>
      <c r="H945" s="5"/>
      <c r="I945" s="5"/>
      <c r="J945" s="5"/>
      <c r="K945" s="128"/>
      <c r="L945" s="129"/>
      <c r="X945" s="649" t="e">
        <f>'12 Score Format'!$G$16</f>
        <v>#N/A</v>
      </c>
      <c r="Y945" s="655">
        <f>F950</f>
        <v>0</v>
      </c>
      <c r="Z945" s="454"/>
      <c r="AA945" s="454"/>
      <c r="AB945" s="454"/>
      <c r="AC945" s="648">
        <f>SUMIF($X$8:$X$31,$AD$15,Y938:Y961)</f>
        <v>0</v>
      </c>
      <c r="AD945" s="657" t="s">
        <v>486</v>
      </c>
    </row>
    <row r="946" spans="2:30" s="123" customFormat="1" ht="60" customHeight="1" x14ac:dyDescent="0.25">
      <c r="B946" s="500" t="str">
        <f>$H$935</f>
        <v>N</v>
      </c>
      <c r="C946" s="130"/>
      <c r="D946" s="130"/>
      <c r="E946" s="197" t="e">
        <f>'12 Score Format'!$G$15</f>
        <v>#N/A</v>
      </c>
      <c r="F946" s="197" t="e">
        <f>'12 Score Format'!$G$16</f>
        <v>#N/A</v>
      </c>
      <c r="G946" s="197" t="e">
        <f>'12 Score Format'!$G$17</f>
        <v>#N/A</v>
      </c>
      <c r="H946" s="197" t="e">
        <f>'12 Score Format'!$G$18</f>
        <v>#N/A</v>
      </c>
      <c r="I946" s="197" t="e">
        <f>'12 Score Format'!$G$19</f>
        <v>#N/A</v>
      </c>
      <c r="J946" s="197" t="e">
        <f>'12 Score Format'!$G$20</f>
        <v>#N/A</v>
      </c>
      <c r="K946" s="131" t="s">
        <v>307</v>
      </c>
      <c r="L946" s="131" t="s">
        <v>308</v>
      </c>
      <c r="X946" s="649" t="e">
        <f>'12 Score Format'!$G$17</f>
        <v>#N/A</v>
      </c>
      <c r="Y946" s="655">
        <f>G950</f>
        <v>0</v>
      </c>
      <c r="Z946" s="648"/>
      <c r="AA946" s="648"/>
      <c r="AB946" s="648"/>
      <c r="AC946" s="648"/>
    </row>
    <row r="947" spans="2:30" ht="13.8" x14ac:dyDescent="0.25">
      <c r="B947" s="158"/>
      <c r="C947" s="1438">
        <f>'12 Score Format'!$C$9:$D$9</f>
        <v>0</v>
      </c>
      <c r="D947" s="1438"/>
      <c r="E947" s="138"/>
      <c r="F947" s="138"/>
      <c r="G947" s="138"/>
      <c r="H947" s="138"/>
      <c r="I947" s="138"/>
      <c r="J947" s="138"/>
      <c r="K947" s="132">
        <f>SUM(E947:J947)</f>
        <v>0</v>
      </c>
      <c r="L947" s="133" t="e">
        <f>AVERAGE(E947:J947)</f>
        <v>#DIV/0!</v>
      </c>
      <c r="X947" s="649" t="e">
        <f>'12 Score Format'!$G$18</f>
        <v>#N/A</v>
      </c>
      <c r="Y947" s="655">
        <f>H950</f>
        <v>0</v>
      </c>
      <c r="Z947" s="651"/>
      <c r="AA947" s="651"/>
      <c r="AB947" s="651"/>
      <c r="AC947" s="651"/>
      <c r="AD947" s="124"/>
    </row>
    <row r="948" spans="2:30" ht="13.8" x14ac:dyDescent="0.25">
      <c r="B948" s="158"/>
      <c r="C948" s="1438">
        <f>'12 Score Format'!$C$10:$D$10</f>
        <v>0</v>
      </c>
      <c r="D948" s="1438"/>
      <c r="E948" s="138"/>
      <c r="F948" s="138"/>
      <c r="G948" s="138"/>
      <c r="H948" s="138"/>
      <c r="I948" s="138"/>
      <c r="J948" s="138"/>
      <c r="K948" s="132">
        <f>SUM(E948:J948)</f>
        <v>0</v>
      </c>
      <c r="L948" s="133" t="e">
        <f>AVERAGE(E948:J948)</f>
        <v>#DIV/0!</v>
      </c>
      <c r="X948" s="649" t="e">
        <f>'12 Score Format'!$G$19</f>
        <v>#N/A</v>
      </c>
      <c r="Y948" s="655">
        <f>I950</f>
        <v>0</v>
      </c>
      <c r="Z948" s="651"/>
      <c r="AA948" s="651"/>
      <c r="AB948" s="651"/>
      <c r="AC948" s="651"/>
      <c r="AD948" s="124"/>
    </row>
    <row r="949" spans="2:30" ht="13.8" x14ac:dyDescent="0.25">
      <c r="B949" s="158"/>
      <c r="C949" s="1438">
        <f>'12 Score Format'!$C$11:$D$11</f>
        <v>0</v>
      </c>
      <c r="D949" s="1438"/>
      <c r="E949" s="138"/>
      <c r="F949" s="138"/>
      <c r="G949" s="138"/>
      <c r="H949" s="138"/>
      <c r="I949" s="138"/>
      <c r="J949" s="138"/>
      <c r="K949" s="132">
        <f>SUM(E949:J949)</f>
        <v>0</v>
      </c>
      <c r="L949" s="133" t="e">
        <f>AVERAGE(E949:J949)</f>
        <v>#DIV/0!</v>
      </c>
      <c r="X949" s="649" t="e">
        <f>'12 Score Format'!$G$20</f>
        <v>#N/A</v>
      </c>
      <c r="Y949" s="655">
        <f>J950</f>
        <v>0</v>
      </c>
      <c r="Z949" s="651"/>
      <c r="AA949" s="651"/>
      <c r="AB949" s="651"/>
      <c r="AC949" s="651"/>
      <c r="AD949" s="124"/>
    </row>
    <row r="950" spans="2:30" ht="13.8" x14ac:dyDescent="0.25">
      <c r="B950" s="158"/>
      <c r="C950" s="1438" t="s">
        <v>248</v>
      </c>
      <c r="D950" s="1438"/>
      <c r="E950" s="647">
        <f>SUM(E947:E949)</f>
        <v>0</v>
      </c>
      <c r="F950" s="647">
        <f t="shared" ref="F950:J950" si="96">SUM(F947:F949)</f>
        <v>0</v>
      </c>
      <c r="G950" s="647">
        <f t="shared" si="96"/>
        <v>0</v>
      </c>
      <c r="H950" s="647">
        <f t="shared" si="96"/>
        <v>0</v>
      </c>
      <c r="I950" s="647">
        <f t="shared" si="96"/>
        <v>0</v>
      </c>
      <c r="J950" s="647">
        <f t="shared" si="96"/>
        <v>0</v>
      </c>
      <c r="K950" s="134">
        <f t="shared" ref="K950" si="97">SUM(K947:K949)</f>
        <v>0</v>
      </c>
      <c r="L950" s="132"/>
      <c r="X950" s="649" t="e">
        <f>'12 Score Format'!$K$15</f>
        <v>#N/A</v>
      </c>
      <c r="Y950" s="655">
        <f>E958</f>
        <v>0</v>
      </c>
      <c r="Z950" s="651"/>
      <c r="AA950" s="651"/>
      <c r="AB950" s="651"/>
      <c r="AC950" s="651"/>
      <c r="AD950" s="124"/>
    </row>
    <row r="951" spans="2:30" ht="15.6" x14ac:dyDescent="0.3">
      <c r="B951" s="157"/>
      <c r="C951" s="135"/>
      <c r="D951" s="5"/>
      <c r="E951" s="718"/>
      <c r="F951" s="718"/>
      <c r="G951" s="718"/>
      <c r="H951" s="718"/>
      <c r="I951" s="182"/>
      <c r="J951" s="182"/>
      <c r="K951" s="199" t="s">
        <v>311</v>
      </c>
      <c r="L951" s="181" t="e">
        <f>K950/('12 Score Format'!$K$10*30)</f>
        <v>#DIV/0!</v>
      </c>
      <c r="X951" s="649" t="e">
        <f>'12 Score Format'!$K$16</f>
        <v>#N/A</v>
      </c>
      <c r="Y951" s="655">
        <f>F958</f>
        <v>0</v>
      </c>
      <c r="Z951" s="454"/>
      <c r="AA951" s="454"/>
      <c r="AB951" s="454"/>
      <c r="AC951" s="454"/>
    </row>
    <row r="952" spans="2:30" ht="15" x14ac:dyDescent="0.25">
      <c r="B952" s="157"/>
      <c r="C952" s="5"/>
      <c r="D952" s="5"/>
      <c r="E952" s="5"/>
      <c r="F952" s="5"/>
      <c r="G952" s="5"/>
      <c r="H952" s="5"/>
      <c r="I952" s="5"/>
      <c r="J952" s="5"/>
      <c r="K952" s="128"/>
      <c r="L952" s="137"/>
      <c r="X952" s="649" t="e">
        <f>'12 Score Format'!$K$17</f>
        <v>#N/A</v>
      </c>
      <c r="Y952" s="655">
        <f>G958</f>
        <v>0</v>
      </c>
      <c r="Z952" s="454"/>
      <c r="AA952" s="454"/>
      <c r="AB952" s="454"/>
      <c r="AC952" s="454"/>
    </row>
    <row r="953" spans="2:30" x14ac:dyDescent="0.25">
      <c r="B953" s="271" t="e">
        <f>'12 Score Format'!$G$11</f>
        <v>#N/A</v>
      </c>
      <c r="C953" s="271"/>
      <c r="D953" s="271"/>
      <c r="E953" s="5"/>
      <c r="F953" s="5"/>
      <c r="G953" s="247" t="s">
        <v>370</v>
      </c>
      <c r="H953" s="248">
        <f>'12 Score Format'!$L$11</f>
        <v>0</v>
      </c>
      <c r="I953" s="5"/>
      <c r="J953" s="5"/>
      <c r="K953" s="128"/>
      <c r="L953" s="129"/>
      <c r="X953" s="649" t="e">
        <f>'12 Score Format'!$K$18</f>
        <v>#N/A</v>
      </c>
      <c r="Y953" s="655">
        <f>H958</f>
        <v>0</v>
      </c>
      <c r="Z953" s="454"/>
      <c r="AA953" s="454"/>
      <c r="AB953" s="454"/>
      <c r="AC953" s="454"/>
    </row>
    <row r="954" spans="2:30" s="123" customFormat="1" ht="60" customHeight="1" x14ac:dyDescent="0.25">
      <c r="B954" s="500" t="str">
        <f>$H$935</f>
        <v>N</v>
      </c>
      <c r="C954" s="130"/>
      <c r="D954" s="130"/>
      <c r="E954" s="197" t="e">
        <f>'12 Score Format'!$K$15</f>
        <v>#N/A</v>
      </c>
      <c r="F954" s="197" t="e">
        <f>'12 Score Format'!$K$16</f>
        <v>#N/A</v>
      </c>
      <c r="G954" s="197" t="e">
        <f>'12 Score Format'!$K$17</f>
        <v>#N/A</v>
      </c>
      <c r="H954" s="197" t="e">
        <f>'12 Score Format'!$K$18</f>
        <v>#N/A</v>
      </c>
      <c r="I954" s="197" t="e">
        <f>'12 Score Format'!$K$19</f>
        <v>#N/A</v>
      </c>
      <c r="J954" s="197" t="e">
        <f>'12 Score Format'!$K$20</f>
        <v>#N/A</v>
      </c>
      <c r="K954" s="131" t="s">
        <v>307</v>
      </c>
      <c r="L954" s="131" t="s">
        <v>308</v>
      </c>
      <c r="X954" s="649" t="e">
        <f>'12 Score Format'!$K$19</f>
        <v>#N/A</v>
      </c>
      <c r="Y954" s="655">
        <f>I958</f>
        <v>0</v>
      </c>
      <c r="Z954" s="648"/>
      <c r="AA954" s="648"/>
      <c r="AB954" s="648"/>
      <c r="AC954" s="648"/>
    </row>
    <row r="955" spans="2:30" ht="13.8" x14ac:dyDescent="0.25">
      <c r="B955" s="158"/>
      <c r="C955" s="1438">
        <f>'12 Score Format'!$C$9:$D$9</f>
        <v>0</v>
      </c>
      <c r="D955" s="1438"/>
      <c r="E955" s="138"/>
      <c r="F955" s="138"/>
      <c r="G955" s="138"/>
      <c r="H955" s="138"/>
      <c r="I955" s="138"/>
      <c r="J955" s="138"/>
      <c r="K955" s="132">
        <f>SUM(E955:J955)</f>
        <v>0</v>
      </c>
      <c r="L955" s="133" t="e">
        <f>AVERAGE(E955:J955)</f>
        <v>#DIV/0!</v>
      </c>
      <c r="X955" s="649" t="e">
        <f>'12 Score Format'!$K$20</f>
        <v>#N/A</v>
      </c>
      <c r="Y955" s="655">
        <f>J958</f>
        <v>0</v>
      </c>
      <c r="Z955" s="651"/>
      <c r="AA955" s="651"/>
      <c r="AB955" s="651"/>
      <c r="AC955" s="651"/>
      <c r="AD955" s="124"/>
    </row>
    <row r="956" spans="2:30" ht="13.8" x14ac:dyDescent="0.25">
      <c r="B956" s="158"/>
      <c r="C956" s="1438">
        <f>'12 Score Format'!$C$10:$D$10</f>
        <v>0</v>
      </c>
      <c r="D956" s="1438"/>
      <c r="E956" s="138"/>
      <c r="F956" s="138"/>
      <c r="G956" s="138"/>
      <c r="H956" s="138"/>
      <c r="I956" s="138"/>
      <c r="J956" s="138"/>
      <c r="K956" s="132">
        <f>SUM(E956:J956)</f>
        <v>0</v>
      </c>
      <c r="L956" s="133" t="e">
        <f>AVERAGE(E956:J956)</f>
        <v>#DIV/0!</v>
      </c>
      <c r="X956" s="649" t="e">
        <f>'12 Score Format'!$O$15</f>
        <v>#N/A</v>
      </c>
      <c r="Y956" s="658">
        <f>E966</f>
        <v>0</v>
      </c>
      <c r="Z956" s="656"/>
      <c r="AA956" s="656"/>
      <c r="AB956" s="656"/>
      <c r="AC956" s="656"/>
      <c r="AD956" s="124"/>
    </row>
    <row r="957" spans="2:30" ht="13.8" x14ac:dyDescent="0.25">
      <c r="B957" s="158"/>
      <c r="C957" s="1438">
        <f>'12 Score Format'!$C$11:$D$11</f>
        <v>0</v>
      </c>
      <c r="D957" s="1438"/>
      <c r="E957" s="138"/>
      <c r="F957" s="138"/>
      <c r="G957" s="138"/>
      <c r="H957" s="138"/>
      <c r="I957" s="138"/>
      <c r="J957" s="138"/>
      <c r="K957" s="132">
        <f>SUM(E957:J957)</f>
        <v>0</v>
      </c>
      <c r="L957" s="133" t="e">
        <f>AVERAGE(E957:J957)</f>
        <v>#DIV/0!</v>
      </c>
      <c r="X957" s="649" t="e">
        <f>'12 Score Format'!$O$16</f>
        <v>#N/A</v>
      </c>
      <c r="Y957" s="658">
        <f>F966</f>
        <v>0</v>
      </c>
      <c r="Z957" s="656"/>
      <c r="AA957" s="656"/>
      <c r="AB957" s="656"/>
      <c r="AC957" s="656"/>
      <c r="AD957" s="124"/>
    </row>
    <row r="958" spans="2:30" ht="13.8" x14ac:dyDescent="0.25">
      <c r="B958" s="158"/>
      <c r="C958" s="1438" t="s">
        <v>248</v>
      </c>
      <c r="D958" s="1438"/>
      <c r="E958" s="647">
        <f>SUM(E955:E957)</f>
        <v>0</v>
      </c>
      <c r="F958" s="647">
        <f t="shared" ref="F958:J958" si="98">SUM(F955:F957)</f>
        <v>0</v>
      </c>
      <c r="G958" s="647">
        <f t="shared" si="98"/>
        <v>0</v>
      </c>
      <c r="H958" s="647">
        <f t="shared" si="98"/>
        <v>0</v>
      </c>
      <c r="I958" s="647">
        <f t="shared" si="98"/>
        <v>0</v>
      </c>
      <c r="J958" s="647">
        <f t="shared" si="98"/>
        <v>0</v>
      </c>
      <c r="K958" s="134">
        <f t="shared" ref="K958" si="99">SUM(K955:K957)</f>
        <v>0</v>
      </c>
      <c r="L958" s="132"/>
      <c r="X958" s="649" t="e">
        <f>'12 Score Format'!$O$17</f>
        <v>#N/A</v>
      </c>
      <c r="Y958" s="658">
        <f>G966</f>
        <v>0</v>
      </c>
      <c r="Z958" s="656"/>
      <c r="AA958" s="656"/>
      <c r="AB958" s="656"/>
      <c r="AC958" s="656"/>
      <c r="AD958" s="124"/>
    </row>
    <row r="959" spans="2:30" ht="15.6" x14ac:dyDescent="0.3">
      <c r="B959" s="157"/>
      <c r="C959" s="135"/>
      <c r="D959" s="5"/>
      <c r="E959" s="718"/>
      <c r="F959" s="718"/>
      <c r="G959" s="718"/>
      <c r="H959" s="718"/>
      <c r="I959" s="182"/>
      <c r="J959" s="182"/>
      <c r="K959" s="199" t="s">
        <v>311</v>
      </c>
      <c r="L959" s="181" t="e">
        <f>K958/('12 Score Format'!$K$11*30)</f>
        <v>#DIV/0!</v>
      </c>
      <c r="X959" s="649" t="e">
        <f>'12 Score Format'!$O$18</f>
        <v>#N/A</v>
      </c>
      <c r="Y959" s="658">
        <f>H966</f>
        <v>0</v>
      </c>
      <c r="Z959" s="656"/>
      <c r="AA959" s="656"/>
      <c r="AB959" s="656"/>
      <c r="AC959" s="656"/>
    </row>
    <row r="960" spans="2:30" ht="15" x14ac:dyDescent="0.25">
      <c r="B960" s="157"/>
      <c r="C960" s="5"/>
      <c r="D960" s="5"/>
      <c r="E960" s="5"/>
      <c r="F960" s="5"/>
      <c r="G960" s="5"/>
      <c r="H960" s="5"/>
      <c r="I960" s="5"/>
      <c r="J960" s="5"/>
      <c r="K960" s="128"/>
      <c r="L960" s="137"/>
      <c r="X960" s="649" t="e">
        <f>'12 Score Format'!$O$19</f>
        <v>#N/A</v>
      </c>
      <c r="Y960" s="658">
        <f>I966</f>
        <v>0</v>
      </c>
      <c r="Z960" s="656"/>
      <c r="AA960" s="656"/>
      <c r="AB960" s="656"/>
      <c r="AC960" s="656"/>
    </row>
    <row r="961" spans="2:29" ht="13.8" x14ac:dyDescent="0.25">
      <c r="B961" s="271" t="str">
        <f>'12 Score Format'!$G$12</f>
        <v>Not Used</v>
      </c>
      <c r="C961" s="271"/>
      <c r="D961" s="271"/>
      <c r="E961" s="5"/>
      <c r="F961" s="5"/>
      <c r="G961" s="247" t="s">
        <v>370</v>
      </c>
      <c r="H961" s="248">
        <f>'12 Score Format'!$L$12</f>
        <v>0</v>
      </c>
      <c r="I961" s="5"/>
      <c r="J961" s="5"/>
      <c r="K961" s="128"/>
      <c r="L961" s="129"/>
      <c r="X961" s="649" t="e">
        <f>'12 Score Format'!$O$20</f>
        <v>#N/A</v>
      </c>
      <c r="Y961" s="659">
        <f>J966</f>
        <v>0</v>
      </c>
      <c r="Z961" s="656"/>
      <c r="AA961" s="656"/>
      <c r="AB961" s="656"/>
      <c r="AC961" s="656"/>
    </row>
    <row r="962" spans="2:29" s="123" customFormat="1" ht="60" customHeight="1" x14ac:dyDescent="0.2">
      <c r="B962" s="500" t="str">
        <f>$H$935</f>
        <v>N</v>
      </c>
      <c r="C962" s="130"/>
      <c r="D962" s="130"/>
      <c r="E962" s="197" t="e">
        <f>'12 Score Format'!$O$15</f>
        <v>#N/A</v>
      </c>
      <c r="F962" s="197" t="e">
        <f>'12 Score Format'!$O$16</f>
        <v>#N/A</v>
      </c>
      <c r="G962" s="197" t="e">
        <f>'12 Score Format'!$O$17</f>
        <v>#N/A</v>
      </c>
      <c r="H962" s="197" t="e">
        <f>'12 Score Format'!$O$18</f>
        <v>#N/A</v>
      </c>
      <c r="I962" s="197" t="e">
        <f>'12 Score Format'!$O$19</f>
        <v>#N/A</v>
      </c>
      <c r="J962" s="197" t="e">
        <f>'12 Score Format'!$O$20</f>
        <v>#N/A</v>
      </c>
      <c r="K962" s="131" t="s">
        <v>307</v>
      </c>
      <c r="L962" s="131" t="s">
        <v>308</v>
      </c>
    </row>
    <row r="963" spans="2:29" ht="13.8" x14ac:dyDescent="0.25">
      <c r="B963" s="158"/>
      <c r="C963" s="1438">
        <f>'12 Score Format'!$C$9:$D$9</f>
        <v>0</v>
      </c>
      <c r="D963" s="1438"/>
      <c r="E963" s="138"/>
      <c r="F963" s="138"/>
      <c r="G963" s="138"/>
      <c r="H963" s="138"/>
      <c r="I963" s="138"/>
      <c r="J963" s="138"/>
      <c r="K963" s="132">
        <f>SUM(E963:J963)</f>
        <v>0</v>
      </c>
      <c r="L963" s="133" t="e">
        <f>AVERAGE(E963:J963)</f>
        <v>#DIV/0!</v>
      </c>
    </row>
    <row r="964" spans="2:29" ht="13.8" x14ac:dyDescent="0.25">
      <c r="B964" s="158"/>
      <c r="C964" s="1438">
        <f>'12 Score Format'!$C$10:$D$10</f>
        <v>0</v>
      </c>
      <c r="D964" s="1438"/>
      <c r="E964" s="138"/>
      <c r="F964" s="138"/>
      <c r="G964" s="138"/>
      <c r="H964" s="138"/>
      <c r="I964" s="138"/>
      <c r="J964" s="138"/>
      <c r="K964" s="132">
        <f>SUM(E964:J964)</f>
        <v>0</v>
      </c>
      <c r="L964" s="133" t="e">
        <f>AVERAGE(E964:J964)</f>
        <v>#DIV/0!</v>
      </c>
    </row>
    <row r="965" spans="2:29" ht="13.8" x14ac:dyDescent="0.25">
      <c r="B965" s="158"/>
      <c r="C965" s="1438">
        <f>'12 Score Format'!$C$11:$D$11</f>
        <v>0</v>
      </c>
      <c r="D965" s="1438"/>
      <c r="E965" s="138"/>
      <c r="F965" s="138"/>
      <c r="G965" s="138"/>
      <c r="H965" s="138"/>
      <c r="I965" s="138"/>
      <c r="J965" s="138"/>
      <c r="K965" s="132">
        <f>SUM(E965:J965)</f>
        <v>0</v>
      </c>
      <c r="L965" s="133" t="e">
        <f>AVERAGE(E965:J965)</f>
        <v>#DIV/0!</v>
      </c>
    </row>
    <row r="966" spans="2:29" ht="13.8" x14ac:dyDescent="0.25">
      <c r="B966" s="158"/>
      <c r="C966" s="1438" t="s">
        <v>248</v>
      </c>
      <c r="D966" s="1438"/>
      <c r="E966" s="647">
        <f t="shared" ref="E966:K966" si="100">SUM(E963:E965)</f>
        <v>0</v>
      </c>
      <c r="F966" s="647">
        <f t="shared" si="100"/>
        <v>0</v>
      </c>
      <c r="G966" s="647">
        <f t="shared" si="100"/>
        <v>0</v>
      </c>
      <c r="H966" s="647">
        <f t="shared" si="100"/>
        <v>0</v>
      </c>
      <c r="I966" s="647">
        <f t="shared" si="100"/>
        <v>0</v>
      </c>
      <c r="J966" s="647">
        <f t="shared" si="100"/>
        <v>0</v>
      </c>
      <c r="K966" s="134">
        <f t="shared" si="100"/>
        <v>0</v>
      </c>
      <c r="L966" s="132"/>
    </row>
    <row r="967" spans="2:29" ht="15.6" x14ac:dyDescent="0.3">
      <c r="B967" s="157"/>
      <c r="C967" s="135"/>
      <c r="D967" s="5"/>
      <c r="E967" s="94"/>
      <c r="F967" s="94"/>
      <c r="G967" s="94"/>
      <c r="H967" s="94"/>
      <c r="I967" s="182"/>
      <c r="J967" s="182"/>
      <c r="K967" s="199" t="s">
        <v>311</v>
      </c>
      <c r="L967" s="181" t="e">
        <f>K966/('12 Score Format'!$K$12*30)</f>
        <v>#DIV/0!</v>
      </c>
    </row>
    <row r="968" spans="2:29" ht="15" customHeight="1" x14ac:dyDescent="0.3">
      <c r="B968" s="157"/>
      <c r="C968" s="135"/>
      <c r="D968" s="5"/>
      <c r="E968" s="94"/>
      <c r="F968" s="15"/>
      <c r="G968" s="247" t="s">
        <v>371</v>
      </c>
      <c r="H968" s="248">
        <f>$H$38</f>
        <v>0</v>
      </c>
      <c r="I968" s="94"/>
      <c r="J968" s="137"/>
      <c r="K968" s="199" t="s">
        <v>356</v>
      </c>
      <c r="L968" s="136">
        <f>K942+K950+K958+K966</f>
        <v>0</v>
      </c>
      <c r="O968" s="95">
        <f>IF(L968&gt;0,1,0)</f>
        <v>0</v>
      </c>
    </row>
    <row r="969" spans="2:29" ht="15" x14ac:dyDescent="0.25">
      <c r="B969" s="157"/>
      <c r="C969" s="5"/>
      <c r="D969" s="5"/>
      <c r="E969" s="5"/>
      <c r="F969" s="5"/>
      <c r="G969" s="5"/>
      <c r="H969" s="5"/>
      <c r="I969" s="5"/>
      <c r="J969" s="182"/>
      <c r="K969" s="199" t="s">
        <v>317</v>
      </c>
      <c r="L969" s="181" t="e">
        <f>(K942+K950+K958+K966)/'12 Score Format'!$M$90</f>
        <v>#DIV/0!</v>
      </c>
    </row>
    <row r="970" spans="2:29" ht="5.4" customHeight="1" x14ac:dyDescent="0.25"/>
    <row r="971" spans="2:29" ht="15" hidden="1" x14ac:dyDescent="0.25">
      <c r="B971" s="159"/>
      <c r="C971" s="15"/>
      <c r="D971" s="15"/>
      <c r="E971" s="15"/>
      <c r="F971" s="15"/>
      <c r="G971" s="15"/>
      <c r="H971" s="15"/>
      <c r="I971" s="15"/>
      <c r="J971" s="15"/>
      <c r="K971" s="96"/>
      <c r="L971" s="96"/>
    </row>
    <row r="972" spans="2:29" ht="15.6" hidden="1" x14ac:dyDescent="0.3">
      <c r="B972" s="159"/>
      <c r="C972" s="15"/>
      <c r="D972" s="15"/>
      <c r="E972" s="15"/>
      <c r="F972" s="15"/>
      <c r="G972" s="97"/>
      <c r="H972" s="98"/>
      <c r="I972" s="15"/>
      <c r="J972" s="15"/>
      <c r="K972" s="96"/>
      <c r="L972" s="96"/>
    </row>
    <row r="973" spans="2:29" ht="15.6" hidden="1" x14ac:dyDescent="0.3">
      <c r="B973" s="159"/>
      <c r="C973" s="15"/>
      <c r="D973" s="15"/>
      <c r="E973" s="15"/>
      <c r="F973" s="15"/>
      <c r="G973" s="97"/>
      <c r="H973" s="98"/>
      <c r="I973" s="15"/>
      <c r="J973" s="15"/>
      <c r="K973" s="96"/>
      <c r="L973" s="96"/>
    </row>
    <row r="974" spans="2:29" ht="15.6" hidden="1" x14ac:dyDescent="0.3">
      <c r="B974" s="159"/>
      <c r="C974" s="15"/>
      <c r="D974" s="15"/>
      <c r="E974" s="15"/>
      <c r="F974" s="15"/>
      <c r="G974" s="97"/>
      <c r="H974" s="98"/>
      <c r="I974" s="15"/>
      <c r="J974" s="15"/>
      <c r="K974" s="96"/>
      <c r="L974" s="96"/>
    </row>
    <row r="975" spans="2:29" ht="15.6" hidden="1" x14ac:dyDescent="0.3">
      <c r="B975" s="159"/>
      <c r="C975" s="15"/>
      <c r="D975" s="15"/>
      <c r="E975" s="15"/>
      <c r="F975" s="15"/>
      <c r="G975" s="97"/>
      <c r="H975" s="98"/>
      <c r="I975" s="15"/>
      <c r="J975" s="15"/>
      <c r="K975" s="96"/>
      <c r="L975" s="96"/>
    </row>
    <row r="976" spans="2:29" ht="15.6" hidden="1" x14ac:dyDescent="0.3">
      <c r="B976" s="159"/>
      <c r="C976" s="15"/>
      <c r="D976" s="15"/>
      <c r="E976" s="15"/>
      <c r="F976" s="15"/>
      <c r="G976" s="97"/>
      <c r="H976" s="98"/>
      <c r="I976" s="15"/>
      <c r="J976" s="15"/>
      <c r="K976" s="96"/>
      <c r="L976" s="96"/>
    </row>
    <row r="977" spans="2:12" ht="15.6" hidden="1" x14ac:dyDescent="0.3">
      <c r="B977" s="159"/>
      <c r="C977" s="15"/>
      <c r="D977" s="15"/>
      <c r="E977" s="15"/>
      <c r="F977" s="15"/>
      <c r="G977" s="97"/>
      <c r="H977" s="98"/>
      <c r="I977" s="15"/>
      <c r="J977" s="15"/>
      <c r="K977" s="96"/>
      <c r="L977" s="96"/>
    </row>
    <row r="978" spans="2:12" ht="15.6" hidden="1" x14ac:dyDescent="0.3">
      <c r="B978" s="159"/>
      <c r="C978" s="15"/>
      <c r="D978" s="15"/>
      <c r="E978" s="15"/>
      <c r="F978" s="15"/>
      <c r="G978" s="97"/>
      <c r="H978" s="98"/>
      <c r="I978" s="15"/>
      <c r="J978" s="15"/>
      <c r="K978" s="96"/>
      <c r="L978" s="96"/>
    </row>
    <row r="979" spans="2:12" ht="15.6" hidden="1" x14ac:dyDescent="0.3">
      <c r="B979" s="159"/>
      <c r="C979" s="15"/>
      <c r="D979" s="15"/>
      <c r="E979" s="15"/>
      <c r="F979" s="15"/>
      <c r="G979" s="97"/>
      <c r="H979" s="98"/>
      <c r="I979" s="15"/>
      <c r="J979" s="15"/>
      <c r="K979" s="96"/>
      <c r="L979" s="96"/>
    </row>
    <row r="980" spans="2:12" ht="15.6" hidden="1" x14ac:dyDescent="0.3">
      <c r="B980" s="159"/>
      <c r="C980" s="15"/>
      <c r="D980" s="15"/>
      <c r="E980" s="15"/>
      <c r="F980" s="15"/>
      <c r="G980" s="97"/>
      <c r="H980" s="98"/>
      <c r="I980" s="15"/>
      <c r="J980" s="15"/>
      <c r="K980" s="96"/>
      <c r="L980" s="96"/>
    </row>
    <row r="981" spans="2:12" ht="15.6" hidden="1" x14ac:dyDescent="0.3">
      <c r="B981" s="159"/>
      <c r="C981" s="15"/>
      <c r="D981" s="15"/>
      <c r="E981" s="15"/>
      <c r="F981" s="15"/>
      <c r="G981" s="97"/>
      <c r="H981" s="98"/>
      <c r="I981" s="15"/>
      <c r="J981" s="15"/>
      <c r="K981" s="96"/>
      <c r="L981" s="96"/>
    </row>
    <row r="982" spans="2:12" ht="15.6" hidden="1" x14ac:dyDescent="0.3">
      <c r="B982" s="159"/>
      <c r="C982" s="15"/>
      <c r="D982" s="15"/>
      <c r="E982" s="15"/>
      <c r="F982" s="15"/>
      <c r="G982" s="97"/>
      <c r="H982" s="98"/>
      <c r="I982" s="15"/>
      <c r="J982" s="15"/>
      <c r="K982" s="96"/>
      <c r="L982" s="96"/>
    </row>
    <row r="983" spans="2:12" ht="15.6" hidden="1" x14ac:dyDescent="0.3">
      <c r="B983" s="159"/>
      <c r="C983" s="15"/>
      <c r="D983" s="15"/>
      <c r="E983" s="15"/>
      <c r="F983" s="15"/>
      <c r="G983" s="97"/>
      <c r="H983" s="98"/>
      <c r="I983" s="15"/>
      <c r="J983" s="15"/>
      <c r="K983" s="96"/>
      <c r="L983" s="96"/>
    </row>
    <row r="984" spans="2:12" ht="15.6" hidden="1" x14ac:dyDescent="0.3">
      <c r="B984" s="159"/>
      <c r="C984" s="15"/>
      <c r="D984" s="15"/>
      <c r="E984" s="15"/>
      <c r="F984" s="15"/>
      <c r="G984" s="97"/>
      <c r="H984" s="98"/>
      <c r="I984" s="15"/>
      <c r="J984" s="15"/>
      <c r="K984" s="96"/>
      <c r="L984" s="96"/>
    </row>
    <row r="985" spans="2:12" ht="15.6" hidden="1" x14ac:dyDescent="0.3">
      <c r="B985" s="159"/>
      <c r="C985" s="15"/>
      <c r="D985" s="15"/>
      <c r="E985" s="15"/>
      <c r="F985" s="15"/>
      <c r="G985" s="97"/>
      <c r="H985" s="98"/>
      <c r="I985" s="15"/>
      <c r="J985" s="15"/>
      <c r="K985" s="96"/>
      <c r="L985" s="96"/>
    </row>
    <row r="986" spans="2:12" ht="15.6" hidden="1" x14ac:dyDescent="0.3">
      <c r="B986" s="159"/>
      <c r="C986" s="15"/>
      <c r="D986" s="15"/>
      <c r="E986" s="15"/>
      <c r="F986" s="15"/>
      <c r="G986" s="97"/>
      <c r="H986" s="98"/>
      <c r="I986" s="15"/>
      <c r="J986" s="15"/>
      <c r="K986" s="96"/>
      <c r="L986" s="96"/>
    </row>
    <row r="987" spans="2:12" ht="15.6" hidden="1" x14ac:dyDescent="0.3">
      <c r="B987" s="159"/>
      <c r="C987" s="15"/>
      <c r="D987" s="15"/>
      <c r="E987" s="15"/>
      <c r="F987" s="15"/>
      <c r="G987" s="97"/>
      <c r="H987" s="98"/>
      <c r="I987" s="15"/>
      <c r="J987" s="15"/>
      <c r="K987" s="96"/>
      <c r="L987" s="96"/>
    </row>
    <row r="988" spans="2:12" ht="15.6" hidden="1" x14ac:dyDescent="0.3">
      <c r="B988" s="159"/>
      <c r="C988" s="15"/>
      <c r="D988" s="15"/>
      <c r="E988" s="15"/>
      <c r="F988" s="15"/>
      <c r="G988" s="97"/>
      <c r="H988" s="98"/>
      <c r="I988" s="15"/>
      <c r="J988" s="15"/>
      <c r="K988" s="96"/>
      <c r="L988" s="96"/>
    </row>
    <row r="989" spans="2:12" ht="15.6" hidden="1" x14ac:dyDescent="0.3">
      <c r="B989" s="159"/>
      <c r="C989" s="15"/>
      <c r="D989" s="15"/>
      <c r="E989" s="15"/>
      <c r="F989" s="15"/>
      <c r="G989" s="97"/>
      <c r="H989" s="98"/>
      <c r="I989" s="15"/>
      <c r="J989" s="15"/>
      <c r="K989" s="96"/>
      <c r="L989" s="96"/>
    </row>
    <row r="990" spans="2:12" ht="15.6" hidden="1" x14ac:dyDescent="0.3">
      <c r="B990" s="159"/>
      <c r="C990" s="15"/>
      <c r="D990" s="15"/>
      <c r="E990" s="15"/>
      <c r="F990" s="15"/>
      <c r="G990" s="97"/>
      <c r="H990" s="98"/>
      <c r="I990" s="15"/>
      <c r="J990" s="15"/>
      <c r="K990" s="96"/>
      <c r="L990" s="96"/>
    </row>
    <row r="991" spans="2:12" ht="15.6" hidden="1" x14ac:dyDescent="0.3">
      <c r="B991" s="159"/>
      <c r="C991" s="15"/>
      <c r="D991" s="15"/>
      <c r="E991" s="15"/>
      <c r="F991" s="15"/>
      <c r="G991" s="97"/>
      <c r="H991" s="98"/>
      <c r="I991" s="15"/>
      <c r="J991" s="15"/>
      <c r="K991" s="96"/>
      <c r="L991" s="96"/>
    </row>
    <row r="992" spans="2:12" ht="15.6" hidden="1" x14ac:dyDescent="0.3">
      <c r="B992" s="159"/>
      <c r="C992" s="15"/>
      <c r="D992" s="15"/>
      <c r="E992" s="15"/>
      <c r="F992" s="15"/>
      <c r="G992" s="97"/>
      <c r="H992" s="98"/>
      <c r="I992" s="15"/>
      <c r="J992" s="15"/>
      <c r="K992" s="96"/>
      <c r="L992" s="96"/>
    </row>
    <row r="993" spans="2:30" ht="15.6" hidden="1" x14ac:dyDescent="0.3">
      <c r="B993" s="159"/>
      <c r="C993" s="15"/>
      <c r="D993" s="15"/>
      <c r="E993" s="15"/>
      <c r="F993" s="15"/>
      <c r="G993" s="97"/>
      <c r="H993" s="98"/>
      <c r="I993" s="15"/>
      <c r="J993" s="15"/>
      <c r="K993" s="96"/>
      <c r="L993" s="96"/>
    </row>
    <row r="994" spans="2:30" ht="15.6" hidden="1" x14ac:dyDescent="0.3">
      <c r="B994" s="159"/>
      <c r="C994" s="15"/>
      <c r="D994" s="15"/>
      <c r="E994" s="15"/>
      <c r="F994" s="15"/>
      <c r="G994" s="97"/>
      <c r="H994" s="98"/>
      <c r="I994" s="15"/>
      <c r="J994" s="15"/>
      <c r="K994" s="96"/>
      <c r="L994" s="96"/>
    </row>
    <row r="995" spans="2:30" ht="15.6" hidden="1" x14ac:dyDescent="0.3">
      <c r="B995" s="159"/>
      <c r="C995" s="15"/>
      <c r="D995" s="15"/>
      <c r="E995" s="15"/>
      <c r="F995" s="15"/>
      <c r="G995" s="97"/>
      <c r="H995" s="98"/>
      <c r="I995" s="15"/>
      <c r="J995" s="15"/>
      <c r="K995" s="96"/>
      <c r="L995" s="96"/>
    </row>
    <row r="996" spans="2:30" ht="15.6" hidden="1" x14ac:dyDescent="0.3">
      <c r="B996" s="159"/>
      <c r="C996" s="15"/>
      <c r="D996" s="15"/>
      <c r="E996" s="15"/>
      <c r="F996" s="15"/>
      <c r="G996" s="97"/>
      <c r="H996" s="98"/>
      <c r="I996" s="15"/>
      <c r="J996" s="15"/>
      <c r="K996" s="96"/>
      <c r="L996" s="96"/>
    </row>
    <row r="997" spans="2:30" ht="15.6" hidden="1" x14ac:dyDescent="0.3">
      <c r="B997" s="159"/>
      <c r="C997" s="15"/>
      <c r="D997" s="15"/>
      <c r="E997" s="15"/>
      <c r="F997" s="15"/>
      <c r="G997" s="97"/>
      <c r="H997" s="98"/>
      <c r="I997" s="15"/>
      <c r="J997" s="15"/>
      <c r="K997" s="96"/>
      <c r="L997" s="96"/>
    </row>
    <row r="998" spans="2:30" ht="15.6" hidden="1" x14ac:dyDescent="0.3">
      <c r="B998" s="159"/>
      <c r="C998" s="15"/>
      <c r="D998" s="15"/>
      <c r="E998" s="15"/>
      <c r="F998" s="15"/>
      <c r="G998" s="97"/>
      <c r="H998" s="98"/>
      <c r="I998" s="15"/>
      <c r="J998" s="15"/>
      <c r="K998" s="96"/>
      <c r="L998" s="96"/>
    </row>
    <row r="999" spans="2:30" ht="15.6" hidden="1" x14ac:dyDescent="0.3">
      <c r="B999" s="159"/>
      <c r="C999" s="15"/>
      <c r="D999" s="15"/>
      <c r="E999" s="15"/>
      <c r="F999" s="15"/>
      <c r="G999" s="97"/>
      <c r="H999" s="98"/>
      <c r="I999" s="15"/>
      <c r="J999" s="15"/>
      <c r="K999" s="96"/>
      <c r="L999" s="96"/>
    </row>
    <row r="1000" spans="2:30" ht="15.6" hidden="1" x14ac:dyDescent="0.3">
      <c r="B1000" s="159"/>
      <c r="C1000" s="15"/>
      <c r="D1000" s="15"/>
      <c r="E1000" s="15"/>
      <c r="F1000" s="15"/>
      <c r="G1000" s="97"/>
      <c r="H1000" s="98"/>
      <c r="I1000" s="15"/>
      <c r="J1000" s="15"/>
      <c r="K1000" s="96"/>
      <c r="L1000" s="96"/>
    </row>
    <row r="1001" spans="2:30" ht="15.6" hidden="1" x14ac:dyDescent="0.3">
      <c r="B1001" s="159"/>
      <c r="C1001" s="15"/>
      <c r="D1001" s="15"/>
      <c r="E1001" s="15"/>
      <c r="F1001" s="15"/>
      <c r="G1001" s="97"/>
      <c r="H1001" s="98"/>
      <c r="I1001" s="15"/>
      <c r="J1001" s="15"/>
      <c r="K1001" s="96"/>
      <c r="L1001" s="96"/>
    </row>
    <row r="1002" spans="2:30" ht="15.6" hidden="1" x14ac:dyDescent="0.3">
      <c r="B1002" s="159"/>
      <c r="C1002" s="15"/>
      <c r="D1002" s="15"/>
      <c r="E1002" s="15"/>
      <c r="F1002" s="15"/>
      <c r="G1002" s="97"/>
      <c r="H1002" s="98"/>
      <c r="I1002" s="15"/>
      <c r="J1002" s="15"/>
      <c r="K1002" s="96"/>
      <c r="L1002" s="96"/>
    </row>
    <row r="1003" spans="2:30" ht="15.6" hidden="1" x14ac:dyDescent="0.3">
      <c r="B1003" s="159"/>
      <c r="C1003" s="15"/>
      <c r="D1003" s="15"/>
      <c r="E1003" s="15"/>
      <c r="F1003" s="15"/>
      <c r="G1003" s="97"/>
      <c r="H1003" s="98"/>
      <c r="I1003" s="15"/>
      <c r="J1003" s="15"/>
      <c r="K1003" s="96"/>
      <c r="L1003" s="96"/>
    </row>
    <row r="1004" spans="2:30" ht="15.6" x14ac:dyDescent="0.3">
      <c r="B1004" s="1440">
        <f>$B$5</f>
        <v>0</v>
      </c>
      <c r="C1004" s="1440"/>
      <c r="D1004" s="1440"/>
      <c r="E1004" s="1440"/>
      <c r="F1004" s="125"/>
      <c r="G1004" s="126" t="s">
        <v>310</v>
      </c>
      <c r="H1004" s="127" t="s">
        <v>288</v>
      </c>
      <c r="I1004" s="5"/>
      <c r="J1004" s="1449">
        <f>'1 FILL FORM'!$D$6</f>
        <v>0</v>
      </c>
      <c r="K1004" s="1449"/>
      <c r="L1004" s="1449"/>
    </row>
    <row r="1005" spans="2:30" ht="5.4" customHeight="1" x14ac:dyDescent="0.25">
      <c r="B1005" s="157"/>
      <c r="C1005" s="5"/>
      <c r="D1005" s="5"/>
      <c r="E1005" s="5"/>
      <c r="F1005" s="5"/>
      <c r="G1005" s="5"/>
      <c r="H1005" s="5"/>
      <c r="I1005" s="5"/>
      <c r="J1005" s="94"/>
      <c r="K1005" s="129"/>
      <c r="L1005" s="129"/>
    </row>
    <row r="1006" spans="2:30" x14ac:dyDescent="0.25">
      <c r="B1006" s="270" t="e">
        <f>'12 Score Format'!$G$9</f>
        <v>#N/A</v>
      </c>
      <c r="C1006" s="270"/>
      <c r="D1006" s="270"/>
      <c r="E1006" s="5"/>
      <c r="F1006" s="15"/>
      <c r="G1006" s="247" t="s">
        <v>370</v>
      </c>
      <c r="H1006" s="248">
        <f>'12 Score Format'!$L$9</f>
        <v>0</v>
      </c>
      <c r="I1006" s="5"/>
      <c r="J1006" s="718"/>
      <c r="K1006" s="129">
        <f>'1 FILL FORM'!$L$6</f>
        <v>0</v>
      </c>
      <c r="L1006" s="129"/>
    </row>
    <row r="1007" spans="2:30" s="123" customFormat="1" ht="60" customHeight="1" x14ac:dyDescent="0.25">
      <c r="B1007" s="500" t="str">
        <f>$H$1004</f>
        <v>O</v>
      </c>
      <c r="C1007" s="130"/>
      <c r="D1007" s="130"/>
      <c r="E1007" s="197" t="e">
        <f>'12 Score Format'!$C$15</f>
        <v>#N/A</v>
      </c>
      <c r="F1007" s="197" t="e">
        <f>'12 Score Format'!$C$16</f>
        <v>#N/A</v>
      </c>
      <c r="G1007" s="197" t="e">
        <f>'12 Score Format'!$C$17</f>
        <v>#N/A</v>
      </c>
      <c r="H1007" s="197" t="e">
        <f>'12 Score Format'!$C$18</f>
        <v>#N/A</v>
      </c>
      <c r="I1007" s="197" t="e">
        <f>'12 Score Format'!$C$19</f>
        <v>#N/A</v>
      </c>
      <c r="J1007" s="197" t="e">
        <f>'12 Score Format'!$C$20</f>
        <v>#N/A</v>
      </c>
      <c r="K1007" s="131" t="s">
        <v>307</v>
      </c>
      <c r="L1007" s="208" t="s">
        <v>350</v>
      </c>
      <c r="T1007" s="124">
        <f>K1011</f>
        <v>0</v>
      </c>
      <c r="X1007" s="649" t="e">
        <f>'12 Score Format'!$C$15</f>
        <v>#N/A</v>
      </c>
      <c r="Y1007" s="650">
        <f>E1011</f>
        <v>0</v>
      </c>
      <c r="Z1007" s="648"/>
      <c r="AA1007" s="648"/>
      <c r="AB1007" s="648"/>
      <c r="AC1007" s="648">
        <f>SUMIF($X$8:$X$31,$AD$8,Y1007:Y1030)</f>
        <v>0</v>
      </c>
      <c r="AD1007" s="642" t="s">
        <v>263</v>
      </c>
    </row>
    <row r="1008" spans="2:30" ht="13.8" x14ac:dyDescent="0.25">
      <c r="B1008" s="158"/>
      <c r="C1008" s="1438">
        <f>'12 Score Format'!$C$9:$D$9</f>
        <v>0</v>
      </c>
      <c r="D1008" s="1438"/>
      <c r="E1008" s="138"/>
      <c r="F1008" s="138"/>
      <c r="G1008" s="138"/>
      <c r="H1008" s="138"/>
      <c r="I1008" s="138"/>
      <c r="J1008" s="138"/>
      <c r="K1008" s="132">
        <f>SUM(E1008:J1008)</f>
        <v>0</v>
      </c>
      <c r="L1008" s="133" t="e">
        <f>AVERAGE(E1008:J1008)</f>
        <v>#DIV/0!</v>
      </c>
      <c r="T1008" s="124">
        <f>K1019</f>
        <v>0</v>
      </c>
      <c r="X1008" s="649" t="e">
        <f>'12 Score Format'!$C$16</f>
        <v>#N/A</v>
      </c>
      <c r="Y1008" s="650">
        <f>F1011</f>
        <v>0</v>
      </c>
      <c r="Z1008" s="651"/>
      <c r="AA1008" s="652"/>
      <c r="AB1008" s="653"/>
      <c r="AC1008" s="648">
        <f>SUMIF($X$8:$X$31,$AD$9,Y1007:Y1030)</f>
        <v>0</v>
      </c>
      <c r="AD1008" s="642" t="s">
        <v>490</v>
      </c>
    </row>
    <row r="1009" spans="2:30" ht="13.8" x14ac:dyDescent="0.25">
      <c r="B1009" s="158"/>
      <c r="C1009" s="1438">
        <f>'12 Score Format'!$C$10:$D$10</f>
        <v>0</v>
      </c>
      <c r="D1009" s="1438"/>
      <c r="E1009" s="138"/>
      <c r="F1009" s="138"/>
      <c r="G1009" s="138"/>
      <c r="H1009" s="138"/>
      <c r="I1009" s="138"/>
      <c r="J1009" s="138"/>
      <c r="K1009" s="132">
        <f>SUM(E1009:J1009)</f>
        <v>0</v>
      </c>
      <c r="L1009" s="133" t="e">
        <f>AVERAGE(E1009:J1009)</f>
        <v>#DIV/0!</v>
      </c>
      <c r="T1009" s="124">
        <f>K1027</f>
        <v>0</v>
      </c>
      <c r="X1009" s="649" t="e">
        <f>'12 Score Format'!$C$17</f>
        <v>#N/A</v>
      </c>
      <c r="Y1009" s="650">
        <f>G1011</f>
        <v>0</v>
      </c>
      <c r="Z1009" s="651"/>
      <c r="AA1009" s="654"/>
      <c r="AB1009" s="654"/>
      <c r="AC1009" s="648">
        <f>SUMIF($X$8:$X$31,AD1009,Y1007:Y1030)</f>
        <v>0</v>
      </c>
      <c r="AD1009" s="642" t="s">
        <v>487</v>
      </c>
    </row>
    <row r="1010" spans="2:30" ht="13.8" x14ac:dyDescent="0.25">
      <c r="B1010" s="158"/>
      <c r="C1010" s="1438">
        <f>'12 Score Format'!$C$11:$D$11</f>
        <v>0</v>
      </c>
      <c r="D1010" s="1438"/>
      <c r="E1010" s="138"/>
      <c r="F1010" s="138"/>
      <c r="G1010" s="138"/>
      <c r="H1010" s="138"/>
      <c r="I1010" s="138"/>
      <c r="J1010" s="138"/>
      <c r="K1010" s="132">
        <f>SUM(E1010:J1010)</f>
        <v>0</v>
      </c>
      <c r="L1010" s="133" t="e">
        <f>AVERAGE(E1010:J1010)</f>
        <v>#DIV/0!</v>
      </c>
      <c r="T1010" s="124">
        <f>K1035</f>
        <v>0</v>
      </c>
      <c r="X1010" s="649" t="e">
        <f>'12 Score Format'!$C$18</f>
        <v>#N/A</v>
      </c>
      <c r="Y1010" s="650">
        <f>H1011</f>
        <v>0</v>
      </c>
      <c r="Z1010" s="651"/>
      <c r="AA1010" s="651"/>
      <c r="AB1010" s="651"/>
      <c r="AC1010" s="648">
        <f>SUMIF($X$8:$X$31,AD1010,Y1007:Y1030)</f>
        <v>0</v>
      </c>
      <c r="AD1010" s="642" t="s">
        <v>262</v>
      </c>
    </row>
    <row r="1011" spans="2:30" ht="13.8" x14ac:dyDescent="0.25">
      <c r="B1011" s="158"/>
      <c r="C1011" s="1438" t="s">
        <v>248</v>
      </c>
      <c r="D1011" s="1438"/>
      <c r="E1011" s="647">
        <f>SUM(E1008:E1010)</f>
        <v>0</v>
      </c>
      <c r="F1011" s="647">
        <f t="shared" ref="F1011:J1011" si="101">SUM(F1008:F1010)</f>
        <v>0</v>
      </c>
      <c r="G1011" s="647">
        <f t="shared" si="101"/>
        <v>0</v>
      </c>
      <c r="H1011" s="647">
        <f t="shared" si="101"/>
        <v>0</v>
      </c>
      <c r="I1011" s="647">
        <f t="shared" si="101"/>
        <v>0</v>
      </c>
      <c r="J1011" s="647">
        <f t="shared" si="101"/>
        <v>0</v>
      </c>
      <c r="K1011" s="134">
        <f t="shared" ref="K1011" si="102">SUM(K1008:K1010)</f>
        <v>0</v>
      </c>
      <c r="L1011" s="133"/>
      <c r="X1011" s="649" t="e">
        <f>'12 Score Format'!$C$19</f>
        <v>#N/A</v>
      </c>
      <c r="Y1011" s="650">
        <f>I1011</f>
        <v>0</v>
      </c>
      <c r="Z1011" s="651"/>
      <c r="AA1011" s="651"/>
      <c r="AB1011" s="651"/>
      <c r="AC1011" s="648">
        <f>SUMIF($X$8:$X$31,$AD$12,Y1007:Y1030)</f>
        <v>0</v>
      </c>
      <c r="AD1011" s="642" t="s">
        <v>485</v>
      </c>
    </row>
    <row r="1012" spans="2:30" ht="15.6" x14ac:dyDescent="0.3">
      <c r="B1012" s="157"/>
      <c r="C1012" s="135"/>
      <c r="D1012" s="5"/>
      <c r="E1012" s="718"/>
      <c r="F1012" s="718"/>
      <c r="G1012" s="718"/>
      <c r="H1012" s="718"/>
      <c r="I1012" s="182"/>
      <c r="J1012" s="182"/>
      <c r="K1012" s="199" t="s">
        <v>311</v>
      </c>
      <c r="L1012" s="181" t="e">
        <f>K1011/('12 Score Format'!$K$9*30)</f>
        <v>#DIV/0!</v>
      </c>
      <c r="X1012" s="649" t="e">
        <f>'12 Score Format'!$C$20</f>
        <v>#N/A</v>
      </c>
      <c r="Y1012" s="650">
        <f>J1011</f>
        <v>0</v>
      </c>
      <c r="Z1012" s="454"/>
      <c r="AA1012" s="454"/>
      <c r="AB1012" s="454"/>
      <c r="AC1012" s="648">
        <f>SUMIF($X$8:$X$31,$AD$13,Y1007:Y1030)</f>
        <v>0</v>
      </c>
      <c r="AD1012" s="642" t="s">
        <v>489</v>
      </c>
    </row>
    <row r="1013" spans="2:30" ht="15" x14ac:dyDescent="0.25">
      <c r="B1013" s="157"/>
      <c r="C1013" s="5"/>
      <c r="D1013" s="5"/>
      <c r="E1013" s="5"/>
      <c r="F1013" s="5"/>
      <c r="G1013" s="247" t="s">
        <v>370</v>
      </c>
      <c r="H1013" s="248">
        <f>'12 Score Format'!$L$10</f>
        <v>0</v>
      </c>
      <c r="I1013" s="5"/>
      <c r="J1013" s="5"/>
      <c r="K1013" s="128"/>
      <c r="L1013" s="129"/>
      <c r="X1013" s="649" t="e">
        <f>'12 Score Format'!$G$15</f>
        <v>#N/A</v>
      </c>
      <c r="Y1013" s="655">
        <f>E1019</f>
        <v>0</v>
      </c>
      <c r="Z1013" s="454"/>
      <c r="AA1013" s="454"/>
      <c r="AB1013" s="454"/>
      <c r="AC1013" s="648">
        <f>SUMIF($X$8:$X$31,$AD$14,Y1007:Y1030)</f>
        <v>0</v>
      </c>
      <c r="AD1013" s="642" t="s">
        <v>488</v>
      </c>
    </row>
    <row r="1014" spans="2:30" ht="13.8" x14ac:dyDescent="0.25">
      <c r="B1014" s="271" t="e">
        <f>'12 Score Format'!$G$10</f>
        <v>#N/A</v>
      </c>
      <c r="C1014" s="271"/>
      <c r="D1014" s="271"/>
      <c r="E1014" s="5"/>
      <c r="F1014" s="5"/>
      <c r="G1014" s="5"/>
      <c r="H1014" s="5"/>
      <c r="I1014" s="5"/>
      <c r="J1014" s="5"/>
      <c r="K1014" s="128"/>
      <c r="L1014" s="129"/>
      <c r="X1014" s="649" t="e">
        <f>'12 Score Format'!$G$16</f>
        <v>#N/A</v>
      </c>
      <c r="Y1014" s="655">
        <f>F1019</f>
        <v>0</v>
      </c>
      <c r="Z1014" s="454"/>
      <c r="AA1014" s="454"/>
      <c r="AB1014" s="454"/>
      <c r="AC1014" s="648">
        <f>SUMIF($X$8:$X$31,$AD$15,Y1007:Y1030)</f>
        <v>0</v>
      </c>
      <c r="AD1014" s="657" t="s">
        <v>486</v>
      </c>
    </row>
    <row r="1015" spans="2:30" s="123" customFormat="1" ht="60" customHeight="1" x14ac:dyDescent="0.25">
      <c r="B1015" s="500" t="str">
        <f>$H$1004</f>
        <v>O</v>
      </c>
      <c r="C1015" s="130"/>
      <c r="D1015" s="130"/>
      <c r="E1015" s="197" t="e">
        <f>'12 Score Format'!$G$15</f>
        <v>#N/A</v>
      </c>
      <c r="F1015" s="197" t="e">
        <f>'12 Score Format'!$G$16</f>
        <v>#N/A</v>
      </c>
      <c r="G1015" s="197" t="e">
        <f>'12 Score Format'!$G$17</f>
        <v>#N/A</v>
      </c>
      <c r="H1015" s="197" t="e">
        <f>'12 Score Format'!$G$18</f>
        <v>#N/A</v>
      </c>
      <c r="I1015" s="197" t="e">
        <f>'12 Score Format'!$G$19</f>
        <v>#N/A</v>
      </c>
      <c r="J1015" s="197" t="e">
        <f>'12 Score Format'!$G$20</f>
        <v>#N/A</v>
      </c>
      <c r="K1015" s="131" t="s">
        <v>307</v>
      </c>
      <c r="L1015" s="131" t="s">
        <v>308</v>
      </c>
      <c r="X1015" s="649" t="e">
        <f>'12 Score Format'!$G$17</f>
        <v>#N/A</v>
      </c>
      <c r="Y1015" s="655">
        <f>G1019</f>
        <v>0</v>
      </c>
      <c r="Z1015" s="648"/>
      <c r="AA1015" s="648"/>
      <c r="AB1015" s="648"/>
      <c r="AC1015" s="648"/>
    </row>
    <row r="1016" spans="2:30" ht="13.8" x14ac:dyDescent="0.25">
      <c r="B1016" s="158"/>
      <c r="C1016" s="1438">
        <f>'12 Score Format'!$C$9:$D$9</f>
        <v>0</v>
      </c>
      <c r="D1016" s="1438"/>
      <c r="E1016" s="138"/>
      <c r="F1016" s="138"/>
      <c r="G1016" s="138"/>
      <c r="H1016" s="138"/>
      <c r="I1016" s="138"/>
      <c r="J1016" s="138"/>
      <c r="K1016" s="132">
        <f>SUM(E1016:J1016)</f>
        <v>0</v>
      </c>
      <c r="L1016" s="133" t="e">
        <f>AVERAGE(E1016:J1016)</f>
        <v>#DIV/0!</v>
      </c>
      <c r="X1016" s="649" t="e">
        <f>'12 Score Format'!$G$18</f>
        <v>#N/A</v>
      </c>
      <c r="Y1016" s="655">
        <f>H1019</f>
        <v>0</v>
      </c>
      <c r="Z1016" s="651"/>
      <c r="AA1016" s="651"/>
      <c r="AB1016" s="651"/>
      <c r="AC1016" s="651"/>
      <c r="AD1016" s="124"/>
    </row>
    <row r="1017" spans="2:30" ht="13.8" x14ac:dyDescent="0.25">
      <c r="B1017" s="158"/>
      <c r="C1017" s="1438">
        <f>'12 Score Format'!$C$10:$D$10</f>
        <v>0</v>
      </c>
      <c r="D1017" s="1438"/>
      <c r="E1017" s="138"/>
      <c r="F1017" s="138"/>
      <c r="G1017" s="138"/>
      <c r="H1017" s="138"/>
      <c r="I1017" s="138"/>
      <c r="J1017" s="138"/>
      <c r="K1017" s="132">
        <f>SUM(E1017:J1017)</f>
        <v>0</v>
      </c>
      <c r="L1017" s="133" t="e">
        <f>AVERAGE(E1017:J1017)</f>
        <v>#DIV/0!</v>
      </c>
      <c r="X1017" s="649" t="e">
        <f>'12 Score Format'!$G$19</f>
        <v>#N/A</v>
      </c>
      <c r="Y1017" s="655">
        <f>I1019</f>
        <v>0</v>
      </c>
      <c r="Z1017" s="651"/>
      <c r="AA1017" s="651"/>
      <c r="AB1017" s="651"/>
      <c r="AC1017" s="651"/>
      <c r="AD1017" s="124"/>
    </row>
    <row r="1018" spans="2:30" ht="13.8" x14ac:dyDescent="0.25">
      <c r="B1018" s="158"/>
      <c r="C1018" s="1438">
        <f>'12 Score Format'!$C$11:$D$11</f>
        <v>0</v>
      </c>
      <c r="D1018" s="1438"/>
      <c r="E1018" s="138"/>
      <c r="F1018" s="138"/>
      <c r="G1018" s="138"/>
      <c r="H1018" s="138"/>
      <c r="I1018" s="138"/>
      <c r="J1018" s="138"/>
      <c r="K1018" s="132">
        <f>SUM(E1018:J1018)</f>
        <v>0</v>
      </c>
      <c r="L1018" s="133" t="e">
        <f>AVERAGE(E1018:J1018)</f>
        <v>#DIV/0!</v>
      </c>
      <c r="X1018" s="649" t="e">
        <f>'12 Score Format'!$G$20</f>
        <v>#N/A</v>
      </c>
      <c r="Y1018" s="655">
        <f>J1019</f>
        <v>0</v>
      </c>
      <c r="Z1018" s="651"/>
      <c r="AA1018" s="651"/>
      <c r="AB1018" s="651"/>
      <c r="AC1018" s="651"/>
      <c r="AD1018" s="124"/>
    </row>
    <row r="1019" spans="2:30" ht="13.8" x14ac:dyDescent="0.25">
      <c r="B1019" s="158"/>
      <c r="C1019" s="1438" t="s">
        <v>248</v>
      </c>
      <c r="D1019" s="1438"/>
      <c r="E1019" s="647">
        <f>SUM(E1016:E1018)</f>
        <v>0</v>
      </c>
      <c r="F1019" s="647">
        <f t="shared" ref="F1019:J1019" si="103">SUM(F1016:F1018)</f>
        <v>0</v>
      </c>
      <c r="G1019" s="647">
        <f t="shared" si="103"/>
        <v>0</v>
      </c>
      <c r="H1019" s="647">
        <f t="shared" si="103"/>
        <v>0</v>
      </c>
      <c r="I1019" s="647">
        <f t="shared" si="103"/>
        <v>0</v>
      </c>
      <c r="J1019" s="647">
        <f t="shared" si="103"/>
        <v>0</v>
      </c>
      <c r="K1019" s="134">
        <f t="shared" ref="K1019" si="104">SUM(K1016:K1018)</f>
        <v>0</v>
      </c>
      <c r="L1019" s="132"/>
      <c r="X1019" s="649" t="e">
        <f>'12 Score Format'!$K$15</f>
        <v>#N/A</v>
      </c>
      <c r="Y1019" s="655">
        <f>E1027</f>
        <v>0</v>
      </c>
      <c r="Z1019" s="651"/>
      <c r="AA1019" s="651"/>
      <c r="AB1019" s="651"/>
      <c r="AC1019" s="651"/>
      <c r="AD1019" s="124"/>
    </row>
    <row r="1020" spans="2:30" ht="15.6" x14ac:dyDescent="0.3">
      <c r="B1020" s="157"/>
      <c r="C1020" s="135"/>
      <c r="D1020" s="5"/>
      <c r="E1020" s="718"/>
      <c r="F1020" s="718"/>
      <c r="G1020" s="718"/>
      <c r="H1020" s="718"/>
      <c r="I1020" s="182"/>
      <c r="J1020" s="182"/>
      <c r="K1020" s="199" t="s">
        <v>311</v>
      </c>
      <c r="L1020" s="181" t="e">
        <f>K1019/('12 Score Format'!$K$10*30)</f>
        <v>#DIV/0!</v>
      </c>
      <c r="X1020" s="649" t="e">
        <f>'12 Score Format'!$K$16</f>
        <v>#N/A</v>
      </c>
      <c r="Y1020" s="655">
        <f>F1027</f>
        <v>0</v>
      </c>
      <c r="Z1020" s="454"/>
      <c r="AA1020" s="454"/>
      <c r="AB1020" s="454"/>
      <c r="AC1020" s="454"/>
    </row>
    <row r="1021" spans="2:30" ht="15" x14ac:dyDescent="0.25">
      <c r="B1021" s="157"/>
      <c r="C1021" s="5"/>
      <c r="D1021" s="5"/>
      <c r="E1021" s="5"/>
      <c r="F1021" s="5"/>
      <c r="G1021" s="5"/>
      <c r="H1021" s="5"/>
      <c r="I1021" s="5"/>
      <c r="J1021" s="5"/>
      <c r="K1021" s="128"/>
      <c r="L1021" s="137"/>
      <c r="X1021" s="649" t="e">
        <f>'12 Score Format'!$K$17</f>
        <v>#N/A</v>
      </c>
      <c r="Y1021" s="655">
        <f>G1027</f>
        <v>0</v>
      </c>
      <c r="Z1021" s="454"/>
      <c r="AA1021" s="454"/>
      <c r="AB1021" s="454"/>
      <c r="AC1021" s="454"/>
    </row>
    <row r="1022" spans="2:30" x14ac:dyDescent="0.25">
      <c r="B1022" s="271" t="e">
        <f>'12 Score Format'!$G$11</f>
        <v>#N/A</v>
      </c>
      <c r="C1022" s="271"/>
      <c r="D1022" s="271"/>
      <c r="E1022" s="5"/>
      <c r="F1022" s="5"/>
      <c r="G1022" s="247" t="s">
        <v>370</v>
      </c>
      <c r="H1022" s="248">
        <f>'12 Score Format'!$L$11</f>
        <v>0</v>
      </c>
      <c r="I1022" s="5"/>
      <c r="J1022" s="5"/>
      <c r="K1022" s="128"/>
      <c r="L1022" s="129"/>
      <c r="X1022" s="649" t="e">
        <f>'12 Score Format'!$K$18</f>
        <v>#N/A</v>
      </c>
      <c r="Y1022" s="655">
        <f>H1027</f>
        <v>0</v>
      </c>
      <c r="Z1022" s="454"/>
      <c r="AA1022" s="454"/>
      <c r="AB1022" s="454"/>
      <c r="AC1022" s="454"/>
    </row>
    <row r="1023" spans="2:30" s="123" customFormat="1" ht="60" customHeight="1" x14ac:dyDescent="0.25">
      <c r="B1023" s="500" t="str">
        <f>$H$1004</f>
        <v>O</v>
      </c>
      <c r="C1023" s="130"/>
      <c r="D1023" s="130"/>
      <c r="E1023" s="197" t="e">
        <f>'12 Score Format'!$K$15</f>
        <v>#N/A</v>
      </c>
      <c r="F1023" s="197" t="e">
        <f>'12 Score Format'!$K$16</f>
        <v>#N/A</v>
      </c>
      <c r="G1023" s="197" t="e">
        <f>'12 Score Format'!$K$17</f>
        <v>#N/A</v>
      </c>
      <c r="H1023" s="197" t="e">
        <f>'12 Score Format'!$K$18</f>
        <v>#N/A</v>
      </c>
      <c r="I1023" s="197" t="e">
        <f>'12 Score Format'!$K$19</f>
        <v>#N/A</v>
      </c>
      <c r="J1023" s="197" t="e">
        <f>'12 Score Format'!$K$20</f>
        <v>#N/A</v>
      </c>
      <c r="K1023" s="131" t="s">
        <v>307</v>
      </c>
      <c r="L1023" s="131" t="s">
        <v>308</v>
      </c>
      <c r="X1023" s="649" t="e">
        <f>'12 Score Format'!$K$19</f>
        <v>#N/A</v>
      </c>
      <c r="Y1023" s="655">
        <f>I1027</f>
        <v>0</v>
      </c>
      <c r="Z1023" s="648"/>
      <c r="AA1023" s="648"/>
      <c r="AB1023" s="648"/>
      <c r="AC1023" s="648"/>
    </row>
    <row r="1024" spans="2:30" ht="13.8" x14ac:dyDescent="0.25">
      <c r="B1024" s="158"/>
      <c r="C1024" s="1438">
        <f>'12 Score Format'!$C$9:$D$9</f>
        <v>0</v>
      </c>
      <c r="D1024" s="1438"/>
      <c r="E1024" s="138"/>
      <c r="F1024" s="138"/>
      <c r="G1024" s="138"/>
      <c r="H1024" s="138"/>
      <c r="I1024" s="138"/>
      <c r="J1024" s="138"/>
      <c r="K1024" s="132">
        <f>SUM(E1024:J1024)</f>
        <v>0</v>
      </c>
      <c r="L1024" s="133" t="e">
        <f>AVERAGE(E1024:J1024)</f>
        <v>#DIV/0!</v>
      </c>
      <c r="X1024" s="649" t="e">
        <f>'12 Score Format'!$K$20</f>
        <v>#N/A</v>
      </c>
      <c r="Y1024" s="655">
        <f>J1027</f>
        <v>0</v>
      </c>
      <c r="Z1024" s="651"/>
      <c r="AA1024" s="651"/>
      <c r="AB1024" s="651"/>
      <c r="AC1024" s="651"/>
      <c r="AD1024" s="124"/>
    </row>
    <row r="1025" spans="2:30" ht="13.8" x14ac:dyDescent="0.25">
      <c r="B1025" s="158"/>
      <c r="C1025" s="1438">
        <f>'12 Score Format'!$C$10:$D$10</f>
        <v>0</v>
      </c>
      <c r="D1025" s="1438"/>
      <c r="E1025" s="138"/>
      <c r="F1025" s="138"/>
      <c r="G1025" s="138"/>
      <c r="H1025" s="138"/>
      <c r="I1025" s="138"/>
      <c r="J1025" s="138"/>
      <c r="K1025" s="132">
        <f>SUM(E1025:J1025)</f>
        <v>0</v>
      </c>
      <c r="L1025" s="133" t="e">
        <f>AVERAGE(E1025:J1025)</f>
        <v>#DIV/0!</v>
      </c>
      <c r="X1025" s="649" t="e">
        <f>'12 Score Format'!$O$15</f>
        <v>#N/A</v>
      </c>
      <c r="Y1025" s="658">
        <f>E1035</f>
        <v>0</v>
      </c>
      <c r="Z1025" s="656"/>
      <c r="AA1025" s="656"/>
      <c r="AB1025" s="656"/>
      <c r="AC1025" s="656"/>
      <c r="AD1025" s="124"/>
    </row>
    <row r="1026" spans="2:30" ht="13.8" x14ac:dyDescent="0.25">
      <c r="B1026" s="158"/>
      <c r="C1026" s="1438">
        <f>'12 Score Format'!$C$11:$D$11</f>
        <v>0</v>
      </c>
      <c r="D1026" s="1438"/>
      <c r="E1026" s="138"/>
      <c r="F1026" s="138"/>
      <c r="G1026" s="138"/>
      <c r="H1026" s="138"/>
      <c r="I1026" s="138"/>
      <c r="J1026" s="138"/>
      <c r="K1026" s="132">
        <f>SUM(E1026:J1026)</f>
        <v>0</v>
      </c>
      <c r="L1026" s="133" t="e">
        <f>AVERAGE(E1026:J1026)</f>
        <v>#DIV/0!</v>
      </c>
      <c r="X1026" s="649" t="e">
        <f>'12 Score Format'!$O$16</f>
        <v>#N/A</v>
      </c>
      <c r="Y1026" s="658">
        <f>F1035</f>
        <v>0</v>
      </c>
      <c r="Z1026" s="656"/>
      <c r="AA1026" s="656"/>
      <c r="AB1026" s="656"/>
      <c r="AC1026" s="656"/>
      <c r="AD1026" s="124"/>
    </row>
    <row r="1027" spans="2:30" ht="13.8" x14ac:dyDescent="0.25">
      <c r="B1027" s="158"/>
      <c r="C1027" s="1438" t="s">
        <v>248</v>
      </c>
      <c r="D1027" s="1438"/>
      <c r="E1027" s="647">
        <f>SUM(E1024:E1026)</f>
        <v>0</v>
      </c>
      <c r="F1027" s="647">
        <f t="shared" ref="F1027:J1027" si="105">SUM(F1024:F1026)</f>
        <v>0</v>
      </c>
      <c r="G1027" s="647">
        <f t="shared" si="105"/>
        <v>0</v>
      </c>
      <c r="H1027" s="647">
        <f t="shared" si="105"/>
        <v>0</v>
      </c>
      <c r="I1027" s="647">
        <f t="shared" si="105"/>
        <v>0</v>
      </c>
      <c r="J1027" s="647">
        <f t="shared" si="105"/>
        <v>0</v>
      </c>
      <c r="K1027" s="134">
        <f t="shared" ref="K1027" si="106">SUM(K1024:K1026)</f>
        <v>0</v>
      </c>
      <c r="L1027" s="132"/>
      <c r="X1027" s="649" t="e">
        <f>'12 Score Format'!$O$17</f>
        <v>#N/A</v>
      </c>
      <c r="Y1027" s="658">
        <f>G1035</f>
        <v>0</v>
      </c>
      <c r="Z1027" s="656"/>
      <c r="AA1027" s="656"/>
      <c r="AB1027" s="656"/>
      <c r="AC1027" s="656"/>
      <c r="AD1027" s="124"/>
    </row>
    <row r="1028" spans="2:30" ht="15.6" x14ac:dyDescent="0.3">
      <c r="B1028" s="157"/>
      <c r="C1028" s="135"/>
      <c r="D1028" s="5"/>
      <c r="E1028" s="718"/>
      <c r="F1028" s="718"/>
      <c r="G1028" s="718"/>
      <c r="H1028" s="718"/>
      <c r="I1028" s="182"/>
      <c r="J1028" s="182"/>
      <c r="K1028" s="199" t="s">
        <v>311</v>
      </c>
      <c r="L1028" s="181" t="e">
        <f>K1027/('12 Score Format'!$K$11*30)</f>
        <v>#DIV/0!</v>
      </c>
      <c r="X1028" s="649" t="e">
        <f>'12 Score Format'!$O$18</f>
        <v>#N/A</v>
      </c>
      <c r="Y1028" s="658">
        <f>H1035</f>
        <v>0</v>
      </c>
      <c r="Z1028" s="656"/>
      <c r="AA1028" s="656"/>
      <c r="AB1028" s="656"/>
      <c r="AC1028" s="656"/>
    </row>
    <row r="1029" spans="2:30" ht="15" x14ac:dyDescent="0.25">
      <c r="B1029" s="157"/>
      <c r="C1029" s="5"/>
      <c r="D1029" s="5"/>
      <c r="E1029" s="5"/>
      <c r="F1029" s="5"/>
      <c r="G1029" s="5"/>
      <c r="H1029" s="5"/>
      <c r="I1029" s="5"/>
      <c r="J1029" s="5"/>
      <c r="K1029" s="128"/>
      <c r="L1029" s="137"/>
      <c r="X1029" s="649" t="e">
        <f>'12 Score Format'!$O$19</f>
        <v>#N/A</v>
      </c>
      <c r="Y1029" s="658">
        <f>I1035</f>
        <v>0</v>
      </c>
      <c r="Z1029" s="656"/>
      <c r="AA1029" s="656"/>
      <c r="AB1029" s="656"/>
      <c r="AC1029" s="656"/>
    </row>
    <row r="1030" spans="2:30" ht="13.8" x14ac:dyDescent="0.25">
      <c r="B1030" s="271" t="str">
        <f>'12 Score Format'!$G$12</f>
        <v>Not Used</v>
      </c>
      <c r="C1030" s="271"/>
      <c r="D1030" s="271"/>
      <c r="E1030" s="5"/>
      <c r="F1030" s="5"/>
      <c r="G1030" s="247" t="s">
        <v>370</v>
      </c>
      <c r="H1030" s="248">
        <f>'12 Score Format'!$L$12</f>
        <v>0</v>
      </c>
      <c r="I1030" s="5"/>
      <c r="J1030" s="5"/>
      <c r="K1030" s="128"/>
      <c r="L1030" s="129"/>
      <c r="X1030" s="649" t="e">
        <f>'12 Score Format'!$O$20</f>
        <v>#N/A</v>
      </c>
      <c r="Y1030" s="659">
        <f>J1035</f>
        <v>0</v>
      </c>
      <c r="Z1030" s="656"/>
      <c r="AA1030" s="656"/>
      <c r="AB1030" s="656"/>
      <c r="AC1030" s="656"/>
    </row>
    <row r="1031" spans="2:30" s="123" customFormat="1" ht="60" customHeight="1" x14ac:dyDescent="0.2">
      <c r="B1031" s="500" t="str">
        <f>$H$1004</f>
        <v>O</v>
      </c>
      <c r="C1031" s="130"/>
      <c r="D1031" s="130"/>
      <c r="E1031" s="197" t="e">
        <f>'12 Score Format'!$O$15</f>
        <v>#N/A</v>
      </c>
      <c r="F1031" s="197" t="e">
        <f>'12 Score Format'!$O$16</f>
        <v>#N/A</v>
      </c>
      <c r="G1031" s="197" t="e">
        <f>'12 Score Format'!$O$17</f>
        <v>#N/A</v>
      </c>
      <c r="H1031" s="197" t="e">
        <f>'12 Score Format'!$O$18</f>
        <v>#N/A</v>
      </c>
      <c r="I1031" s="197" t="e">
        <f>'12 Score Format'!$O$19</f>
        <v>#N/A</v>
      </c>
      <c r="J1031" s="197" t="e">
        <f>'12 Score Format'!$O$20</f>
        <v>#N/A</v>
      </c>
      <c r="K1031" s="131" t="s">
        <v>307</v>
      </c>
      <c r="L1031" s="131" t="s">
        <v>308</v>
      </c>
    </row>
    <row r="1032" spans="2:30" ht="13.8" x14ac:dyDescent="0.25">
      <c r="B1032" s="158"/>
      <c r="C1032" s="1438">
        <f>'12 Score Format'!$C$9:$D$9</f>
        <v>0</v>
      </c>
      <c r="D1032" s="1438"/>
      <c r="E1032" s="138"/>
      <c r="F1032" s="138"/>
      <c r="G1032" s="138"/>
      <c r="H1032" s="138"/>
      <c r="I1032" s="138"/>
      <c r="J1032" s="138"/>
      <c r="K1032" s="132">
        <f>SUM(E1032:J1032)</f>
        <v>0</v>
      </c>
      <c r="L1032" s="133" t="e">
        <f>AVERAGE(E1032:J1032)</f>
        <v>#DIV/0!</v>
      </c>
    </row>
    <row r="1033" spans="2:30" ht="13.8" x14ac:dyDescent="0.25">
      <c r="B1033" s="158"/>
      <c r="C1033" s="1438">
        <f>'12 Score Format'!$C$10:$D$10</f>
        <v>0</v>
      </c>
      <c r="D1033" s="1438"/>
      <c r="E1033" s="138"/>
      <c r="F1033" s="138"/>
      <c r="G1033" s="138"/>
      <c r="H1033" s="138"/>
      <c r="I1033" s="138"/>
      <c r="J1033" s="138"/>
      <c r="K1033" s="132">
        <f>SUM(E1033:J1033)</f>
        <v>0</v>
      </c>
      <c r="L1033" s="133" t="e">
        <f>AVERAGE(E1033:J1033)</f>
        <v>#DIV/0!</v>
      </c>
    </row>
    <row r="1034" spans="2:30" ht="13.8" x14ac:dyDescent="0.25">
      <c r="B1034" s="158"/>
      <c r="C1034" s="1438">
        <f>'12 Score Format'!$C$11:$D$11</f>
        <v>0</v>
      </c>
      <c r="D1034" s="1438"/>
      <c r="E1034" s="138"/>
      <c r="F1034" s="138"/>
      <c r="G1034" s="138"/>
      <c r="H1034" s="138"/>
      <c r="I1034" s="138"/>
      <c r="J1034" s="138"/>
      <c r="K1034" s="132">
        <f>SUM(E1034:J1034)</f>
        <v>0</v>
      </c>
      <c r="L1034" s="133" t="e">
        <f>AVERAGE(E1034:J1034)</f>
        <v>#DIV/0!</v>
      </c>
    </row>
    <row r="1035" spans="2:30" ht="13.8" x14ac:dyDescent="0.25">
      <c r="B1035" s="158"/>
      <c r="C1035" s="1438" t="s">
        <v>248</v>
      </c>
      <c r="D1035" s="1438"/>
      <c r="E1035" s="647">
        <f t="shared" ref="E1035:K1035" si="107">SUM(E1032:E1034)</f>
        <v>0</v>
      </c>
      <c r="F1035" s="647">
        <f t="shared" si="107"/>
        <v>0</v>
      </c>
      <c r="G1035" s="647">
        <f t="shared" si="107"/>
        <v>0</v>
      </c>
      <c r="H1035" s="647">
        <f t="shared" si="107"/>
        <v>0</v>
      </c>
      <c r="I1035" s="647">
        <f t="shared" si="107"/>
        <v>0</v>
      </c>
      <c r="J1035" s="647">
        <f t="shared" si="107"/>
        <v>0</v>
      </c>
      <c r="K1035" s="134">
        <f t="shared" si="107"/>
        <v>0</v>
      </c>
      <c r="L1035" s="132"/>
    </row>
    <row r="1036" spans="2:30" ht="15.6" x14ac:dyDescent="0.3">
      <c r="B1036" s="157"/>
      <c r="C1036" s="135"/>
      <c r="D1036" s="5"/>
      <c r="E1036" s="94"/>
      <c r="F1036" s="94"/>
      <c r="G1036" s="94"/>
      <c r="H1036" s="94"/>
      <c r="I1036" s="182"/>
      <c r="J1036" s="182"/>
      <c r="K1036" s="199" t="s">
        <v>311</v>
      </c>
      <c r="L1036" s="181" t="e">
        <f>K1035/('12 Score Format'!$K$12*30)</f>
        <v>#DIV/0!</v>
      </c>
    </row>
    <row r="1037" spans="2:30" ht="15" customHeight="1" x14ac:dyDescent="0.3">
      <c r="B1037" s="157"/>
      <c r="C1037" s="135"/>
      <c r="D1037" s="5"/>
      <c r="E1037" s="94"/>
      <c r="F1037" s="15"/>
      <c r="G1037" s="247" t="s">
        <v>371</v>
      </c>
      <c r="H1037" s="248">
        <f>$H$38</f>
        <v>0</v>
      </c>
      <c r="I1037" s="94"/>
      <c r="J1037" s="137"/>
      <c r="K1037" s="199" t="s">
        <v>356</v>
      </c>
      <c r="L1037" s="136">
        <f>K1011+K1019+K1027+K1035</f>
        <v>0</v>
      </c>
      <c r="O1037" s="95">
        <f>IF(L1037&gt;0,1,0)</f>
        <v>0</v>
      </c>
    </row>
    <row r="1038" spans="2:30" ht="15" x14ac:dyDescent="0.25">
      <c r="B1038" s="157"/>
      <c r="C1038" s="5"/>
      <c r="D1038" s="5"/>
      <c r="E1038" s="5"/>
      <c r="F1038" s="5"/>
      <c r="G1038" s="5"/>
      <c r="H1038" s="5"/>
      <c r="I1038" s="5"/>
      <c r="J1038" s="182"/>
      <c r="K1038" s="199" t="s">
        <v>317</v>
      </c>
      <c r="L1038" s="181" t="e">
        <f>(K1011+K1019+K1027+K1035)/'12 Score Format'!$M$90</f>
        <v>#DIV/0!</v>
      </c>
    </row>
    <row r="1039" spans="2:30" ht="5.4" customHeight="1" x14ac:dyDescent="0.25"/>
    <row r="1040" spans="2:30" ht="15" hidden="1" x14ac:dyDescent="0.25">
      <c r="B1040" s="159"/>
      <c r="C1040" s="15"/>
      <c r="D1040" s="15"/>
      <c r="E1040" s="15"/>
      <c r="F1040" s="15"/>
      <c r="G1040" s="15"/>
      <c r="H1040" s="15"/>
      <c r="I1040" s="15"/>
      <c r="J1040" s="15"/>
      <c r="K1040" s="96"/>
      <c r="L1040" s="96"/>
    </row>
    <row r="1041" spans="2:12" ht="15.6" hidden="1" x14ac:dyDescent="0.3">
      <c r="B1041" s="159"/>
      <c r="C1041" s="15"/>
      <c r="D1041" s="15"/>
      <c r="E1041" s="15"/>
      <c r="F1041" s="15"/>
      <c r="G1041" s="97"/>
      <c r="H1041" s="98"/>
      <c r="I1041" s="15"/>
      <c r="J1041" s="15"/>
      <c r="K1041" s="96"/>
      <c r="L1041" s="96"/>
    </row>
    <row r="1042" spans="2:12" ht="15.6" hidden="1" x14ac:dyDescent="0.3">
      <c r="B1042" s="159"/>
      <c r="C1042" s="15"/>
      <c r="D1042" s="15"/>
      <c r="E1042" s="15"/>
      <c r="F1042" s="15"/>
      <c r="G1042" s="97"/>
      <c r="H1042" s="98"/>
      <c r="I1042" s="15"/>
      <c r="J1042" s="15"/>
      <c r="K1042" s="96"/>
      <c r="L1042" s="96"/>
    </row>
    <row r="1043" spans="2:12" ht="15.6" hidden="1" x14ac:dyDescent="0.3">
      <c r="B1043" s="159"/>
      <c r="C1043" s="15"/>
      <c r="D1043" s="15"/>
      <c r="E1043" s="15"/>
      <c r="F1043" s="15"/>
      <c r="G1043" s="97"/>
      <c r="H1043" s="98"/>
      <c r="I1043" s="15"/>
      <c r="J1043" s="15"/>
      <c r="K1043" s="96"/>
      <c r="L1043" s="96"/>
    </row>
    <row r="1044" spans="2:12" ht="15.6" hidden="1" x14ac:dyDescent="0.3">
      <c r="B1044" s="159"/>
      <c r="C1044" s="15"/>
      <c r="D1044" s="15"/>
      <c r="E1044" s="15"/>
      <c r="F1044" s="15"/>
      <c r="G1044" s="97"/>
      <c r="H1044" s="98"/>
      <c r="I1044" s="15"/>
      <c r="J1044" s="15"/>
      <c r="K1044" s="96"/>
      <c r="L1044" s="96"/>
    </row>
    <row r="1045" spans="2:12" ht="15.6" hidden="1" x14ac:dyDescent="0.3">
      <c r="B1045" s="159"/>
      <c r="C1045" s="15"/>
      <c r="D1045" s="15"/>
      <c r="E1045" s="15"/>
      <c r="F1045" s="15"/>
      <c r="G1045" s="97"/>
      <c r="H1045" s="98"/>
      <c r="I1045" s="15"/>
      <c r="J1045" s="15"/>
      <c r="K1045" s="96"/>
      <c r="L1045" s="96"/>
    </row>
    <row r="1046" spans="2:12" ht="15.6" hidden="1" x14ac:dyDescent="0.3">
      <c r="B1046" s="159"/>
      <c r="C1046" s="15"/>
      <c r="D1046" s="15"/>
      <c r="E1046" s="15"/>
      <c r="F1046" s="15"/>
      <c r="G1046" s="97"/>
      <c r="H1046" s="98"/>
      <c r="I1046" s="15"/>
      <c r="J1046" s="15"/>
      <c r="K1046" s="96"/>
      <c r="L1046" s="96"/>
    </row>
    <row r="1047" spans="2:12" ht="15.6" hidden="1" x14ac:dyDescent="0.3">
      <c r="B1047" s="159"/>
      <c r="C1047" s="15"/>
      <c r="D1047" s="15"/>
      <c r="E1047" s="15"/>
      <c r="F1047" s="15"/>
      <c r="G1047" s="97"/>
      <c r="H1047" s="98"/>
      <c r="I1047" s="15"/>
      <c r="J1047" s="15"/>
      <c r="K1047" s="96"/>
      <c r="L1047" s="96"/>
    </row>
    <row r="1048" spans="2:12" ht="15.6" hidden="1" x14ac:dyDescent="0.3">
      <c r="B1048" s="159"/>
      <c r="C1048" s="15"/>
      <c r="D1048" s="15"/>
      <c r="E1048" s="15"/>
      <c r="F1048" s="15"/>
      <c r="G1048" s="97"/>
      <c r="H1048" s="98"/>
      <c r="I1048" s="15"/>
      <c r="J1048" s="15"/>
      <c r="K1048" s="96"/>
      <c r="L1048" s="96"/>
    </row>
    <row r="1049" spans="2:12" ht="15.6" hidden="1" x14ac:dyDescent="0.3">
      <c r="B1049" s="159"/>
      <c r="C1049" s="15"/>
      <c r="D1049" s="15"/>
      <c r="E1049" s="15"/>
      <c r="F1049" s="15"/>
      <c r="G1049" s="97"/>
      <c r="H1049" s="98"/>
      <c r="I1049" s="15"/>
      <c r="J1049" s="15"/>
      <c r="K1049" s="96"/>
      <c r="L1049" s="96"/>
    </row>
    <row r="1050" spans="2:12" ht="15.6" hidden="1" x14ac:dyDescent="0.3">
      <c r="B1050" s="159"/>
      <c r="C1050" s="15"/>
      <c r="D1050" s="15"/>
      <c r="E1050" s="15"/>
      <c r="F1050" s="15"/>
      <c r="G1050" s="97"/>
      <c r="H1050" s="98"/>
      <c r="I1050" s="15"/>
      <c r="J1050" s="15"/>
      <c r="K1050" s="96"/>
      <c r="L1050" s="96"/>
    </row>
    <row r="1051" spans="2:12" ht="15.6" hidden="1" x14ac:dyDescent="0.3">
      <c r="B1051" s="159"/>
      <c r="C1051" s="15"/>
      <c r="D1051" s="15"/>
      <c r="E1051" s="15"/>
      <c r="F1051" s="15"/>
      <c r="G1051" s="97"/>
      <c r="H1051" s="98"/>
      <c r="I1051" s="15"/>
      <c r="J1051" s="15"/>
      <c r="K1051" s="96"/>
      <c r="L1051" s="96"/>
    </row>
    <row r="1052" spans="2:12" ht="15.6" hidden="1" x14ac:dyDescent="0.3">
      <c r="B1052" s="159"/>
      <c r="C1052" s="15"/>
      <c r="D1052" s="15"/>
      <c r="E1052" s="15"/>
      <c r="F1052" s="15"/>
      <c r="G1052" s="97"/>
      <c r="H1052" s="98"/>
      <c r="I1052" s="15"/>
      <c r="J1052" s="15"/>
      <c r="K1052" s="96"/>
      <c r="L1052" s="96"/>
    </row>
    <row r="1053" spans="2:12" ht="15.6" hidden="1" x14ac:dyDescent="0.3">
      <c r="B1053" s="159"/>
      <c r="C1053" s="15"/>
      <c r="D1053" s="15"/>
      <c r="E1053" s="15"/>
      <c r="F1053" s="15"/>
      <c r="G1053" s="97"/>
      <c r="H1053" s="98"/>
      <c r="I1053" s="15"/>
      <c r="J1053" s="15"/>
      <c r="K1053" s="96"/>
      <c r="L1053" s="96"/>
    </row>
    <row r="1054" spans="2:12" ht="15.6" hidden="1" x14ac:dyDescent="0.3">
      <c r="B1054" s="159"/>
      <c r="C1054" s="15"/>
      <c r="D1054" s="15"/>
      <c r="E1054" s="15"/>
      <c r="F1054" s="15"/>
      <c r="G1054" s="97"/>
      <c r="H1054" s="98"/>
      <c r="I1054" s="15"/>
      <c r="J1054" s="15"/>
      <c r="K1054" s="96"/>
      <c r="L1054" s="96"/>
    </row>
    <row r="1055" spans="2:12" ht="15.6" hidden="1" x14ac:dyDescent="0.3">
      <c r="B1055" s="159"/>
      <c r="C1055" s="15"/>
      <c r="D1055" s="15"/>
      <c r="E1055" s="15"/>
      <c r="F1055" s="15"/>
      <c r="G1055" s="97"/>
      <c r="H1055" s="98"/>
      <c r="I1055" s="15"/>
      <c r="J1055" s="15"/>
      <c r="K1055" s="96"/>
      <c r="L1055" s="96"/>
    </row>
    <row r="1056" spans="2:12" ht="15.6" hidden="1" x14ac:dyDescent="0.3">
      <c r="B1056" s="159"/>
      <c r="C1056" s="15"/>
      <c r="D1056" s="15"/>
      <c r="E1056" s="15"/>
      <c r="F1056" s="15"/>
      <c r="G1056" s="97"/>
      <c r="H1056" s="98"/>
      <c r="I1056" s="15"/>
      <c r="J1056" s="15"/>
      <c r="K1056" s="96"/>
      <c r="L1056" s="96"/>
    </row>
    <row r="1057" spans="2:12" ht="15.6" hidden="1" x14ac:dyDescent="0.3">
      <c r="B1057" s="159"/>
      <c r="C1057" s="15"/>
      <c r="D1057" s="15"/>
      <c r="E1057" s="15"/>
      <c r="F1057" s="15"/>
      <c r="G1057" s="97"/>
      <c r="H1057" s="98"/>
      <c r="I1057" s="15"/>
      <c r="J1057" s="15"/>
      <c r="K1057" s="96"/>
      <c r="L1057" s="96"/>
    </row>
    <row r="1058" spans="2:12" ht="15.6" hidden="1" x14ac:dyDescent="0.3">
      <c r="B1058" s="159"/>
      <c r="C1058" s="15"/>
      <c r="D1058" s="15"/>
      <c r="E1058" s="15"/>
      <c r="F1058" s="15"/>
      <c r="G1058" s="97"/>
      <c r="H1058" s="98"/>
      <c r="I1058" s="15"/>
      <c r="J1058" s="15"/>
      <c r="K1058" s="96"/>
      <c r="L1058" s="96"/>
    </row>
    <row r="1059" spans="2:12" ht="15.6" hidden="1" x14ac:dyDescent="0.3">
      <c r="B1059" s="159"/>
      <c r="C1059" s="15"/>
      <c r="D1059" s="15"/>
      <c r="E1059" s="15"/>
      <c r="F1059" s="15"/>
      <c r="G1059" s="97"/>
      <c r="H1059" s="98"/>
      <c r="I1059" s="15"/>
      <c r="J1059" s="15"/>
      <c r="K1059" s="96"/>
      <c r="L1059" s="96"/>
    </row>
    <row r="1060" spans="2:12" ht="15.6" hidden="1" x14ac:dyDescent="0.3">
      <c r="B1060" s="159"/>
      <c r="C1060" s="15"/>
      <c r="D1060" s="15"/>
      <c r="E1060" s="15"/>
      <c r="F1060" s="15"/>
      <c r="G1060" s="97"/>
      <c r="H1060" s="98"/>
      <c r="I1060" s="15"/>
      <c r="J1060" s="15"/>
      <c r="K1060" s="96"/>
      <c r="L1060" s="96"/>
    </row>
    <row r="1061" spans="2:12" ht="15.6" hidden="1" x14ac:dyDescent="0.3">
      <c r="B1061" s="159"/>
      <c r="C1061" s="15"/>
      <c r="D1061" s="15"/>
      <c r="E1061" s="15"/>
      <c r="F1061" s="15"/>
      <c r="G1061" s="97"/>
      <c r="H1061" s="98"/>
      <c r="I1061" s="15"/>
      <c r="J1061" s="15"/>
      <c r="K1061" s="96"/>
      <c r="L1061" s="96"/>
    </row>
    <row r="1062" spans="2:12" ht="15.6" hidden="1" x14ac:dyDescent="0.3">
      <c r="B1062" s="159"/>
      <c r="C1062" s="15"/>
      <c r="D1062" s="15"/>
      <c r="E1062" s="15"/>
      <c r="F1062" s="15"/>
      <c r="G1062" s="97"/>
      <c r="H1062" s="98"/>
      <c r="I1062" s="15"/>
      <c r="J1062" s="15"/>
      <c r="K1062" s="96"/>
      <c r="L1062" s="96"/>
    </row>
    <row r="1063" spans="2:12" ht="15.6" hidden="1" x14ac:dyDescent="0.3">
      <c r="B1063" s="159"/>
      <c r="C1063" s="15"/>
      <c r="D1063" s="15"/>
      <c r="E1063" s="15"/>
      <c r="F1063" s="15"/>
      <c r="G1063" s="97"/>
      <c r="H1063" s="98"/>
      <c r="I1063" s="15"/>
      <c r="J1063" s="15"/>
      <c r="K1063" s="96"/>
      <c r="L1063" s="96"/>
    </row>
    <row r="1064" spans="2:12" ht="15.6" hidden="1" x14ac:dyDescent="0.3">
      <c r="B1064" s="159"/>
      <c r="C1064" s="15"/>
      <c r="D1064" s="15"/>
      <c r="E1064" s="15"/>
      <c r="F1064" s="15"/>
      <c r="G1064" s="97"/>
      <c r="H1064" s="98"/>
      <c r="I1064" s="15"/>
      <c r="J1064" s="15"/>
      <c r="K1064" s="96"/>
      <c r="L1064" s="96"/>
    </row>
    <row r="1065" spans="2:12" ht="15.6" hidden="1" x14ac:dyDescent="0.3">
      <c r="B1065" s="159"/>
      <c r="C1065" s="15"/>
      <c r="D1065" s="15"/>
      <c r="E1065" s="15"/>
      <c r="F1065" s="15"/>
      <c r="G1065" s="97"/>
      <c r="H1065" s="98"/>
      <c r="I1065" s="15"/>
      <c r="J1065" s="15"/>
      <c r="K1065" s="96"/>
      <c r="L1065" s="96"/>
    </row>
    <row r="1066" spans="2:12" ht="15.6" hidden="1" x14ac:dyDescent="0.3">
      <c r="B1066" s="159"/>
      <c r="C1066" s="15"/>
      <c r="D1066" s="15"/>
      <c r="E1066" s="15"/>
      <c r="F1066" s="15"/>
      <c r="G1066" s="97"/>
      <c r="H1066" s="98"/>
      <c r="I1066" s="15"/>
      <c r="J1066" s="15"/>
      <c r="K1066" s="96"/>
      <c r="L1066" s="96"/>
    </row>
    <row r="1067" spans="2:12" ht="15.6" hidden="1" x14ac:dyDescent="0.3">
      <c r="B1067" s="159"/>
      <c r="C1067" s="15"/>
      <c r="D1067" s="15"/>
      <c r="E1067" s="15"/>
      <c r="F1067" s="15"/>
      <c r="G1067" s="97"/>
      <c r="H1067" s="98"/>
      <c r="I1067" s="15"/>
      <c r="J1067" s="15"/>
      <c r="K1067" s="96"/>
      <c r="L1067" s="96"/>
    </row>
    <row r="1068" spans="2:12" ht="15.6" hidden="1" x14ac:dyDescent="0.3">
      <c r="B1068" s="159"/>
      <c r="C1068" s="15"/>
      <c r="D1068" s="15"/>
      <c r="E1068" s="15"/>
      <c r="F1068" s="15"/>
      <c r="G1068" s="97"/>
      <c r="H1068" s="98"/>
      <c r="I1068" s="15"/>
      <c r="J1068" s="15"/>
      <c r="K1068" s="96"/>
      <c r="L1068" s="96"/>
    </row>
    <row r="1069" spans="2:12" ht="15.6" hidden="1" x14ac:dyDescent="0.3">
      <c r="B1069" s="159"/>
      <c r="C1069" s="15"/>
      <c r="D1069" s="15"/>
      <c r="E1069" s="15"/>
      <c r="F1069" s="15"/>
      <c r="G1069" s="97"/>
      <c r="H1069" s="98"/>
      <c r="I1069" s="15"/>
      <c r="J1069" s="15"/>
      <c r="K1069" s="96"/>
      <c r="L1069" s="96"/>
    </row>
    <row r="1070" spans="2:12" ht="15.6" hidden="1" x14ac:dyDescent="0.3">
      <c r="B1070" s="159"/>
      <c r="C1070" s="15"/>
      <c r="D1070" s="15"/>
      <c r="E1070" s="15"/>
      <c r="F1070" s="15"/>
      <c r="G1070" s="97"/>
      <c r="H1070" s="98"/>
      <c r="I1070" s="15"/>
      <c r="J1070" s="15"/>
      <c r="K1070" s="96"/>
      <c r="L1070" s="96"/>
    </row>
    <row r="1071" spans="2:12" ht="15.6" hidden="1" x14ac:dyDescent="0.3">
      <c r="B1071" s="159"/>
      <c r="C1071" s="15"/>
      <c r="D1071" s="15"/>
      <c r="E1071" s="15"/>
      <c r="F1071" s="15"/>
      <c r="G1071" s="97"/>
      <c r="H1071" s="98"/>
      <c r="I1071" s="15"/>
      <c r="J1071" s="15"/>
      <c r="K1071" s="96"/>
      <c r="L1071" s="96"/>
    </row>
    <row r="1072" spans="2:12" ht="15.6" hidden="1" x14ac:dyDescent="0.3">
      <c r="B1072" s="159"/>
      <c r="C1072" s="15"/>
      <c r="D1072" s="15"/>
      <c r="E1072" s="15"/>
      <c r="F1072" s="15"/>
      <c r="G1072" s="97"/>
      <c r="H1072" s="98"/>
      <c r="I1072" s="15"/>
      <c r="J1072" s="15"/>
      <c r="K1072" s="96"/>
      <c r="L1072" s="96"/>
    </row>
    <row r="1073" spans="2:30" ht="15.6" x14ac:dyDescent="0.3">
      <c r="B1073" s="1440">
        <f>$B$5</f>
        <v>0</v>
      </c>
      <c r="C1073" s="1440"/>
      <c r="D1073" s="1440"/>
      <c r="E1073" s="1440"/>
      <c r="F1073" s="125"/>
      <c r="G1073" s="126" t="s">
        <v>310</v>
      </c>
      <c r="H1073" s="127" t="s">
        <v>289</v>
      </c>
      <c r="I1073" s="5"/>
      <c r="J1073" s="1449">
        <f>'1 FILL FORM'!$D$6</f>
        <v>0</v>
      </c>
      <c r="K1073" s="1449"/>
      <c r="L1073" s="1449"/>
    </row>
    <row r="1074" spans="2:30" ht="5.4" customHeight="1" x14ac:dyDescent="0.25">
      <c r="B1074" s="157"/>
      <c r="C1074" s="5"/>
      <c r="D1074" s="5"/>
      <c r="E1074" s="5"/>
      <c r="F1074" s="5"/>
      <c r="G1074" s="5"/>
      <c r="H1074" s="5"/>
      <c r="I1074" s="5"/>
      <c r="J1074" s="94"/>
      <c r="K1074" s="129"/>
      <c r="L1074" s="129"/>
    </row>
    <row r="1075" spans="2:30" x14ac:dyDescent="0.25">
      <c r="B1075" s="270" t="e">
        <f>'12 Score Format'!$G$9</f>
        <v>#N/A</v>
      </c>
      <c r="C1075" s="270"/>
      <c r="D1075" s="270"/>
      <c r="E1075" s="5"/>
      <c r="F1075" s="15"/>
      <c r="G1075" s="247" t="s">
        <v>370</v>
      </c>
      <c r="H1075" s="248">
        <f>'12 Score Format'!$L$9</f>
        <v>0</v>
      </c>
      <c r="I1075" s="5"/>
      <c r="J1075" s="718"/>
      <c r="K1075" s="129">
        <f>'1 FILL FORM'!$L$6</f>
        <v>0</v>
      </c>
      <c r="L1075" s="129"/>
    </row>
    <row r="1076" spans="2:30" s="123" customFormat="1" ht="60" customHeight="1" x14ac:dyDescent="0.25">
      <c r="B1076" s="500" t="str">
        <f>$H$1073</f>
        <v>P</v>
      </c>
      <c r="C1076" s="130"/>
      <c r="D1076" s="130"/>
      <c r="E1076" s="197" t="e">
        <f>'12 Score Format'!$C$15</f>
        <v>#N/A</v>
      </c>
      <c r="F1076" s="197" t="e">
        <f>'12 Score Format'!$C$16</f>
        <v>#N/A</v>
      </c>
      <c r="G1076" s="197" t="e">
        <f>'12 Score Format'!$C$17</f>
        <v>#N/A</v>
      </c>
      <c r="H1076" s="197" t="e">
        <f>'12 Score Format'!$C$18</f>
        <v>#N/A</v>
      </c>
      <c r="I1076" s="197" t="e">
        <f>'12 Score Format'!$C$19</f>
        <v>#N/A</v>
      </c>
      <c r="J1076" s="197" t="e">
        <f>'12 Score Format'!$C$20</f>
        <v>#N/A</v>
      </c>
      <c r="K1076" s="131" t="s">
        <v>307</v>
      </c>
      <c r="L1076" s="208" t="s">
        <v>350</v>
      </c>
      <c r="T1076" s="124">
        <f>K1080</f>
        <v>0</v>
      </c>
      <c r="X1076" s="649" t="e">
        <f>'12 Score Format'!$C$15</f>
        <v>#N/A</v>
      </c>
      <c r="Y1076" s="650">
        <f>E1080</f>
        <v>0</v>
      </c>
      <c r="Z1076" s="648"/>
      <c r="AA1076" s="648"/>
      <c r="AB1076" s="648"/>
      <c r="AC1076" s="648">
        <f>SUMIF($X$8:$X$31,$AD$8,Y1076:Y1099)</f>
        <v>0</v>
      </c>
      <c r="AD1076" s="642" t="s">
        <v>263</v>
      </c>
    </row>
    <row r="1077" spans="2:30" ht="13.8" x14ac:dyDescent="0.25">
      <c r="B1077" s="158"/>
      <c r="C1077" s="1438">
        <f>'12 Score Format'!$C$9:$D$9</f>
        <v>0</v>
      </c>
      <c r="D1077" s="1438"/>
      <c r="E1077" s="138"/>
      <c r="F1077" s="138"/>
      <c r="G1077" s="138"/>
      <c r="H1077" s="138"/>
      <c r="I1077" s="138"/>
      <c r="J1077" s="138"/>
      <c r="K1077" s="132">
        <f>SUM(E1077:J1077)</f>
        <v>0</v>
      </c>
      <c r="L1077" s="133" t="e">
        <f>AVERAGE(E1077:J1077)</f>
        <v>#DIV/0!</v>
      </c>
      <c r="T1077" s="124">
        <f>K1088</f>
        <v>0</v>
      </c>
      <c r="X1077" s="649" t="e">
        <f>'12 Score Format'!$C$16</f>
        <v>#N/A</v>
      </c>
      <c r="Y1077" s="650">
        <f>F1080</f>
        <v>0</v>
      </c>
      <c r="Z1077" s="651"/>
      <c r="AA1077" s="652"/>
      <c r="AB1077" s="653"/>
      <c r="AC1077" s="648">
        <f>SUMIF($X$8:$X$31,$AD$9,Y1076:Y1099)</f>
        <v>0</v>
      </c>
      <c r="AD1077" s="642" t="s">
        <v>490</v>
      </c>
    </row>
    <row r="1078" spans="2:30" ht="13.8" x14ac:dyDescent="0.25">
      <c r="B1078" s="158"/>
      <c r="C1078" s="1438">
        <f>'12 Score Format'!$C$10:$D$10</f>
        <v>0</v>
      </c>
      <c r="D1078" s="1438"/>
      <c r="E1078" s="138"/>
      <c r="F1078" s="138"/>
      <c r="G1078" s="138"/>
      <c r="H1078" s="138"/>
      <c r="I1078" s="138"/>
      <c r="J1078" s="138"/>
      <c r="K1078" s="132">
        <f>SUM(E1078:J1078)</f>
        <v>0</v>
      </c>
      <c r="L1078" s="133" t="e">
        <f>AVERAGE(E1078:J1078)</f>
        <v>#DIV/0!</v>
      </c>
      <c r="T1078" s="124">
        <f>K1096</f>
        <v>0</v>
      </c>
      <c r="X1078" s="649" t="e">
        <f>'12 Score Format'!$C$17</f>
        <v>#N/A</v>
      </c>
      <c r="Y1078" s="650">
        <f>G1080</f>
        <v>0</v>
      </c>
      <c r="Z1078" s="651"/>
      <c r="AA1078" s="654"/>
      <c r="AB1078" s="654"/>
      <c r="AC1078" s="648">
        <f>SUMIF($X$8:$X$31,AD1078,Y1076:Y1099)</f>
        <v>0</v>
      </c>
      <c r="AD1078" s="642" t="s">
        <v>487</v>
      </c>
    </row>
    <row r="1079" spans="2:30" ht="13.8" x14ac:dyDescent="0.25">
      <c r="B1079" s="158"/>
      <c r="C1079" s="1438">
        <f>'12 Score Format'!$C$11:$D$11</f>
        <v>0</v>
      </c>
      <c r="D1079" s="1438"/>
      <c r="E1079" s="138"/>
      <c r="F1079" s="138"/>
      <c r="G1079" s="138"/>
      <c r="H1079" s="138"/>
      <c r="I1079" s="138"/>
      <c r="J1079" s="138"/>
      <c r="K1079" s="132">
        <f>SUM(E1079:J1079)</f>
        <v>0</v>
      </c>
      <c r="L1079" s="133" t="e">
        <f>AVERAGE(E1079:J1079)</f>
        <v>#DIV/0!</v>
      </c>
      <c r="T1079" s="124">
        <f>K1104</f>
        <v>0</v>
      </c>
      <c r="X1079" s="649" t="e">
        <f>'12 Score Format'!$C$18</f>
        <v>#N/A</v>
      </c>
      <c r="Y1079" s="650">
        <f>H1080</f>
        <v>0</v>
      </c>
      <c r="Z1079" s="651"/>
      <c r="AA1079" s="651"/>
      <c r="AB1079" s="651"/>
      <c r="AC1079" s="648">
        <f>SUMIF($X$8:$X$31,AD1079,Y1076:Y1099)</f>
        <v>0</v>
      </c>
      <c r="AD1079" s="642" t="s">
        <v>262</v>
      </c>
    </row>
    <row r="1080" spans="2:30" ht="13.8" x14ac:dyDescent="0.25">
      <c r="B1080" s="158"/>
      <c r="C1080" s="1438" t="s">
        <v>248</v>
      </c>
      <c r="D1080" s="1438"/>
      <c r="E1080" s="647">
        <f>SUM(E1077:E1079)</f>
        <v>0</v>
      </c>
      <c r="F1080" s="647">
        <f t="shared" ref="F1080:J1080" si="108">SUM(F1077:F1079)</f>
        <v>0</v>
      </c>
      <c r="G1080" s="647">
        <f t="shared" si="108"/>
        <v>0</v>
      </c>
      <c r="H1080" s="647">
        <f t="shared" si="108"/>
        <v>0</v>
      </c>
      <c r="I1080" s="647">
        <f t="shared" si="108"/>
        <v>0</v>
      </c>
      <c r="J1080" s="647">
        <f t="shared" si="108"/>
        <v>0</v>
      </c>
      <c r="K1080" s="134">
        <f t="shared" ref="K1080" si="109">SUM(K1077:K1079)</f>
        <v>0</v>
      </c>
      <c r="L1080" s="133"/>
      <c r="X1080" s="649" t="e">
        <f>'12 Score Format'!$C$19</f>
        <v>#N/A</v>
      </c>
      <c r="Y1080" s="650">
        <f>I1080</f>
        <v>0</v>
      </c>
      <c r="Z1080" s="651"/>
      <c r="AA1080" s="651"/>
      <c r="AB1080" s="651"/>
      <c r="AC1080" s="648">
        <f>SUMIF($X$8:$X$31,$AD$12,Y1076:Y1099)</f>
        <v>0</v>
      </c>
      <c r="AD1080" s="642" t="s">
        <v>485</v>
      </c>
    </row>
    <row r="1081" spans="2:30" ht="15.6" x14ac:dyDescent="0.3">
      <c r="B1081" s="157"/>
      <c r="C1081" s="135"/>
      <c r="D1081" s="5"/>
      <c r="E1081" s="718"/>
      <c r="F1081" s="718"/>
      <c r="G1081" s="718"/>
      <c r="H1081" s="718"/>
      <c r="I1081" s="182"/>
      <c r="J1081" s="182"/>
      <c r="K1081" s="199" t="s">
        <v>311</v>
      </c>
      <c r="L1081" s="181" t="e">
        <f>K1080/('12 Score Format'!$K$9*30)</f>
        <v>#DIV/0!</v>
      </c>
      <c r="X1081" s="649" t="e">
        <f>'12 Score Format'!$C$20</f>
        <v>#N/A</v>
      </c>
      <c r="Y1081" s="650">
        <f>J1080</f>
        <v>0</v>
      </c>
      <c r="Z1081" s="454"/>
      <c r="AA1081" s="454"/>
      <c r="AB1081" s="454"/>
      <c r="AC1081" s="648">
        <f>SUMIF($X$8:$X$31,$AD$13,Y1076:Y1099)</f>
        <v>0</v>
      </c>
      <c r="AD1081" s="642" t="s">
        <v>489</v>
      </c>
    </row>
    <row r="1082" spans="2:30" ht="15" x14ac:dyDescent="0.25">
      <c r="B1082" s="157"/>
      <c r="C1082" s="5"/>
      <c r="D1082" s="5"/>
      <c r="E1082" s="5"/>
      <c r="F1082" s="5"/>
      <c r="G1082" s="247" t="s">
        <v>370</v>
      </c>
      <c r="H1082" s="248">
        <f>'12 Score Format'!$L$10</f>
        <v>0</v>
      </c>
      <c r="I1082" s="5"/>
      <c r="J1082" s="5"/>
      <c r="K1082" s="128"/>
      <c r="L1082" s="129"/>
      <c r="X1082" s="649" t="e">
        <f>'12 Score Format'!$G$15</f>
        <v>#N/A</v>
      </c>
      <c r="Y1082" s="655">
        <f>E1088</f>
        <v>0</v>
      </c>
      <c r="Z1082" s="454"/>
      <c r="AA1082" s="454"/>
      <c r="AB1082" s="454"/>
      <c r="AC1082" s="648">
        <f>SUMIF($X$8:$X$31,$AD$14,Y1076:Y1099)</f>
        <v>0</v>
      </c>
      <c r="AD1082" s="642" t="s">
        <v>488</v>
      </c>
    </row>
    <row r="1083" spans="2:30" ht="13.8" x14ac:dyDescent="0.25">
      <c r="B1083" s="271" t="e">
        <f>'12 Score Format'!$G$10</f>
        <v>#N/A</v>
      </c>
      <c r="C1083" s="271"/>
      <c r="D1083" s="271"/>
      <c r="E1083" s="5"/>
      <c r="F1083" s="5"/>
      <c r="G1083" s="5"/>
      <c r="H1083" s="5"/>
      <c r="I1083" s="5"/>
      <c r="J1083" s="5"/>
      <c r="K1083" s="128"/>
      <c r="L1083" s="129"/>
      <c r="X1083" s="649" t="e">
        <f>'12 Score Format'!$G$16</f>
        <v>#N/A</v>
      </c>
      <c r="Y1083" s="655">
        <f>F1088</f>
        <v>0</v>
      </c>
      <c r="Z1083" s="454"/>
      <c r="AA1083" s="454"/>
      <c r="AB1083" s="454"/>
      <c r="AC1083" s="648">
        <f>SUMIF($X$8:$X$31,$AD$15,Y1076:Y1099)</f>
        <v>0</v>
      </c>
      <c r="AD1083" s="657" t="s">
        <v>486</v>
      </c>
    </row>
    <row r="1084" spans="2:30" s="123" customFormat="1" ht="60" customHeight="1" x14ac:dyDescent="0.25">
      <c r="B1084" s="500" t="str">
        <f>$H$1073</f>
        <v>P</v>
      </c>
      <c r="C1084" s="130"/>
      <c r="D1084" s="130"/>
      <c r="E1084" s="197" t="e">
        <f>'12 Score Format'!$G$15</f>
        <v>#N/A</v>
      </c>
      <c r="F1084" s="197" t="e">
        <f>'12 Score Format'!$G$16</f>
        <v>#N/A</v>
      </c>
      <c r="G1084" s="197" t="e">
        <f>'12 Score Format'!$G$17</f>
        <v>#N/A</v>
      </c>
      <c r="H1084" s="197" t="e">
        <f>'12 Score Format'!$G$18</f>
        <v>#N/A</v>
      </c>
      <c r="I1084" s="197" t="e">
        <f>'12 Score Format'!$G$19</f>
        <v>#N/A</v>
      </c>
      <c r="J1084" s="197" t="e">
        <f>'12 Score Format'!$G$20</f>
        <v>#N/A</v>
      </c>
      <c r="K1084" s="131" t="s">
        <v>307</v>
      </c>
      <c r="L1084" s="131" t="s">
        <v>308</v>
      </c>
      <c r="X1084" s="649" t="e">
        <f>'12 Score Format'!$G$17</f>
        <v>#N/A</v>
      </c>
      <c r="Y1084" s="655">
        <f>G1088</f>
        <v>0</v>
      </c>
      <c r="Z1084" s="648"/>
      <c r="AA1084" s="648"/>
      <c r="AB1084" s="648"/>
      <c r="AC1084" s="648"/>
    </row>
    <row r="1085" spans="2:30" ht="13.8" x14ac:dyDescent="0.25">
      <c r="B1085" s="158"/>
      <c r="C1085" s="1438">
        <f>'12 Score Format'!$C$9:$D$9</f>
        <v>0</v>
      </c>
      <c r="D1085" s="1438"/>
      <c r="E1085" s="138"/>
      <c r="F1085" s="138"/>
      <c r="G1085" s="138"/>
      <c r="H1085" s="138"/>
      <c r="I1085" s="138"/>
      <c r="J1085" s="138"/>
      <c r="K1085" s="132">
        <f>SUM(E1085:J1085)</f>
        <v>0</v>
      </c>
      <c r="L1085" s="133" t="e">
        <f>AVERAGE(E1085:J1085)</f>
        <v>#DIV/0!</v>
      </c>
      <c r="X1085" s="649" t="e">
        <f>'12 Score Format'!$G$18</f>
        <v>#N/A</v>
      </c>
      <c r="Y1085" s="655">
        <f>H1088</f>
        <v>0</v>
      </c>
      <c r="Z1085" s="651"/>
      <c r="AA1085" s="651"/>
      <c r="AB1085" s="651"/>
      <c r="AC1085" s="651"/>
      <c r="AD1085" s="124"/>
    </row>
    <row r="1086" spans="2:30" ht="13.8" x14ac:dyDescent="0.25">
      <c r="B1086" s="158"/>
      <c r="C1086" s="1438">
        <f>'12 Score Format'!$C$10:$D$10</f>
        <v>0</v>
      </c>
      <c r="D1086" s="1438"/>
      <c r="E1086" s="138"/>
      <c r="F1086" s="138"/>
      <c r="G1086" s="138"/>
      <c r="H1086" s="138"/>
      <c r="I1086" s="138"/>
      <c r="J1086" s="138"/>
      <c r="K1086" s="132">
        <f>SUM(E1086:J1086)</f>
        <v>0</v>
      </c>
      <c r="L1086" s="133" t="e">
        <f>AVERAGE(E1086:J1086)</f>
        <v>#DIV/0!</v>
      </c>
      <c r="X1086" s="649" t="e">
        <f>'12 Score Format'!$G$19</f>
        <v>#N/A</v>
      </c>
      <c r="Y1086" s="655">
        <f>I1088</f>
        <v>0</v>
      </c>
      <c r="Z1086" s="651"/>
      <c r="AA1086" s="651"/>
      <c r="AB1086" s="651"/>
      <c r="AC1086" s="651"/>
      <c r="AD1086" s="124"/>
    </row>
    <row r="1087" spans="2:30" ht="13.8" x14ac:dyDescent="0.25">
      <c r="B1087" s="158"/>
      <c r="C1087" s="1438">
        <f>'12 Score Format'!$C$11:$D$11</f>
        <v>0</v>
      </c>
      <c r="D1087" s="1438"/>
      <c r="E1087" s="138"/>
      <c r="F1087" s="138"/>
      <c r="G1087" s="138"/>
      <c r="H1087" s="138"/>
      <c r="I1087" s="138"/>
      <c r="J1087" s="138"/>
      <c r="K1087" s="132">
        <f>SUM(E1087:J1087)</f>
        <v>0</v>
      </c>
      <c r="L1087" s="133" t="e">
        <f>AVERAGE(E1087:J1087)</f>
        <v>#DIV/0!</v>
      </c>
      <c r="X1087" s="649" t="e">
        <f>'12 Score Format'!$G$20</f>
        <v>#N/A</v>
      </c>
      <c r="Y1087" s="655">
        <f>J1088</f>
        <v>0</v>
      </c>
      <c r="Z1087" s="651"/>
      <c r="AA1087" s="651"/>
      <c r="AB1087" s="651"/>
      <c r="AC1087" s="651"/>
      <c r="AD1087" s="124"/>
    </row>
    <row r="1088" spans="2:30" ht="13.8" x14ac:dyDescent="0.25">
      <c r="B1088" s="158"/>
      <c r="C1088" s="1438" t="s">
        <v>248</v>
      </c>
      <c r="D1088" s="1438"/>
      <c r="E1088" s="647">
        <f>SUM(E1085:E1087)</f>
        <v>0</v>
      </c>
      <c r="F1088" s="647">
        <f t="shared" ref="F1088:J1088" si="110">SUM(F1085:F1087)</f>
        <v>0</v>
      </c>
      <c r="G1088" s="647">
        <f t="shared" si="110"/>
        <v>0</v>
      </c>
      <c r="H1088" s="647">
        <f t="shared" si="110"/>
        <v>0</v>
      </c>
      <c r="I1088" s="647">
        <f t="shared" si="110"/>
        <v>0</v>
      </c>
      <c r="J1088" s="647">
        <f t="shared" si="110"/>
        <v>0</v>
      </c>
      <c r="K1088" s="134">
        <f t="shared" ref="K1088" si="111">SUM(K1085:K1087)</f>
        <v>0</v>
      </c>
      <c r="L1088" s="132"/>
      <c r="X1088" s="649" t="e">
        <f>'12 Score Format'!$K$15</f>
        <v>#N/A</v>
      </c>
      <c r="Y1088" s="655">
        <f>E1096</f>
        <v>0</v>
      </c>
      <c r="Z1088" s="651"/>
      <c r="AA1088" s="651"/>
      <c r="AB1088" s="651"/>
      <c r="AC1088" s="651"/>
      <c r="AD1088" s="124"/>
    </row>
    <row r="1089" spans="2:30" ht="15.6" x14ac:dyDescent="0.3">
      <c r="B1089" s="157"/>
      <c r="C1089" s="135"/>
      <c r="D1089" s="5"/>
      <c r="E1089" s="718"/>
      <c r="F1089" s="718"/>
      <c r="G1089" s="718"/>
      <c r="H1089" s="718"/>
      <c r="I1089" s="182"/>
      <c r="J1089" s="182"/>
      <c r="K1089" s="199" t="s">
        <v>311</v>
      </c>
      <c r="L1089" s="181" t="e">
        <f>K1088/('12 Score Format'!$K$10*30)</f>
        <v>#DIV/0!</v>
      </c>
      <c r="X1089" s="649" t="e">
        <f>'12 Score Format'!$K$16</f>
        <v>#N/A</v>
      </c>
      <c r="Y1089" s="655">
        <f>F1096</f>
        <v>0</v>
      </c>
      <c r="Z1089" s="454"/>
      <c r="AA1089" s="454"/>
      <c r="AB1089" s="454"/>
      <c r="AC1089" s="454"/>
    </row>
    <row r="1090" spans="2:30" ht="15" x14ac:dyDescent="0.25">
      <c r="B1090" s="157"/>
      <c r="C1090" s="5"/>
      <c r="D1090" s="5"/>
      <c r="E1090" s="5"/>
      <c r="F1090" s="5"/>
      <c r="G1090" s="5"/>
      <c r="H1090" s="5"/>
      <c r="I1090" s="5"/>
      <c r="J1090" s="5"/>
      <c r="K1090" s="128"/>
      <c r="L1090" s="137"/>
      <c r="X1090" s="649" t="e">
        <f>'12 Score Format'!$K$17</f>
        <v>#N/A</v>
      </c>
      <c r="Y1090" s="655">
        <f>G1096</f>
        <v>0</v>
      </c>
      <c r="Z1090" s="454"/>
      <c r="AA1090" s="454"/>
      <c r="AB1090" s="454"/>
      <c r="AC1090" s="454"/>
    </row>
    <row r="1091" spans="2:30" x14ac:dyDescent="0.25">
      <c r="B1091" s="271" t="e">
        <f>'12 Score Format'!$G$11</f>
        <v>#N/A</v>
      </c>
      <c r="C1091" s="271"/>
      <c r="D1091" s="271"/>
      <c r="E1091" s="5"/>
      <c r="F1091" s="5"/>
      <c r="G1091" s="247" t="s">
        <v>370</v>
      </c>
      <c r="H1091" s="248">
        <f>'12 Score Format'!$L$11</f>
        <v>0</v>
      </c>
      <c r="I1091" s="5"/>
      <c r="J1091" s="5"/>
      <c r="K1091" s="128"/>
      <c r="L1091" s="129"/>
      <c r="X1091" s="649" t="e">
        <f>'12 Score Format'!$K$18</f>
        <v>#N/A</v>
      </c>
      <c r="Y1091" s="655">
        <f>H1096</f>
        <v>0</v>
      </c>
      <c r="Z1091" s="454"/>
      <c r="AA1091" s="454"/>
      <c r="AB1091" s="454"/>
      <c r="AC1091" s="454"/>
    </row>
    <row r="1092" spans="2:30" s="123" customFormat="1" ht="60" customHeight="1" x14ac:dyDescent="0.25">
      <c r="B1092" s="500" t="str">
        <f>$H$1073</f>
        <v>P</v>
      </c>
      <c r="C1092" s="130"/>
      <c r="D1092" s="130"/>
      <c r="E1092" s="197" t="e">
        <f>'12 Score Format'!$K$15</f>
        <v>#N/A</v>
      </c>
      <c r="F1092" s="197" t="e">
        <f>'12 Score Format'!$K$16</f>
        <v>#N/A</v>
      </c>
      <c r="G1092" s="197" t="e">
        <f>'12 Score Format'!$K$17</f>
        <v>#N/A</v>
      </c>
      <c r="H1092" s="197" t="e">
        <f>'12 Score Format'!$K$18</f>
        <v>#N/A</v>
      </c>
      <c r="I1092" s="197" t="e">
        <f>'12 Score Format'!$K$19</f>
        <v>#N/A</v>
      </c>
      <c r="J1092" s="197" t="e">
        <f>'12 Score Format'!$K$20</f>
        <v>#N/A</v>
      </c>
      <c r="K1092" s="131" t="s">
        <v>307</v>
      </c>
      <c r="L1092" s="131" t="s">
        <v>308</v>
      </c>
      <c r="X1092" s="649" t="e">
        <f>'12 Score Format'!$K$19</f>
        <v>#N/A</v>
      </c>
      <c r="Y1092" s="655">
        <f>I1096</f>
        <v>0</v>
      </c>
      <c r="Z1092" s="648"/>
      <c r="AA1092" s="648"/>
      <c r="AB1092" s="648"/>
      <c r="AC1092" s="648"/>
    </row>
    <row r="1093" spans="2:30" ht="13.8" x14ac:dyDescent="0.25">
      <c r="B1093" s="158"/>
      <c r="C1093" s="1438">
        <f>'12 Score Format'!$C$9:$D$9</f>
        <v>0</v>
      </c>
      <c r="D1093" s="1438"/>
      <c r="E1093" s="138"/>
      <c r="F1093" s="138"/>
      <c r="G1093" s="138"/>
      <c r="H1093" s="138"/>
      <c r="I1093" s="138"/>
      <c r="J1093" s="138"/>
      <c r="K1093" s="132">
        <f>SUM(E1093:J1093)</f>
        <v>0</v>
      </c>
      <c r="L1093" s="133" t="e">
        <f>AVERAGE(E1093:J1093)</f>
        <v>#DIV/0!</v>
      </c>
      <c r="X1093" s="649" t="e">
        <f>'12 Score Format'!$K$20</f>
        <v>#N/A</v>
      </c>
      <c r="Y1093" s="655">
        <f>J1096</f>
        <v>0</v>
      </c>
      <c r="Z1093" s="651"/>
      <c r="AA1093" s="651"/>
      <c r="AB1093" s="651"/>
      <c r="AC1093" s="651"/>
      <c r="AD1093" s="124"/>
    </row>
    <row r="1094" spans="2:30" ht="13.8" x14ac:dyDescent="0.25">
      <c r="B1094" s="158"/>
      <c r="C1094" s="1438">
        <f>'12 Score Format'!$C$10:$D$10</f>
        <v>0</v>
      </c>
      <c r="D1094" s="1438"/>
      <c r="E1094" s="138"/>
      <c r="F1094" s="138"/>
      <c r="G1094" s="138"/>
      <c r="H1094" s="138"/>
      <c r="I1094" s="138"/>
      <c r="J1094" s="138"/>
      <c r="K1094" s="132">
        <f>SUM(E1094:J1094)</f>
        <v>0</v>
      </c>
      <c r="L1094" s="133" t="e">
        <f>AVERAGE(E1094:J1094)</f>
        <v>#DIV/0!</v>
      </c>
      <c r="X1094" s="649" t="e">
        <f>'12 Score Format'!$O$15</f>
        <v>#N/A</v>
      </c>
      <c r="Y1094" s="658">
        <f>E1104</f>
        <v>0</v>
      </c>
      <c r="Z1094" s="656"/>
      <c r="AA1094" s="656"/>
      <c r="AB1094" s="656"/>
      <c r="AC1094" s="656"/>
      <c r="AD1094" s="124"/>
    </row>
    <row r="1095" spans="2:30" ht="13.8" x14ac:dyDescent="0.25">
      <c r="B1095" s="158"/>
      <c r="C1095" s="1438">
        <f>'12 Score Format'!$C$11:$D$11</f>
        <v>0</v>
      </c>
      <c r="D1095" s="1438"/>
      <c r="E1095" s="138"/>
      <c r="F1095" s="138"/>
      <c r="G1095" s="138"/>
      <c r="H1095" s="138"/>
      <c r="I1095" s="138"/>
      <c r="J1095" s="138"/>
      <c r="K1095" s="132">
        <f>SUM(E1095:J1095)</f>
        <v>0</v>
      </c>
      <c r="L1095" s="133" t="e">
        <f>AVERAGE(E1095:J1095)</f>
        <v>#DIV/0!</v>
      </c>
      <c r="X1095" s="649" t="e">
        <f>'12 Score Format'!$O$16</f>
        <v>#N/A</v>
      </c>
      <c r="Y1095" s="658">
        <f>F1104</f>
        <v>0</v>
      </c>
      <c r="Z1095" s="656"/>
      <c r="AA1095" s="656"/>
      <c r="AB1095" s="656"/>
      <c r="AC1095" s="656"/>
      <c r="AD1095" s="124"/>
    </row>
    <row r="1096" spans="2:30" ht="13.8" x14ac:dyDescent="0.25">
      <c r="B1096" s="158"/>
      <c r="C1096" s="1438" t="s">
        <v>248</v>
      </c>
      <c r="D1096" s="1438"/>
      <c r="E1096" s="647">
        <f>SUM(E1093:E1095)</f>
        <v>0</v>
      </c>
      <c r="F1096" s="647">
        <f t="shared" ref="F1096:J1096" si="112">SUM(F1093:F1095)</f>
        <v>0</v>
      </c>
      <c r="G1096" s="647">
        <f t="shared" si="112"/>
        <v>0</v>
      </c>
      <c r="H1096" s="647">
        <f t="shared" si="112"/>
        <v>0</v>
      </c>
      <c r="I1096" s="647">
        <f t="shared" si="112"/>
        <v>0</v>
      </c>
      <c r="J1096" s="647">
        <f t="shared" si="112"/>
        <v>0</v>
      </c>
      <c r="K1096" s="134">
        <f t="shared" ref="K1096" si="113">SUM(K1093:K1095)</f>
        <v>0</v>
      </c>
      <c r="L1096" s="132"/>
      <c r="X1096" s="649" t="e">
        <f>'12 Score Format'!$O$17</f>
        <v>#N/A</v>
      </c>
      <c r="Y1096" s="658">
        <f>G1104</f>
        <v>0</v>
      </c>
      <c r="Z1096" s="656"/>
      <c r="AA1096" s="656"/>
      <c r="AB1096" s="656"/>
      <c r="AC1096" s="656"/>
      <c r="AD1096" s="124"/>
    </row>
    <row r="1097" spans="2:30" ht="15.6" x14ac:dyDescent="0.3">
      <c r="B1097" s="157"/>
      <c r="C1097" s="135"/>
      <c r="D1097" s="5"/>
      <c r="E1097" s="718"/>
      <c r="F1097" s="718"/>
      <c r="G1097" s="718"/>
      <c r="H1097" s="718"/>
      <c r="I1097" s="182"/>
      <c r="J1097" s="182"/>
      <c r="K1097" s="199" t="s">
        <v>311</v>
      </c>
      <c r="L1097" s="181" t="e">
        <f>K1096/('12 Score Format'!$K$11*30)</f>
        <v>#DIV/0!</v>
      </c>
      <c r="X1097" s="649" t="e">
        <f>'12 Score Format'!$O$18</f>
        <v>#N/A</v>
      </c>
      <c r="Y1097" s="658">
        <f>H1104</f>
        <v>0</v>
      </c>
      <c r="Z1097" s="656"/>
      <c r="AA1097" s="656"/>
      <c r="AB1097" s="656"/>
      <c r="AC1097" s="656"/>
    </row>
    <row r="1098" spans="2:30" ht="15" x14ac:dyDescent="0.25">
      <c r="B1098" s="157"/>
      <c r="C1098" s="5"/>
      <c r="D1098" s="5"/>
      <c r="E1098" s="5"/>
      <c r="F1098" s="5"/>
      <c r="G1098" s="5"/>
      <c r="H1098" s="5"/>
      <c r="I1098" s="5"/>
      <c r="J1098" s="5"/>
      <c r="K1098" s="128"/>
      <c r="L1098" s="137"/>
      <c r="X1098" s="649" t="e">
        <f>'12 Score Format'!$O$19</f>
        <v>#N/A</v>
      </c>
      <c r="Y1098" s="658">
        <f>I1104</f>
        <v>0</v>
      </c>
      <c r="Z1098" s="656"/>
      <c r="AA1098" s="656"/>
      <c r="AB1098" s="656"/>
      <c r="AC1098" s="656"/>
    </row>
    <row r="1099" spans="2:30" ht="13.8" x14ac:dyDescent="0.25">
      <c r="B1099" s="271" t="str">
        <f>'12 Score Format'!$G$12</f>
        <v>Not Used</v>
      </c>
      <c r="C1099" s="271"/>
      <c r="D1099" s="271"/>
      <c r="E1099" s="5"/>
      <c r="F1099" s="5"/>
      <c r="G1099" s="247" t="s">
        <v>370</v>
      </c>
      <c r="H1099" s="248">
        <f>'12 Score Format'!$L$12</f>
        <v>0</v>
      </c>
      <c r="I1099" s="5"/>
      <c r="J1099" s="5"/>
      <c r="K1099" s="128"/>
      <c r="L1099" s="129"/>
      <c r="X1099" s="649" t="e">
        <f>'12 Score Format'!$O$20</f>
        <v>#N/A</v>
      </c>
      <c r="Y1099" s="659">
        <f>J1104</f>
        <v>0</v>
      </c>
      <c r="Z1099" s="656"/>
      <c r="AA1099" s="656"/>
      <c r="AB1099" s="656"/>
      <c r="AC1099" s="656"/>
    </row>
    <row r="1100" spans="2:30" s="123" customFormat="1" ht="60" customHeight="1" x14ac:dyDescent="0.2">
      <c r="B1100" s="500" t="str">
        <f>$H$1073</f>
        <v>P</v>
      </c>
      <c r="C1100" s="130"/>
      <c r="D1100" s="130"/>
      <c r="E1100" s="197" t="e">
        <f>'12 Score Format'!$O$15</f>
        <v>#N/A</v>
      </c>
      <c r="F1100" s="197" t="e">
        <f>'12 Score Format'!$O$16</f>
        <v>#N/A</v>
      </c>
      <c r="G1100" s="197" t="e">
        <f>'12 Score Format'!$O$17</f>
        <v>#N/A</v>
      </c>
      <c r="H1100" s="197" t="e">
        <f>'12 Score Format'!$O$18</f>
        <v>#N/A</v>
      </c>
      <c r="I1100" s="197" t="e">
        <f>'12 Score Format'!$O$19</f>
        <v>#N/A</v>
      </c>
      <c r="J1100" s="197" t="e">
        <f>'12 Score Format'!$O$20</f>
        <v>#N/A</v>
      </c>
      <c r="K1100" s="131" t="s">
        <v>307</v>
      </c>
      <c r="L1100" s="131" t="s">
        <v>308</v>
      </c>
    </row>
    <row r="1101" spans="2:30" ht="13.8" x14ac:dyDescent="0.25">
      <c r="B1101" s="158"/>
      <c r="C1101" s="1438">
        <f>'12 Score Format'!$C$9:$D$9</f>
        <v>0</v>
      </c>
      <c r="D1101" s="1438"/>
      <c r="E1101" s="138"/>
      <c r="F1101" s="138"/>
      <c r="G1101" s="138"/>
      <c r="H1101" s="138"/>
      <c r="I1101" s="138"/>
      <c r="J1101" s="138"/>
      <c r="K1101" s="132">
        <f>SUM(E1101:J1101)</f>
        <v>0</v>
      </c>
      <c r="L1101" s="133" t="e">
        <f>AVERAGE(E1101:J1101)</f>
        <v>#DIV/0!</v>
      </c>
    </row>
    <row r="1102" spans="2:30" ht="13.8" x14ac:dyDescent="0.25">
      <c r="B1102" s="158"/>
      <c r="C1102" s="1438">
        <f>'12 Score Format'!$C$10:$D$10</f>
        <v>0</v>
      </c>
      <c r="D1102" s="1438"/>
      <c r="E1102" s="138"/>
      <c r="F1102" s="138"/>
      <c r="G1102" s="138"/>
      <c r="H1102" s="138"/>
      <c r="I1102" s="138"/>
      <c r="J1102" s="138"/>
      <c r="K1102" s="132">
        <f>SUM(E1102:J1102)</f>
        <v>0</v>
      </c>
      <c r="L1102" s="133" t="e">
        <f>AVERAGE(E1102:J1102)</f>
        <v>#DIV/0!</v>
      </c>
    </row>
    <row r="1103" spans="2:30" ht="13.8" x14ac:dyDescent="0.25">
      <c r="B1103" s="158"/>
      <c r="C1103" s="1438">
        <f>'12 Score Format'!$C$11:$D$11</f>
        <v>0</v>
      </c>
      <c r="D1103" s="1438"/>
      <c r="E1103" s="138"/>
      <c r="F1103" s="138"/>
      <c r="G1103" s="138"/>
      <c r="H1103" s="138"/>
      <c r="I1103" s="138"/>
      <c r="J1103" s="138"/>
      <c r="K1103" s="132">
        <f>SUM(E1103:J1103)</f>
        <v>0</v>
      </c>
      <c r="L1103" s="133" t="e">
        <f>AVERAGE(E1103:J1103)</f>
        <v>#DIV/0!</v>
      </c>
    </row>
    <row r="1104" spans="2:30" ht="13.8" x14ac:dyDescent="0.25">
      <c r="B1104" s="158"/>
      <c r="C1104" s="1438" t="s">
        <v>248</v>
      </c>
      <c r="D1104" s="1438"/>
      <c r="E1104" s="647">
        <f t="shared" ref="E1104:K1104" si="114">SUM(E1101:E1103)</f>
        <v>0</v>
      </c>
      <c r="F1104" s="647">
        <f t="shared" si="114"/>
        <v>0</v>
      </c>
      <c r="G1104" s="647">
        <f t="shared" si="114"/>
        <v>0</v>
      </c>
      <c r="H1104" s="647">
        <f t="shared" si="114"/>
        <v>0</v>
      </c>
      <c r="I1104" s="647">
        <f t="shared" si="114"/>
        <v>0</v>
      </c>
      <c r="J1104" s="647">
        <f t="shared" si="114"/>
        <v>0</v>
      </c>
      <c r="K1104" s="134">
        <f t="shared" si="114"/>
        <v>0</v>
      </c>
      <c r="L1104" s="132"/>
    </row>
    <row r="1105" spans="2:15" ht="15.6" x14ac:dyDescent="0.3">
      <c r="B1105" s="157"/>
      <c r="C1105" s="135"/>
      <c r="D1105" s="5"/>
      <c r="E1105" s="94"/>
      <c r="F1105" s="94"/>
      <c r="G1105" s="94"/>
      <c r="H1105" s="94"/>
      <c r="I1105" s="182"/>
      <c r="J1105" s="182"/>
      <c r="K1105" s="199" t="s">
        <v>311</v>
      </c>
      <c r="L1105" s="181" t="e">
        <f>K1104/('12 Score Format'!$K$12*30)</f>
        <v>#DIV/0!</v>
      </c>
    </row>
    <row r="1106" spans="2:15" ht="15" customHeight="1" x14ac:dyDescent="0.3">
      <c r="B1106" s="157"/>
      <c r="C1106" s="135"/>
      <c r="D1106" s="5"/>
      <c r="E1106" s="94"/>
      <c r="F1106" s="15"/>
      <c r="G1106" s="247" t="s">
        <v>371</v>
      </c>
      <c r="H1106" s="248">
        <f>$H$38</f>
        <v>0</v>
      </c>
      <c r="I1106" s="94"/>
      <c r="J1106" s="137"/>
      <c r="K1106" s="199" t="s">
        <v>356</v>
      </c>
      <c r="L1106" s="136">
        <f>K1080+K1088+K1096+K1104</f>
        <v>0</v>
      </c>
      <c r="O1106" s="95">
        <f>IF(L1106&gt;0,1,0)</f>
        <v>0</v>
      </c>
    </row>
    <row r="1107" spans="2:15" ht="15" x14ac:dyDescent="0.25">
      <c r="B1107" s="157"/>
      <c r="C1107" s="5"/>
      <c r="D1107" s="5"/>
      <c r="E1107" s="5"/>
      <c r="F1107" s="5"/>
      <c r="G1107" s="5"/>
      <c r="H1107" s="5"/>
      <c r="I1107" s="5"/>
      <c r="J1107" s="182"/>
      <c r="K1107" s="199" t="s">
        <v>317</v>
      </c>
      <c r="L1107" s="181" t="e">
        <f>(K1080+K1088+K1096+K1104)/'12 Score Format'!$M$90</f>
        <v>#DIV/0!</v>
      </c>
    </row>
    <row r="1108" spans="2:15" ht="5.4" customHeight="1" x14ac:dyDescent="0.25">
      <c r="B1108" s="166"/>
      <c r="J1108" s="192"/>
      <c r="K1108" s="192"/>
      <c r="L1108" s="189"/>
    </row>
    <row r="1109" spans="2:15" ht="15.6" hidden="1" x14ac:dyDescent="0.3">
      <c r="B1109" s="159"/>
      <c r="C1109" s="15"/>
      <c r="D1109" s="15"/>
      <c r="E1109" s="15"/>
      <c r="F1109" s="15"/>
      <c r="G1109" s="97"/>
      <c r="H1109" s="98"/>
      <c r="I1109" s="15"/>
      <c r="J1109" s="15"/>
      <c r="K1109" s="96"/>
      <c r="L1109" s="96"/>
    </row>
    <row r="1110" spans="2:15" ht="15.6" hidden="1" x14ac:dyDescent="0.3">
      <c r="B1110" s="159"/>
      <c r="C1110" s="15"/>
      <c r="D1110" s="15"/>
      <c r="E1110" s="15"/>
      <c r="F1110" s="15"/>
      <c r="G1110" s="97"/>
      <c r="H1110" s="98"/>
      <c r="I1110" s="15"/>
      <c r="J1110" s="15"/>
      <c r="K1110" s="96"/>
      <c r="L1110" s="96"/>
    </row>
    <row r="1111" spans="2:15" ht="15.6" hidden="1" x14ac:dyDescent="0.3">
      <c r="B1111" s="159"/>
      <c r="C1111" s="15"/>
      <c r="D1111" s="15"/>
      <c r="E1111" s="15"/>
      <c r="F1111" s="15"/>
      <c r="G1111" s="97"/>
      <c r="H1111" s="98"/>
      <c r="I1111" s="15"/>
      <c r="J1111" s="15"/>
      <c r="K1111" s="96"/>
      <c r="L1111" s="96"/>
    </row>
    <row r="1112" spans="2:15" ht="15.6" hidden="1" x14ac:dyDescent="0.3">
      <c r="B1112" s="159"/>
      <c r="C1112" s="15"/>
      <c r="D1112" s="15"/>
      <c r="E1112" s="15"/>
      <c r="F1112" s="15"/>
      <c r="G1112" s="97"/>
      <c r="H1112" s="98"/>
      <c r="I1112" s="15"/>
      <c r="J1112" s="15"/>
      <c r="K1112" s="96"/>
      <c r="L1112" s="96"/>
    </row>
    <row r="1113" spans="2:15" ht="15.6" hidden="1" x14ac:dyDescent="0.3">
      <c r="B1113" s="159"/>
      <c r="C1113" s="15"/>
      <c r="D1113" s="15"/>
      <c r="E1113" s="15"/>
      <c r="F1113" s="15"/>
      <c r="G1113" s="97"/>
      <c r="H1113" s="98"/>
      <c r="I1113" s="15"/>
      <c r="J1113" s="15"/>
      <c r="K1113" s="96"/>
      <c r="L1113" s="96"/>
    </row>
    <row r="1114" spans="2:15" ht="15.6" hidden="1" x14ac:dyDescent="0.3">
      <c r="B1114" s="159"/>
      <c r="C1114" s="15"/>
      <c r="D1114" s="15"/>
      <c r="E1114" s="15"/>
      <c r="F1114" s="15"/>
      <c r="G1114" s="97"/>
      <c r="H1114" s="98"/>
      <c r="I1114" s="15"/>
      <c r="J1114" s="15"/>
      <c r="K1114" s="96"/>
      <c r="L1114" s="96"/>
    </row>
    <row r="1115" spans="2:15" ht="15.6" hidden="1" x14ac:dyDescent="0.3">
      <c r="B1115" s="159"/>
      <c r="C1115" s="15"/>
      <c r="D1115" s="15"/>
      <c r="E1115" s="15"/>
      <c r="F1115" s="15"/>
      <c r="G1115" s="97"/>
      <c r="H1115" s="98"/>
      <c r="I1115" s="15"/>
      <c r="J1115" s="15"/>
      <c r="K1115" s="96"/>
      <c r="L1115" s="96"/>
    </row>
    <row r="1116" spans="2:15" ht="15.6" hidden="1" x14ac:dyDescent="0.3">
      <c r="B1116" s="159"/>
      <c r="C1116" s="15"/>
      <c r="D1116" s="15"/>
      <c r="E1116" s="15"/>
      <c r="F1116" s="15"/>
      <c r="G1116" s="97"/>
      <c r="H1116" s="98"/>
      <c r="I1116" s="15"/>
      <c r="J1116" s="15"/>
      <c r="K1116" s="96"/>
      <c r="L1116" s="96"/>
    </row>
    <row r="1117" spans="2:15" ht="15.6" hidden="1" x14ac:dyDescent="0.3">
      <c r="B1117" s="159"/>
      <c r="C1117" s="15"/>
      <c r="D1117" s="15"/>
      <c r="E1117" s="15"/>
      <c r="F1117" s="15"/>
      <c r="G1117" s="97"/>
      <c r="H1117" s="98"/>
      <c r="I1117" s="15"/>
      <c r="J1117" s="15"/>
      <c r="K1117" s="96"/>
      <c r="L1117" s="96"/>
    </row>
    <row r="1118" spans="2:15" ht="15.6" hidden="1" x14ac:dyDescent="0.3">
      <c r="B1118" s="159"/>
      <c r="C1118" s="15"/>
      <c r="D1118" s="15"/>
      <c r="E1118" s="15"/>
      <c r="F1118" s="15"/>
      <c r="G1118" s="97"/>
      <c r="H1118" s="98"/>
      <c r="I1118" s="15"/>
      <c r="J1118" s="15"/>
      <c r="K1118" s="96"/>
      <c r="L1118" s="96"/>
    </row>
    <row r="1119" spans="2:15" ht="15.6" hidden="1" x14ac:dyDescent="0.3">
      <c r="B1119" s="159"/>
      <c r="C1119" s="15"/>
      <c r="D1119" s="15"/>
      <c r="E1119" s="15"/>
      <c r="F1119" s="15"/>
      <c r="G1119" s="97"/>
      <c r="H1119" s="98"/>
      <c r="I1119" s="15"/>
      <c r="J1119" s="15"/>
      <c r="K1119" s="96"/>
      <c r="L1119" s="96"/>
    </row>
    <row r="1120" spans="2:15" ht="15.6" hidden="1" x14ac:dyDescent="0.3">
      <c r="B1120" s="159"/>
      <c r="C1120" s="15"/>
      <c r="D1120" s="15"/>
      <c r="E1120" s="15"/>
      <c r="F1120" s="15"/>
      <c r="G1120" s="97"/>
      <c r="H1120" s="98"/>
      <c r="I1120" s="15"/>
      <c r="J1120" s="15"/>
      <c r="K1120" s="96"/>
      <c r="L1120" s="96"/>
    </row>
    <row r="1121" spans="2:12" ht="15.6" hidden="1" x14ac:dyDescent="0.3">
      <c r="B1121" s="159"/>
      <c r="C1121" s="15"/>
      <c r="D1121" s="15"/>
      <c r="E1121" s="15"/>
      <c r="F1121" s="15"/>
      <c r="G1121" s="97"/>
      <c r="H1121" s="98"/>
      <c r="I1121" s="15"/>
      <c r="J1121" s="15"/>
      <c r="K1121" s="96"/>
      <c r="L1121" s="96"/>
    </row>
    <row r="1122" spans="2:12" ht="15.6" hidden="1" x14ac:dyDescent="0.3">
      <c r="B1122" s="159"/>
      <c r="C1122" s="15"/>
      <c r="D1122" s="15"/>
      <c r="E1122" s="15"/>
      <c r="F1122" s="15"/>
      <c r="G1122" s="97"/>
      <c r="H1122" s="98"/>
      <c r="I1122" s="15"/>
      <c r="J1122" s="15"/>
      <c r="K1122" s="96"/>
      <c r="L1122" s="96"/>
    </row>
    <row r="1123" spans="2:12" ht="15.6" hidden="1" x14ac:dyDescent="0.3">
      <c r="B1123" s="159"/>
      <c r="C1123" s="15"/>
      <c r="D1123" s="15"/>
      <c r="E1123" s="15"/>
      <c r="F1123" s="15"/>
      <c r="G1123" s="97"/>
      <c r="H1123" s="98"/>
      <c r="I1123" s="15"/>
      <c r="J1123" s="15"/>
      <c r="K1123" s="96"/>
      <c r="L1123" s="96"/>
    </row>
    <row r="1124" spans="2:12" ht="15.6" hidden="1" x14ac:dyDescent="0.3">
      <c r="B1124" s="159"/>
      <c r="C1124" s="15"/>
      <c r="D1124" s="15"/>
      <c r="E1124" s="15"/>
      <c r="F1124" s="15"/>
      <c r="G1124" s="97"/>
      <c r="H1124" s="98"/>
      <c r="I1124" s="15"/>
      <c r="J1124" s="15"/>
      <c r="K1124" s="96"/>
      <c r="L1124" s="96"/>
    </row>
    <row r="1125" spans="2:12" ht="15.6" hidden="1" x14ac:dyDescent="0.3">
      <c r="B1125" s="159"/>
      <c r="C1125" s="15"/>
      <c r="D1125" s="15"/>
      <c r="E1125" s="15"/>
      <c r="F1125" s="15"/>
      <c r="G1125" s="97"/>
      <c r="H1125" s="98"/>
      <c r="I1125" s="15"/>
      <c r="J1125" s="15"/>
      <c r="K1125" s="96"/>
      <c r="L1125" s="96"/>
    </row>
    <row r="1126" spans="2:12" ht="15.6" hidden="1" x14ac:dyDescent="0.3">
      <c r="B1126" s="159"/>
      <c r="C1126" s="15"/>
      <c r="D1126" s="15"/>
      <c r="E1126" s="15"/>
      <c r="F1126" s="15"/>
      <c r="G1126" s="97"/>
      <c r="H1126" s="98"/>
      <c r="I1126" s="15"/>
      <c r="J1126" s="15"/>
      <c r="K1126" s="96"/>
      <c r="L1126" s="96"/>
    </row>
    <row r="1127" spans="2:12" ht="15.6" hidden="1" x14ac:dyDescent="0.3">
      <c r="B1127" s="159"/>
      <c r="C1127" s="15"/>
      <c r="D1127" s="15"/>
      <c r="E1127" s="15"/>
      <c r="F1127" s="15"/>
      <c r="G1127" s="97"/>
      <c r="H1127" s="98"/>
      <c r="I1127" s="15"/>
      <c r="J1127" s="15"/>
      <c r="K1127" s="96"/>
      <c r="L1127" s="96"/>
    </row>
    <row r="1128" spans="2:12" ht="15.6" hidden="1" x14ac:dyDescent="0.3">
      <c r="B1128" s="159"/>
      <c r="C1128" s="15"/>
      <c r="D1128" s="15"/>
      <c r="E1128" s="15"/>
      <c r="F1128" s="15"/>
      <c r="G1128" s="97"/>
      <c r="H1128" s="98"/>
      <c r="I1128" s="15"/>
      <c r="J1128" s="15"/>
      <c r="K1128" s="96"/>
      <c r="L1128" s="96"/>
    </row>
    <row r="1129" spans="2:12" ht="15.6" hidden="1" x14ac:dyDescent="0.3">
      <c r="B1129" s="159"/>
      <c r="C1129" s="15"/>
      <c r="D1129" s="15"/>
      <c r="E1129" s="15"/>
      <c r="F1129" s="15"/>
      <c r="G1129" s="97"/>
      <c r="H1129" s="98"/>
      <c r="I1129" s="15"/>
      <c r="J1129" s="15"/>
      <c r="K1129" s="96"/>
      <c r="L1129" s="96"/>
    </row>
    <row r="1130" spans="2:12" ht="15.6" hidden="1" x14ac:dyDescent="0.3">
      <c r="B1130" s="159"/>
      <c r="C1130" s="15"/>
      <c r="D1130" s="15"/>
      <c r="E1130" s="15"/>
      <c r="F1130" s="15"/>
      <c r="G1130" s="97"/>
      <c r="H1130" s="98"/>
      <c r="I1130" s="15"/>
      <c r="J1130" s="15"/>
      <c r="K1130" s="96"/>
      <c r="L1130" s="96"/>
    </row>
    <row r="1131" spans="2:12" ht="15.6" hidden="1" x14ac:dyDescent="0.3">
      <c r="B1131" s="159"/>
      <c r="C1131" s="15"/>
      <c r="D1131" s="15"/>
      <c r="E1131" s="15"/>
      <c r="F1131" s="15"/>
      <c r="G1131" s="97"/>
      <c r="H1131" s="98"/>
      <c r="I1131" s="15"/>
      <c r="J1131" s="15"/>
      <c r="K1131" s="96"/>
      <c r="L1131" s="96"/>
    </row>
    <row r="1132" spans="2:12" ht="15.6" hidden="1" x14ac:dyDescent="0.3">
      <c r="B1132" s="159"/>
      <c r="C1132" s="15"/>
      <c r="D1132" s="15"/>
      <c r="E1132" s="15"/>
      <c r="F1132" s="15"/>
      <c r="G1132" s="97"/>
      <c r="H1132" s="98"/>
      <c r="I1132" s="15"/>
      <c r="J1132" s="15"/>
      <c r="K1132" s="96"/>
      <c r="L1132" s="96"/>
    </row>
    <row r="1133" spans="2:12" ht="15.6" hidden="1" x14ac:dyDescent="0.3">
      <c r="B1133" s="159"/>
      <c r="C1133" s="15"/>
      <c r="D1133" s="15"/>
      <c r="E1133" s="15"/>
      <c r="F1133" s="15"/>
      <c r="G1133" s="97"/>
      <c r="H1133" s="98"/>
      <c r="I1133" s="15"/>
      <c r="J1133" s="15"/>
      <c r="K1133" s="96"/>
      <c r="L1133" s="96"/>
    </row>
    <row r="1134" spans="2:12" ht="15.6" hidden="1" x14ac:dyDescent="0.3">
      <c r="B1134" s="159"/>
      <c r="C1134" s="15"/>
      <c r="D1134" s="15"/>
      <c r="E1134" s="15"/>
      <c r="F1134" s="15"/>
      <c r="G1134" s="97"/>
      <c r="H1134" s="98"/>
      <c r="I1134" s="15"/>
      <c r="J1134" s="15"/>
      <c r="K1134" s="96"/>
      <c r="L1134" s="96"/>
    </row>
    <row r="1135" spans="2:12" ht="15.6" hidden="1" x14ac:dyDescent="0.3">
      <c r="B1135" s="159"/>
      <c r="C1135" s="15"/>
      <c r="D1135" s="15"/>
      <c r="E1135" s="15"/>
      <c r="F1135" s="15"/>
      <c r="G1135" s="97"/>
      <c r="H1135" s="98"/>
      <c r="I1135" s="15"/>
      <c r="J1135" s="15"/>
      <c r="K1135" s="96"/>
      <c r="L1135" s="96"/>
    </row>
    <row r="1136" spans="2:12" ht="15.6" hidden="1" x14ac:dyDescent="0.3">
      <c r="B1136" s="159"/>
      <c r="C1136" s="15"/>
      <c r="D1136" s="15"/>
      <c r="E1136" s="15"/>
      <c r="F1136" s="15"/>
      <c r="G1136" s="97"/>
      <c r="H1136" s="98"/>
      <c r="I1136" s="15"/>
      <c r="J1136" s="15"/>
      <c r="K1136" s="96"/>
      <c r="L1136" s="96"/>
    </row>
    <row r="1137" spans="2:30" ht="15.6" hidden="1" x14ac:dyDescent="0.3">
      <c r="B1137" s="159"/>
      <c r="C1137" s="15"/>
      <c r="D1137" s="15"/>
      <c r="E1137" s="15"/>
      <c r="F1137" s="15"/>
      <c r="G1137" s="97"/>
      <c r="H1137" s="98"/>
      <c r="I1137" s="15"/>
      <c r="J1137" s="15"/>
      <c r="K1137" s="96"/>
      <c r="L1137" s="96"/>
    </row>
    <row r="1138" spans="2:30" ht="15.6" hidden="1" x14ac:dyDescent="0.3">
      <c r="B1138" s="159"/>
      <c r="C1138" s="15"/>
      <c r="D1138" s="15"/>
      <c r="E1138" s="15"/>
      <c r="F1138" s="15"/>
      <c r="G1138" s="97"/>
      <c r="H1138" s="98"/>
      <c r="I1138" s="15"/>
      <c r="J1138" s="15"/>
      <c r="K1138" s="96"/>
      <c r="L1138" s="96"/>
    </row>
    <row r="1139" spans="2:30" ht="15.6" hidden="1" x14ac:dyDescent="0.3">
      <c r="B1139" s="159"/>
      <c r="C1139" s="15"/>
      <c r="D1139" s="15"/>
      <c r="E1139" s="15"/>
      <c r="F1139" s="15"/>
      <c r="G1139" s="97"/>
      <c r="H1139" s="98"/>
      <c r="I1139" s="15"/>
      <c r="J1139" s="15"/>
      <c r="K1139" s="96"/>
      <c r="L1139" s="96"/>
    </row>
    <row r="1140" spans="2:30" ht="15.6" hidden="1" x14ac:dyDescent="0.3">
      <c r="B1140" s="159"/>
      <c r="C1140" s="15"/>
      <c r="D1140" s="15"/>
      <c r="E1140" s="15"/>
      <c r="F1140" s="15"/>
      <c r="G1140" s="97"/>
      <c r="H1140" s="98"/>
      <c r="I1140" s="15"/>
      <c r="J1140" s="15"/>
      <c r="K1140" s="96"/>
      <c r="L1140" s="96"/>
    </row>
    <row r="1141" spans="2:30" ht="15" hidden="1" x14ac:dyDescent="0.25">
      <c r="B1141" s="159"/>
      <c r="C1141" s="15"/>
      <c r="D1141" s="15"/>
      <c r="E1141" s="15"/>
      <c r="F1141" s="15"/>
      <c r="G1141" s="15"/>
      <c r="H1141" s="15"/>
      <c r="I1141" s="15"/>
      <c r="J1141" s="15"/>
      <c r="K1141" s="96"/>
      <c r="L1141" s="96"/>
    </row>
    <row r="1142" spans="2:30" ht="15.6" x14ac:dyDescent="0.3">
      <c r="B1142" s="1440">
        <f>$B$5</f>
        <v>0</v>
      </c>
      <c r="C1142" s="1440"/>
      <c r="D1142" s="1440"/>
      <c r="E1142" s="1440"/>
      <c r="F1142" s="125"/>
      <c r="G1142" s="126" t="s">
        <v>310</v>
      </c>
      <c r="H1142" s="127" t="s">
        <v>290</v>
      </c>
      <c r="I1142" s="5"/>
      <c r="J1142" s="1449">
        <f>'1 FILL FORM'!$D$6</f>
        <v>0</v>
      </c>
      <c r="K1142" s="1449"/>
      <c r="L1142" s="1449"/>
    </row>
    <row r="1143" spans="2:30" ht="5.4" customHeight="1" x14ac:dyDescent="0.25">
      <c r="B1143" s="157"/>
      <c r="C1143" s="5"/>
      <c r="D1143" s="5"/>
      <c r="E1143" s="5"/>
      <c r="F1143" s="5"/>
      <c r="G1143" s="5"/>
      <c r="H1143" s="5"/>
      <c r="I1143" s="5"/>
      <c r="J1143" s="94"/>
      <c r="K1143" s="129"/>
      <c r="L1143" s="129"/>
    </row>
    <row r="1144" spans="2:30" x14ac:dyDescent="0.25">
      <c r="B1144" s="270" t="e">
        <f>'12 Score Format'!$G$9</f>
        <v>#N/A</v>
      </c>
      <c r="C1144" s="270"/>
      <c r="D1144" s="270"/>
      <c r="E1144" s="5"/>
      <c r="F1144" s="15"/>
      <c r="G1144" s="247" t="s">
        <v>370</v>
      </c>
      <c r="H1144" s="248">
        <f>'12 Score Format'!$L$9</f>
        <v>0</v>
      </c>
      <c r="I1144" s="5"/>
      <c r="J1144" s="718"/>
      <c r="K1144" s="129">
        <f>'1 FILL FORM'!$L$6</f>
        <v>0</v>
      </c>
      <c r="L1144" s="129"/>
    </row>
    <row r="1145" spans="2:30" s="123" customFormat="1" ht="60" customHeight="1" x14ac:dyDescent="0.25">
      <c r="B1145" s="500" t="str">
        <f>$H$1142</f>
        <v>Q</v>
      </c>
      <c r="C1145" s="130"/>
      <c r="D1145" s="130"/>
      <c r="E1145" s="197" t="e">
        <f>'12 Score Format'!$C$15</f>
        <v>#N/A</v>
      </c>
      <c r="F1145" s="197" t="e">
        <f>'12 Score Format'!$C$16</f>
        <v>#N/A</v>
      </c>
      <c r="G1145" s="197" t="e">
        <f>'12 Score Format'!$C$17</f>
        <v>#N/A</v>
      </c>
      <c r="H1145" s="197" t="e">
        <f>'12 Score Format'!$C$18</f>
        <v>#N/A</v>
      </c>
      <c r="I1145" s="197" t="e">
        <f>'12 Score Format'!$C$19</f>
        <v>#N/A</v>
      </c>
      <c r="J1145" s="197" t="e">
        <f>'12 Score Format'!$C$20</f>
        <v>#N/A</v>
      </c>
      <c r="K1145" s="131" t="s">
        <v>307</v>
      </c>
      <c r="L1145" s="208" t="s">
        <v>350</v>
      </c>
      <c r="T1145" s="124">
        <f>K1149</f>
        <v>0</v>
      </c>
      <c r="X1145" s="649" t="e">
        <f>'12 Score Format'!$C$15</f>
        <v>#N/A</v>
      </c>
      <c r="Y1145" s="650">
        <f>E1149</f>
        <v>0</v>
      </c>
      <c r="Z1145" s="648"/>
      <c r="AA1145" s="648"/>
      <c r="AB1145" s="648"/>
      <c r="AC1145" s="648">
        <f>SUMIF($X$8:$X$31,$AD$8,Y1145:Y1168)</f>
        <v>0</v>
      </c>
      <c r="AD1145" s="642" t="s">
        <v>263</v>
      </c>
    </row>
    <row r="1146" spans="2:30" ht="13.8" x14ac:dyDescent="0.25">
      <c r="B1146" s="158"/>
      <c r="C1146" s="1438">
        <f>'12 Score Format'!$C$9:$D$9</f>
        <v>0</v>
      </c>
      <c r="D1146" s="1438"/>
      <c r="E1146" s="138"/>
      <c r="F1146" s="138"/>
      <c r="G1146" s="138"/>
      <c r="H1146" s="138"/>
      <c r="I1146" s="138"/>
      <c r="J1146" s="138"/>
      <c r="K1146" s="132">
        <f>SUM(E1146:J1146)</f>
        <v>0</v>
      </c>
      <c r="L1146" s="133" t="e">
        <f>AVERAGE(E1146:J1146)</f>
        <v>#DIV/0!</v>
      </c>
      <c r="T1146" s="124">
        <f>K1157</f>
        <v>0</v>
      </c>
      <c r="X1146" s="649" t="e">
        <f>'12 Score Format'!$C$16</f>
        <v>#N/A</v>
      </c>
      <c r="Y1146" s="650">
        <f>F1149</f>
        <v>0</v>
      </c>
      <c r="Z1146" s="651"/>
      <c r="AA1146" s="652"/>
      <c r="AB1146" s="653"/>
      <c r="AC1146" s="648">
        <f>SUMIF($X$8:$X$31,$AD$9,Y1145:Y1168)</f>
        <v>0</v>
      </c>
      <c r="AD1146" s="642" t="s">
        <v>490</v>
      </c>
    </row>
    <row r="1147" spans="2:30" ht="13.8" x14ac:dyDescent="0.25">
      <c r="B1147" s="158"/>
      <c r="C1147" s="1438">
        <f>'12 Score Format'!$C$10:$D$10</f>
        <v>0</v>
      </c>
      <c r="D1147" s="1438"/>
      <c r="E1147" s="138"/>
      <c r="F1147" s="138"/>
      <c r="G1147" s="138"/>
      <c r="H1147" s="138"/>
      <c r="I1147" s="138"/>
      <c r="J1147" s="138"/>
      <c r="K1147" s="132">
        <f>SUM(E1147:J1147)</f>
        <v>0</v>
      </c>
      <c r="L1147" s="133" t="e">
        <f>AVERAGE(E1147:J1147)</f>
        <v>#DIV/0!</v>
      </c>
      <c r="T1147" s="124">
        <f>K1165</f>
        <v>0</v>
      </c>
      <c r="X1147" s="649" t="e">
        <f>'12 Score Format'!$C$17</f>
        <v>#N/A</v>
      </c>
      <c r="Y1147" s="650">
        <f>G1149</f>
        <v>0</v>
      </c>
      <c r="Z1147" s="651"/>
      <c r="AA1147" s="654"/>
      <c r="AB1147" s="654"/>
      <c r="AC1147" s="648">
        <f>SUMIF($X$8:$X$31,AD1147,Y1145:Y1168)</f>
        <v>0</v>
      </c>
      <c r="AD1147" s="642" t="s">
        <v>487</v>
      </c>
    </row>
    <row r="1148" spans="2:30" ht="13.8" x14ac:dyDescent="0.25">
      <c r="B1148" s="158"/>
      <c r="C1148" s="1438">
        <f>'12 Score Format'!$C$11:$D$11</f>
        <v>0</v>
      </c>
      <c r="D1148" s="1438"/>
      <c r="E1148" s="138"/>
      <c r="F1148" s="138"/>
      <c r="G1148" s="138"/>
      <c r="H1148" s="138"/>
      <c r="I1148" s="138"/>
      <c r="J1148" s="138"/>
      <c r="K1148" s="132">
        <f>SUM(E1148:J1148)</f>
        <v>0</v>
      </c>
      <c r="L1148" s="133" t="e">
        <f>AVERAGE(E1148:J1148)</f>
        <v>#DIV/0!</v>
      </c>
      <c r="T1148" s="124">
        <f>K1173</f>
        <v>0</v>
      </c>
      <c r="X1148" s="649" t="e">
        <f>'12 Score Format'!$C$18</f>
        <v>#N/A</v>
      </c>
      <c r="Y1148" s="650">
        <f>H1149</f>
        <v>0</v>
      </c>
      <c r="Z1148" s="651"/>
      <c r="AA1148" s="651"/>
      <c r="AB1148" s="651"/>
      <c r="AC1148" s="648">
        <f>SUMIF($X$8:$X$31,AD1148,Y1145:Y1168)</f>
        <v>0</v>
      </c>
      <c r="AD1148" s="642" t="s">
        <v>262</v>
      </c>
    </row>
    <row r="1149" spans="2:30" ht="13.8" x14ac:dyDescent="0.25">
      <c r="B1149" s="158"/>
      <c r="C1149" s="1438" t="s">
        <v>248</v>
      </c>
      <c r="D1149" s="1438"/>
      <c r="E1149" s="647">
        <f>SUM(E1146:E1148)</f>
        <v>0</v>
      </c>
      <c r="F1149" s="647">
        <f t="shared" ref="F1149:J1149" si="115">SUM(F1146:F1148)</f>
        <v>0</v>
      </c>
      <c r="G1149" s="647">
        <f t="shared" si="115"/>
        <v>0</v>
      </c>
      <c r="H1149" s="647">
        <f t="shared" si="115"/>
        <v>0</v>
      </c>
      <c r="I1149" s="647">
        <f t="shared" si="115"/>
        <v>0</v>
      </c>
      <c r="J1149" s="647">
        <f t="shared" si="115"/>
        <v>0</v>
      </c>
      <c r="K1149" s="134">
        <f t="shared" ref="K1149" si="116">SUM(K1146:K1148)</f>
        <v>0</v>
      </c>
      <c r="L1149" s="133"/>
      <c r="X1149" s="649" t="e">
        <f>'12 Score Format'!$C$19</f>
        <v>#N/A</v>
      </c>
      <c r="Y1149" s="650">
        <f>I1149</f>
        <v>0</v>
      </c>
      <c r="Z1149" s="651"/>
      <c r="AA1149" s="651"/>
      <c r="AB1149" s="651"/>
      <c r="AC1149" s="648">
        <f>SUMIF($X$8:$X$31,$AD$12,Y1145:Y1168)</f>
        <v>0</v>
      </c>
      <c r="AD1149" s="642" t="s">
        <v>485</v>
      </c>
    </row>
    <row r="1150" spans="2:30" ht="15.6" x14ac:dyDescent="0.3">
      <c r="B1150" s="157"/>
      <c r="C1150" s="135"/>
      <c r="D1150" s="5"/>
      <c r="E1150" s="718"/>
      <c r="F1150" s="718"/>
      <c r="G1150" s="718"/>
      <c r="H1150" s="718"/>
      <c r="I1150" s="182"/>
      <c r="J1150" s="182"/>
      <c r="K1150" s="199" t="s">
        <v>311</v>
      </c>
      <c r="L1150" s="181" t="e">
        <f>K1149/('12 Score Format'!$K$9*30)</f>
        <v>#DIV/0!</v>
      </c>
      <c r="X1150" s="649" t="e">
        <f>'12 Score Format'!$C$20</f>
        <v>#N/A</v>
      </c>
      <c r="Y1150" s="650">
        <f>J1149</f>
        <v>0</v>
      </c>
      <c r="Z1150" s="454"/>
      <c r="AA1150" s="454"/>
      <c r="AB1150" s="454"/>
      <c r="AC1150" s="648">
        <f>SUMIF($X$8:$X$31,$AD$13,Y1145:Y1168)</f>
        <v>0</v>
      </c>
      <c r="AD1150" s="642" t="s">
        <v>489</v>
      </c>
    </row>
    <row r="1151" spans="2:30" ht="15" x14ac:dyDescent="0.25">
      <c r="B1151" s="157"/>
      <c r="C1151" s="5"/>
      <c r="D1151" s="5"/>
      <c r="E1151" s="5"/>
      <c r="F1151" s="5"/>
      <c r="G1151" s="247" t="s">
        <v>370</v>
      </c>
      <c r="H1151" s="248">
        <f>'12 Score Format'!$L$10</f>
        <v>0</v>
      </c>
      <c r="I1151" s="5"/>
      <c r="J1151" s="5"/>
      <c r="K1151" s="128"/>
      <c r="L1151" s="129"/>
      <c r="X1151" s="649" t="e">
        <f>'12 Score Format'!$G$15</f>
        <v>#N/A</v>
      </c>
      <c r="Y1151" s="655">
        <f>E1157</f>
        <v>0</v>
      </c>
      <c r="Z1151" s="454"/>
      <c r="AA1151" s="454"/>
      <c r="AB1151" s="454"/>
      <c r="AC1151" s="648">
        <f>SUMIF($X$8:$X$31,$AD$14,Y1145:Y1168)</f>
        <v>0</v>
      </c>
      <c r="AD1151" s="642" t="s">
        <v>488</v>
      </c>
    </row>
    <row r="1152" spans="2:30" ht="13.8" x14ac:dyDescent="0.25">
      <c r="B1152" s="271" t="e">
        <f>'12 Score Format'!$G$10</f>
        <v>#N/A</v>
      </c>
      <c r="C1152" s="271"/>
      <c r="D1152" s="271"/>
      <c r="E1152" s="5"/>
      <c r="F1152" s="5"/>
      <c r="G1152" s="5"/>
      <c r="H1152" s="5"/>
      <c r="I1152" s="5"/>
      <c r="J1152" s="5"/>
      <c r="K1152" s="128"/>
      <c r="L1152" s="129"/>
      <c r="X1152" s="649" t="e">
        <f>'12 Score Format'!$G$16</f>
        <v>#N/A</v>
      </c>
      <c r="Y1152" s="655">
        <f>F1157</f>
        <v>0</v>
      </c>
      <c r="Z1152" s="454"/>
      <c r="AA1152" s="454"/>
      <c r="AB1152" s="454"/>
      <c r="AC1152" s="648">
        <f>SUMIF($X$8:$X$31,$AD$15,Y1145:Y1168)</f>
        <v>0</v>
      </c>
      <c r="AD1152" s="657" t="s">
        <v>486</v>
      </c>
    </row>
    <row r="1153" spans="2:30" s="123" customFormat="1" ht="60" customHeight="1" x14ac:dyDescent="0.25">
      <c r="B1153" s="500" t="str">
        <f>$H$1142</f>
        <v>Q</v>
      </c>
      <c r="C1153" s="130"/>
      <c r="D1153" s="130"/>
      <c r="E1153" s="197" t="e">
        <f>'12 Score Format'!$G$15</f>
        <v>#N/A</v>
      </c>
      <c r="F1153" s="197" t="e">
        <f>'12 Score Format'!$G$16</f>
        <v>#N/A</v>
      </c>
      <c r="G1153" s="197" t="e">
        <f>'12 Score Format'!$G$17</f>
        <v>#N/A</v>
      </c>
      <c r="H1153" s="197" t="e">
        <f>'12 Score Format'!$G$18</f>
        <v>#N/A</v>
      </c>
      <c r="I1153" s="197" t="e">
        <f>'12 Score Format'!$G$19</f>
        <v>#N/A</v>
      </c>
      <c r="J1153" s="197" t="e">
        <f>'12 Score Format'!$G$20</f>
        <v>#N/A</v>
      </c>
      <c r="K1153" s="131" t="s">
        <v>307</v>
      </c>
      <c r="L1153" s="131" t="s">
        <v>308</v>
      </c>
      <c r="X1153" s="649" t="e">
        <f>'12 Score Format'!$G$17</f>
        <v>#N/A</v>
      </c>
      <c r="Y1153" s="655">
        <f>G1157</f>
        <v>0</v>
      </c>
      <c r="Z1153" s="648"/>
      <c r="AA1153" s="648"/>
      <c r="AB1153" s="648"/>
      <c r="AC1153" s="648"/>
    </row>
    <row r="1154" spans="2:30" ht="13.8" x14ac:dyDescent="0.25">
      <c r="B1154" s="158"/>
      <c r="C1154" s="1438">
        <f>'12 Score Format'!$C$9:$D$9</f>
        <v>0</v>
      </c>
      <c r="D1154" s="1438"/>
      <c r="E1154" s="138"/>
      <c r="F1154" s="138"/>
      <c r="G1154" s="138"/>
      <c r="H1154" s="138"/>
      <c r="I1154" s="138"/>
      <c r="J1154" s="138"/>
      <c r="K1154" s="132">
        <f>SUM(E1154:J1154)</f>
        <v>0</v>
      </c>
      <c r="L1154" s="133" t="e">
        <f>AVERAGE(E1154:J1154)</f>
        <v>#DIV/0!</v>
      </c>
      <c r="X1154" s="649" t="e">
        <f>'12 Score Format'!$G$18</f>
        <v>#N/A</v>
      </c>
      <c r="Y1154" s="655">
        <f>H1157</f>
        <v>0</v>
      </c>
      <c r="Z1154" s="651"/>
      <c r="AA1154" s="651"/>
      <c r="AB1154" s="651"/>
      <c r="AC1154" s="651"/>
      <c r="AD1154" s="124"/>
    </row>
    <row r="1155" spans="2:30" ht="13.8" x14ac:dyDescent="0.25">
      <c r="B1155" s="158"/>
      <c r="C1155" s="1438">
        <f>'12 Score Format'!$C$10:$D$10</f>
        <v>0</v>
      </c>
      <c r="D1155" s="1438"/>
      <c r="E1155" s="138"/>
      <c r="F1155" s="138"/>
      <c r="G1155" s="138"/>
      <c r="H1155" s="138"/>
      <c r="I1155" s="138"/>
      <c r="J1155" s="138"/>
      <c r="K1155" s="132">
        <f>SUM(E1155:J1155)</f>
        <v>0</v>
      </c>
      <c r="L1155" s="133" t="e">
        <f>AVERAGE(E1155:J1155)</f>
        <v>#DIV/0!</v>
      </c>
      <c r="X1155" s="649" t="e">
        <f>'12 Score Format'!$G$19</f>
        <v>#N/A</v>
      </c>
      <c r="Y1155" s="655">
        <f>I1157</f>
        <v>0</v>
      </c>
      <c r="Z1155" s="651"/>
      <c r="AA1155" s="651"/>
      <c r="AB1155" s="651"/>
      <c r="AC1155" s="651"/>
      <c r="AD1155" s="124"/>
    </row>
    <row r="1156" spans="2:30" ht="13.8" x14ac:dyDescent="0.25">
      <c r="B1156" s="158"/>
      <c r="C1156" s="1438">
        <f>'12 Score Format'!$C$11:$D$11</f>
        <v>0</v>
      </c>
      <c r="D1156" s="1438"/>
      <c r="E1156" s="138"/>
      <c r="F1156" s="138"/>
      <c r="G1156" s="138"/>
      <c r="H1156" s="138"/>
      <c r="I1156" s="138"/>
      <c r="J1156" s="138"/>
      <c r="K1156" s="132">
        <f>SUM(E1156:J1156)</f>
        <v>0</v>
      </c>
      <c r="L1156" s="133" t="e">
        <f>AVERAGE(E1156:J1156)</f>
        <v>#DIV/0!</v>
      </c>
      <c r="X1156" s="649" t="e">
        <f>'12 Score Format'!$G$20</f>
        <v>#N/A</v>
      </c>
      <c r="Y1156" s="655">
        <f>J1157</f>
        <v>0</v>
      </c>
      <c r="Z1156" s="651"/>
      <c r="AA1156" s="651"/>
      <c r="AB1156" s="651"/>
      <c r="AC1156" s="651"/>
      <c r="AD1156" s="124"/>
    </row>
    <row r="1157" spans="2:30" ht="13.8" x14ac:dyDescent="0.25">
      <c r="B1157" s="158"/>
      <c r="C1157" s="1438" t="s">
        <v>248</v>
      </c>
      <c r="D1157" s="1438"/>
      <c r="E1157" s="647">
        <f>SUM(E1154:E1156)</f>
        <v>0</v>
      </c>
      <c r="F1157" s="647">
        <f t="shared" ref="F1157:J1157" si="117">SUM(F1154:F1156)</f>
        <v>0</v>
      </c>
      <c r="G1157" s="647">
        <f t="shared" si="117"/>
        <v>0</v>
      </c>
      <c r="H1157" s="647">
        <f t="shared" si="117"/>
        <v>0</v>
      </c>
      <c r="I1157" s="647">
        <f t="shared" si="117"/>
        <v>0</v>
      </c>
      <c r="J1157" s="647">
        <f t="shared" si="117"/>
        <v>0</v>
      </c>
      <c r="K1157" s="134">
        <f t="shared" ref="K1157" si="118">SUM(K1154:K1156)</f>
        <v>0</v>
      </c>
      <c r="L1157" s="132"/>
      <c r="X1157" s="649" t="e">
        <f>'12 Score Format'!$K$15</f>
        <v>#N/A</v>
      </c>
      <c r="Y1157" s="655">
        <f>E1165</f>
        <v>0</v>
      </c>
      <c r="Z1157" s="651"/>
      <c r="AA1157" s="651"/>
      <c r="AB1157" s="651"/>
      <c r="AC1157" s="651"/>
      <c r="AD1157" s="124"/>
    </row>
    <row r="1158" spans="2:30" ht="15.6" x14ac:dyDescent="0.3">
      <c r="B1158" s="157"/>
      <c r="C1158" s="135"/>
      <c r="D1158" s="5"/>
      <c r="E1158" s="718"/>
      <c r="F1158" s="718"/>
      <c r="G1158" s="718"/>
      <c r="H1158" s="718"/>
      <c r="I1158" s="182"/>
      <c r="J1158" s="182"/>
      <c r="K1158" s="199" t="s">
        <v>311</v>
      </c>
      <c r="L1158" s="181" t="e">
        <f>K1157/('12 Score Format'!$K$10*30)</f>
        <v>#DIV/0!</v>
      </c>
      <c r="X1158" s="649" t="e">
        <f>'12 Score Format'!$K$16</f>
        <v>#N/A</v>
      </c>
      <c r="Y1158" s="655">
        <f>F1165</f>
        <v>0</v>
      </c>
      <c r="Z1158" s="454"/>
      <c r="AA1158" s="454"/>
      <c r="AB1158" s="454"/>
      <c r="AC1158" s="454"/>
    </row>
    <row r="1159" spans="2:30" ht="15" x14ac:dyDescent="0.25">
      <c r="B1159" s="157"/>
      <c r="C1159" s="5"/>
      <c r="D1159" s="5"/>
      <c r="E1159" s="5"/>
      <c r="F1159" s="5"/>
      <c r="G1159" s="5"/>
      <c r="H1159" s="5"/>
      <c r="I1159" s="5"/>
      <c r="J1159" s="5"/>
      <c r="K1159" s="128"/>
      <c r="L1159" s="137"/>
      <c r="X1159" s="649" t="e">
        <f>'12 Score Format'!$K$17</f>
        <v>#N/A</v>
      </c>
      <c r="Y1159" s="655">
        <f>G1165</f>
        <v>0</v>
      </c>
      <c r="Z1159" s="454"/>
      <c r="AA1159" s="454"/>
      <c r="AB1159" s="454"/>
      <c r="AC1159" s="454"/>
    </row>
    <row r="1160" spans="2:30" x14ac:dyDescent="0.25">
      <c r="B1160" s="271" t="e">
        <f>'12 Score Format'!$G$11</f>
        <v>#N/A</v>
      </c>
      <c r="C1160" s="271"/>
      <c r="D1160" s="271"/>
      <c r="E1160" s="5"/>
      <c r="F1160" s="5"/>
      <c r="G1160" s="247" t="s">
        <v>370</v>
      </c>
      <c r="H1160" s="248">
        <f>'12 Score Format'!$L$11</f>
        <v>0</v>
      </c>
      <c r="I1160" s="5"/>
      <c r="J1160" s="5"/>
      <c r="K1160" s="128"/>
      <c r="L1160" s="129"/>
      <c r="X1160" s="649" t="e">
        <f>'12 Score Format'!$K$18</f>
        <v>#N/A</v>
      </c>
      <c r="Y1160" s="655">
        <f>H1165</f>
        <v>0</v>
      </c>
      <c r="Z1160" s="454"/>
      <c r="AA1160" s="454"/>
      <c r="AB1160" s="454"/>
      <c r="AC1160" s="454"/>
    </row>
    <row r="1161" spans="2:30" s="123" customFormat="1" ht="60" customHeight="1" x14ac:dyDescent="0.25">
      <c r="B1161" s="500" t="str">
        <f>$H$1142</f>
        <v>Q</v>
      </c>
      <c r="C1161" s="130"/>
      <c r="D1161" s="130"/>
      <c r="E1161" s="197" t="e">
        <f>'12 Score Format'!$K$15</f>
        <v>#N/A</v>
      </c>
      <c r="F1161" s="197" t="e">
        <f>'12 Score Format'!$K$16</f>
        <v>#N/A</v>
      </c>
      <c r="G1161" s="197" t="e">
        <f>'12 Score Format'!$K$17</f>
        <v>#N/A</v>
      </c>
      <c r="H1161" s="197" t="e">
        <f>'12 Score Format'!$K$18</f>
        <v>#N/A</v>
      </c>
      <c r="I1161" s="197" t="e">
        <f>'12 Score Format'!$K$19</f>
        <v>#N/A</v>
      </c>
      <c r="J1161" s="197" t="e">
        <f>'12 Score Format'!$K$20</f>
        <v>#N/A</v>
      </c>
      <c r="K1161" s="131" t="s">
        <v>307</v>
      </c>
      <c r="L1161" s="131" t="s">
        <v>308</v>
      </c>
      <c r="X1161" s="649" t="e">
        <f>'12 Score Format'!$K$19</f>
        <v>#N/A</v>
      </c>
      <c r="Y1161" s="655">
        <f>I1165</f>
        <v>0</v>
      </c>
      <c r="Z1161" s="648"/>
      <c r="AA1161" s="648"/>
      <c r="AB1161" s="648"/>
      <c r="AC1161" s="648"/>
    </row>
    <row r="1162" spans="2:30" ht="13.8" x14ac:dyDescent="0.25">
      <c r="B1162" s="158"/>
      <c r="C1162" s="1438">
        <f>'12 Score Format'!$C$9:$D$9</f>
        <v>0</v>
      </c>
      <c r="D1162" s="1438"/>
      <c r="E1162" s="138"/>
      <c r="F1162" s="138"/>
      <c r="G1162" s="138"/>
      <c r="H1162" s="138"/>
      <c r="I1162" s="138"/>
      <c r="J1162" s="138"/>
      <c r="K1162" s="132">
        <f>SUM(E1162:J1162)</f>
        <v>0</v>
      </c>
      <c r="L1162" s="133" t="e">
        <f>AVERAGE(E1162:J1162)</f>
        <v>#DIV/0!</v>
      </c>
      <c r="X1162" s="649" t="e">
        <f>'12 Score Format'!$K$20</f>
        <v>#N/A</v>
      </c>
      <c r="Y1162" s="655">
        <f>J1165</f>
        <v>0</v>
      </c>
      <c r="Z1162" s="651"/>
      <c r="AA1162" s="651"/>
      <c r="AB1162" s="651"/>
      <c r="AC1162" s="651"/>
      <c r="AD1162" s="124"/>
    </row>
    <row r="1163" spans="2:30" ht="13.8" x14ac:dyDescent="0.25">
      <c r="B1163" s="158"/>
      <c r="C1163" s="1438">
        <f>'12 Score Format'!$C$10:$D$10</f>
        <v>0</v>
      </c>
      <c r="D1163" s="1438"/>
      <c r="E1163" s="138"/>
      <c r="F1163" s="138"/>
      <c r="G1163" s="138"/>
      <c r="H1163" s="138"/>
      <c r="I1163" s="138"/>
      <c r="J1163" s="138"/>
      <c r="K1163" s="132">
        <f>SUM(E1163:J1163)</f>
        <v>0</v>
      </c>
      <c r="L1163" s="133" t="e">
        <f>AVERAGE(E1163:J1163)</f>
        <v>#DIV/0!</v>
      </c>
      <c r="X1163" s="649" t="e">
        <f>'12 Score Format'!$O$15</f>
        <v>#N/A</v>
      </c>
      <c r="Y1163" s="658">
        <f>E1173</f>
        <v>0</v>
      </c>
      <c r="Z1163" s="656"/>
      <c r="AA1163" s="656"/>
      <c r="AB1163" s="656"/>
      <c r="AC1163" s="656"/>
      <c r="AD1163" s="124"/>
    </row>
    <row r="1164" spans="2:30" ht="13.8" x14ac:dyDescent="0.25">
      <c r="B1164" s="158"/>
      <c r="C1164" s="1438">
        <f>'12 Score Format'!$C$11:$D$11</f>
        <v>0</v>
      </c>
      <c r="D1164" s="1438"/>
      <c r="E1164" s="138"/>
      <c r="F1164" s="138"/>
      <c r="G1164" s="138"/>
      <c r="H1164" s="138"/>
      <c r="I1164" s="138"/>
      <c r="J1164" s="138"/>
      <c r="K1164" s="132">
        <f>SUM(E1164:J1164)</f>
        <v>0</v>
      </c>
      <c r="L1164" s="133" t="e">
        <f>AVERAGE(E1164:J1164)</f>
        <v>#DIV/0!</v>
      </c>
      <c r="X1164" s="649" t="e">
        <f>'12 Score Format'!$O$16</f>
        <v>#N/A</v>
      </c>
      <c r="Y1164" s="658">
        <f>F1173</f>
        <v>0</v>
      </c>
      <c r="Z1164" s="656"/>
      <c r="AA1164" s="656"/>
      <c r="AB1164" s="656"/>
      <c r="AC1164" s="656"/>
      <c r="AD1164" s="124"/>
    </row>
    <row r="1165" spans="2:30" ht="13.8" x14ac:dyDescent="0.25">
      <c r="B1165" s="158"/>
      <c r="C1165" s="1438" t="s">
        <v>248</v>
      </c>
      <c r="D1165" s="1438"/>
      <c r="E1165" s="647">
        <f>SUM(E1162:E1164)</f>
        <v>0</v>
      </c>
      <c r="F1165" s="647">
        <f t="shared" ref="F1165:J1165" si="119">SUM(F1162:F1164)</f>
        <v>0</v>
      </c>
      <c r="G1165" s="647">
        <f t="shared" si="119"/>
        <v>0</v>
      </c>
      <c r="H1165" s="647">
        <f t="shared" si="119"/>
        <v>0</v>
      </c>
      <c r="I1165" s="647">
        <f t="shared" si="119"/>
        <v>0</v>
      </c>
      <c r="J1165" s="647">
        <f t="shared" si="119"/>
        <v>0</v>
      </c>
      <c r="K1165" s="134">
        <f t="shared" ref="K1165" si="120">SUM(K1162:K1164)</f>
        <v>0</v>
      </c>
      <c r="L1165" s="132"/>
      <c r="X1165" s="649" t="e">
        <f>'12 Score Format'!$O$17</f>
        <v>#N/A</v>
      </c>
      <c r="Y1165" s="658">
        <f>G1173</f>
        <v>0</v>
      </c>
      <c r="Z1165" s="656"/>
      <c r="AA1165" s="656"/>
      <c r="AB1165" s="656"/>
      <c r="AC1165" s="656"/>
      <c r="AD1165" s="124"/>
    </row>
    <row r="1166" spans="2:30" ht="15.6" x14ac:dyDescent="0.3">
      <c r="B1166" s="157"/>
      <c r="C1166" s="135"/>
      <c r="D1166" s="5"/>
      <c r="E1166" s="718"/>
      <c r="F1166" s="718"/>
      <c r="G1166" s="718"/>
      <c r="H1166" s="718"/>
      <c r="I1166" s="182"/>
      <c r="J1166" s="182"/>
      <c r="K1166" s="199" t="s">
        <v>311</v>
      </c>
      <c r="L1166" s="181" t="e">
        <f>K1165/('12 Score Format'!$K$11*30)</f>
        <v>#DIV/0!</v>
      </c>
      <c r="X1166" s="649" t="e">
        <f>'12 Score Format'!$O$18</f>
        <v>#N/A</v>
      </c>
      <c r="Y1166" s="658">
        <f>H1173</f>
        <v>0</v>
      </c>
      <c r="Z1166" s="656"/>
      <c r="AA1166" s="656"/>
      <c r="AB1166" s="656"/>
      <c r="AC1166" s="656"/>
    </row>
    <row r="1167" spans="2:30" ht="15" x14ac:dyDescent="0.25">
      <c r="B1167" s="157"/>
      <c r="C1167" s="5"/>
      <c r="D1167" s="5"/>
      <c r="E1167" s="5"/>
      <c r="F1167" s="5"/>
      <c r="G1167" s="5"/>
      <c r="H1167" s="5"/>
      <c r="I1167" s="5"/>
      <c r="J1167" s="5"/>
      <c r="K1167" s="128"/>
      <c r="L1167" s="137"/>
      <c r="X1167" s="649" t="e">
        <f>'12 Score Format'!$O$19</f>
        <v>#N/A</v>
      </c>
      <c r="Y1167" s="658">
        <f>I1173</f>
        <v>0</v>
      </c>
      <c r="Z1167" s="656"/>
      <c r="AA1167" s="656"/>
      <c r="AB1167" s="656"/>
      <c r="AC1167" s="656"/>
    </row>
    <row r="1168" spans="2:30" ht="13.8" x14ac:dyDescent="0.25">
      <c r="B1168" s="271" t="str">
        <f>'12 Score Format'!$G$12</f>
        <v>Not Used</v>
      </c>
      <c r="C1168" s="271"/>
      <c r="D1168" s="271"/>
      <c r="E1168" s="5"/>
      <c r="F1168" s="5"/>
      <c r="G1168" s="247" t="s">
        <v>370</v>
      </c>
      <c r="H1168" s="248">
        <f>'12 Score Format'!$L$12</f>
        <v>0</v>
      </c>
      <c r="I1168" s="5"/>
      <c r="J1168" s="5"/>
      <c r="K1168" s="128"/>
      <c r="L1168" s="129"/>
      <c r="X1168" s="649" t="e">
        <f>'12 Score Format'!$O$20</f>
        <v>#N/A</v>
      </c>
      <c r="Y1168" s="659">
        <f>J1173</f>
        <v>0</v>
      </c>
      <c r="Z1168" s="656"/>
      <c r="AA1168" s="656"/>
      <c r="AB1168" s="656"/>
      <c r="AC1168" s="656"/>
    </row>
    <row r="1169" spans="2:15" s="123" customFormat="1" ht="60" customHeight="1" x14ac:dyDescent="0.2">
      <c r="B1169" s="500" t="str">
        <f>$H$1142</f>
        <v>Q</v>
      </c>
      <c r="C1169" s="130"/>
      <c r="D1169" s="130"/>
      <c r="E1169" s="197" t="e">
        <f>'12 Score Format'!$O$15</f>
        <v>#N/A</v>
      </c>
      <c r="F1169" s="197" t="e">
        <f>'12 Score Format'!$O$16</f>
        <v>#N/A</v>
      </c>
      <c r="G1169" s="197" t="e">
        <f>'12 Score Format'!$O$17</f>
        <v>#N/A</v>
      </c>
      <c r="H1169" s="197" t="e">
        <f>'12 Score Format'!$O$18</f>
        <v>#N/A</v>
      </c>
      <c r="I1169" s="197" t="e">
        <f>'12 Score Format'!$O$19</f>
        <v>#N/A</v>
      </c>
      <c r="J1169" s="197" t="e">
        <f>'12 Score Format'!$O$20</f>
        <v>#N/A</v>
      </c>
      <c r="K1169" s="131" t="s">
        <v>307</v>
      </c>
      <c r="L1169" s="131" t="s">
        <v>308</v>
      </c>
    </row>
    <row r="1170" spans="2:15" ht="13.8" x14ac:dyDescent="0.25">
      <c r="B1170" s="158"/>
      <c r="C1170" s="1438">
        <f>'12 Score Format'!$C$9:$D$9</f>
        <v>0</v>
      </c>
      <c r="D1170" s="1438"/>
      <c r="E1170" s="138"/>
      <c r="F1170" s="138"/>
      <c r="G1170" s="138"/>
      <c r="H1170" s="138"/>
      <c r="I1170" s="138"/>
      <c r="J1170" s="138"/>
      <c r="K1170" s="132">
        <f>SUM(E1170:J1170)</f>
        <v>0</v>
      </c>
      <c r="L1170" s="133" t="e">
        <f>AVERAGE(E1170:J1170)</f>
        <v>#DIV/0!</v>
      </c>
    </row>
    <row r="1171" spans="2:15" ht="13.8" x14ac:dyDescent="0.25">
      <c r="B1171" s="158"/>
      <c r="C1171" s="1438">
        <f>'12 Score Format'!$C$10:$D$10</f>
        <v>0</v>
      </c>
      <c r="D1171" s="1438"/>
      <c r="E1171" s="138"/>
      <c r="F1171" s="138"/>
      <c r="G1171" s="138"/>
      <c r="H1171" s="138"/>
      <c r="I1171" s="138"/>
      <c r="J1171" s="138"/>
      <c r="K1171" s="132">
        <f>SUM(E1171:J1171)</f>
        <v>0</v>
      </c>
      <c r="L1171" s="133" t="e">
        <f>AVERAGE(E1171:J1171)</f>
        <v>#DIV/0!</v>
      </c>
    </row>
    <row r="1172" spans="2:15" ht="13.8" x14ac:dyDescent="0.25">
      <c r="B1172" s="158"/>
      <c r="C1172" s="1438">
        <f>'12 Score Format'!$C$11:$D$11</f>
        <v>0</v>
      </c>
      <c r="D1172" s="1438"/>
      <c r="E1172" s="138"/>
      <c r="F1172" s="138"/>
      <c r="G1172" s="138"/>
      <c r="H1172" s="138"/>
      <c r="I1172" s="138"/>
      <c r="J1172" s="138"/>
      <c r="K1172" s="132">
        <f>SUM(E1172:J1172)</f>
        <v>0</v>
      </c>
      <c r="L1172" s="133" t="e">
        <f>AVERAGE(E1172:J1172)</f>
        <v>#DIV/0!</v>
      </c>
    </row>
    <row r="1173" spans="2:15" ht="13.8" x14ac:dyDescent="0.25">
      <c r="B1173" s="158"/>
      <c r="C1173" s="1438" t="s">
        <v>248</v>
      </c>
      <c r="D1173" s="1438"/>
      <c r="E1173" s="647">
        <f t="shared" ref="E1173:K1173" si="121">SUM(E1170:E1172)</f>
        <v>0</v>
      </c>
      <c r="F1173" s="647">
        <f t="shared" si="121"/>
        <v>0</v>
      </c>
      <c r="G1173" s="647">
        <f t="shared" si="121"/>
        <v>0</v>
      </c>
      <c r="H1173" s="647">
        <f t="shared" si="121"/>
        <v>0</v>
      </c>
      <c r="I1173" s="647">
        <f t="shared" si="121"/>
        <v>0</v>
      </c>
      <c r="J1173" s="647">
        <f t="shared" si="121"/>
        <v>0</v>
      </c>
      <c r="K1173" s="134">
        <f t="shared" si="121"/>
        <v>0</v>
      </c>
      <c r="L1173" s="132"/>
    </row>
    <row r="1174" spans="2:15" ht="15.6" x14ac:dyDescent="0.3">
      <c r="B1174" s="157"/>
      <c r="C1174" s="135"/>
      <c r="D1174" s="5"/>
      <c r="E1174" s="94"/>
      <c r="F1174" s="94"/>
      <c r="G1174" s="94"/>
      <c r="H1174" s="94"/>
      <c r="I1174" s="182"/>
      <c r="J1174" s="182"/>
      <c r="K1174" s="199" t="s">
        <v>311</v>
      </c>
      <c r="L1174" s="181" t="e">
        <f>K1173/('12 Score Format'!$K$12*30)</f>
        <v>#DIV/0!</v>
      </c>
    </row>
    <row r="1175" spans="2:15" ht="15" customHeight="1" x14ac:dyDescent="0.3">
      <c r="B1175" s="157"/>
      <c r="C1175" s="135"/>
      <c r="D1175" s="5"/>
      <c r="E1175" s="94"/>
      <c r="F1175" s="15"/>
      <c r="G1175" s="247" t="s">
        <v>371</v>
      </c>
      <c r="H1175" s="248">
        <f>$H$38</f>
        <v>0</v>
      </c>
      <c r="I1175" s="94"/>
      <c r="J1175" s="137"/>
      <c r="K1175" s="199" t="s">
        <v>356</v>
      </c>
      <c r="L1175" s="136">
        <f>K1149+K1157+K1165+K1173</f>
        <v>0</v>
      </c>
      <c r="O1175" s="95">
        <f>IF(L1175&gt;0,1,0)</f>
        <v>0</v>
      </c>
    </row>
    <row r="1176" spans="2:15" ht="15" x14ac:dyDescent="0.25">
      <c r="B1176" s="157"/>
      <c r="C1176" s="5"/>
      <c r="D1176" s="5"/>
      <c r="E1176" s="5"/>
      <c r="F1176" s="5"/>
      <c r="G1176" s="5"/>
      <c r="H1176" s="5"/>
      <c r="I1176" s="5"/>
      <c r="J1176" s="182"/>
      <c r="K1176" s="199" t="s">
        <v>317</v>
      </c>
      <c r="L1176" s="181" t="e">
        <f>(K1149+K1157+K1165+K1173)/'12 Score Format'!$M$90</f>
        <v>#DIV/0!</v>
      </c>
    </row>
    <row r="1177" spans="2:15" ht="5.4" customHeight="1" x14ac:dyDescent="0.3">
      <c r="B1177" s="166"/>
      <c r="G1177" s="141"/>
      <c r="H1177" s="142"/>
      <c r="K1177" s="140"/>
      <c r="L1177" s="140"/>
    </row>
    <row r="1178" spans="2:15" ht="15.6" hidden="1" x14ac:dyDescent="0.3">
      <c r="B1178" s="159"/>
      <c r="C1178" s="15"/>
      <c r="D1178" s="15"/>
      <c r="E1178" s="15"/>
      <c r="F1178" s="15"/>
      <c r="G1178" s="97"/>
      <c r="H1178" s="98"/>
      <c r="I1178" s="15"/>
      <c r="J1178" s="15"/>
      <c r="K1178" s="96"/>
      <c r="L1178" s="96"/>
    </row>
    <row r="1179" spans="2:15" ht="15" hidden="1" x14ac:dyDescent="0.25">
      <c r="B1179" s="159"/>
      <c r="C1179" s="15"/>
      <c r="D1179" s="15"/>
      <c r="E1179" s="15"/>
      <c r="F1179" s="15"/>
      <c r="G1179" s="15"/>
      <c r="H1179" s="15"/>
      <c r="I1179" s="15"/>
      <c r="J1179" s="15"/>
      <c r="K1179" s="96"/>
      <c r="L1179" s="96"/>
    </row>
    <row r="1180" spans="2:15" ht="15.6" hidden="1" x14ac:dyDescent="0.3">
      <c r="B1180" s="160"/>
      <c r="C1180" s="107"/>
      <c r="D1180" s="107"/>
      <c r="E1180" s="15"/>
      <c r="F1180" s="15"/>
      <c r="G1180" s="15"/>
      <c r="H1180" s="15"/>
      <c r="I1180" s="15"/>
      <c r="J1180" s="15"/>
      <c r="K1180" s="96"/>
      <c r="L1180" s="99"/>
    </row>
    <row r="1181" spans="2:15" ht="15" hidden="1" x14ac:dyDescent="0.25">
      <c r="B1181" s="159"/>
      <c r="C1181" s="15"/>
      <c r="D1181" s="15"/>
      <c r="E1181" s="100"/>
      <c r="F1181" s="100"/>
      <c r="G1181" s="100"/>
      <c r="H1181" s="100"/>
      <c r="I1181" s="100"/>
      <c r="J1181" s="100"/>
      <c r="K1181" s="101"/>
      <c r="L1181" s="101"/>
    </row>
    <row r="1182" spans="2:15" ht="15.6" hidden="1" x14ac:dyDescent="0.3">
      <c r="B1182" s="159"/>
      <c r="C1182" s="98"/>
      <c r="D1182" s="98"/>
      <c r="E1182" s="109"/>
      <c r="F1182" s="109"/>
      <c r="G1182" s="109"/>
      <c r="H1182" s="109"/>
      <c r="I1182" s="109"/>
      <c r="J1182" s="109"/>
      <c r="K1182" s="110"/>
      <c r="L1182" s="103"/>
    </row>
    <row r="1183" spans="2:15" ht="15.6" hidden="1" x14ac:dyDescent="0.3">
      <c r="B1183" s="159"/>
      <c r="C1183" s="98"/>
      <c r="D1183" s="98"/>
      <c r="E1183" s="109"/>
      <c r="F1183" s="109"/>
      <c r="G1183" s="109"/>
      <c r="H1183" s="109"/>
      <c r="I1183" s="109"/>
      <c r="J1183" s="109"/>
      <c r="K1183" s="110"/>
      <c r="L1183" s="103"/>
    </row>
    <row r="1184" spans="2:15" ht="15.6" hidden="1" x14ac:dyDescent="0.3">
      <c r="B1184" s="159"/>
      <c r="C1184" s="98"/>
      <c r="D1184" s="98"/>
      <c r="E1184" s="109"/>
      <c r="F1184" s="109"/>
      <c r="G1184" s="109"/>
      <c r="H1184" s="109"/>
      <c r="I1184" s="109"/>
      <c r="J1184" s="109"/>
      <c r="K1184" s="110"/>
      <c r="L1184" s="103"/>
    </row>
    <row r="1185" spans="2:12" ht="15.6" hidden="1" x14ac:dyDescent="0.3">
      <c r="B1185" s="159"/>
      <c r="C1185" s="98"/>
      <c r="D1185" s="98"/>
      <c r="E1185" s="111"/>
      <c r="F1185" s="111"/>
      <c r="G1185" s="111"/>
      <c r="H1185" s="111"/>
      <c r="I1185" s="111"/>
      <c r="J1185" s="111"/>
      <c r="K1185" s="112"/>
      <c r="L1185" s="103"/>
    </row>
    <row r="1186" spans="2:12" ht="15.6" hidden="1" x14ac:dyDescent="0.3">
      <c r="B1186" s="159"/>
      <c r="C1186" s="104"/>
      <c r="D1186" s="15"/>
      <c r="E1186" s="109"/>
      <c r="F1186" s="109"/>
      <c r="G1186" s="109"/>
      <c r="H1186" s="109"/>
      <c r="I1186" s="121"/>
      <c r="J1186" s="121"/>
      <c r="K1186" s="121"/>
      <c r="L1186" s="105"/>
    </row>
    <row r="1187" spans="2:12" ht="15" hidden="1" x14ac:dyDescent="0.25">
      <c r="B1187" s="159"/>
      <c r="C1187" s="15"/>
      <c r="D1187" s="15"/>
      <c r="E1187" s="20"/>
      <c r="F1187" s="20"/>
      <c r="G1187" s="20"/>
      <c r="H1187" s="20"/>
      <c r="I1187" s="20"/>
      <c r="J1187" s="20"/>
      <c r="K1187" s="113"/>
      <c r="L1187" s="99"/>
    </row>
    <row r="1188" spans="2:12" ht="15.6" hidden="1" x14ac:dyDescent="0.3">
      <c r="B1188" s="161"/>
      <c r="C1188" s="98"/>
      <c r="D1188" s="98"/>
      <c r="E1188" s="20"/>
      <c r="F1188" s="20"/>
      <c r="G1188" s="20"/>
      <c r="H1188" s="20"/>
      <c r="I1188" s="20"/>
      <c r="J1188" s="20"/>
      <c r="K1188" s="113"/>
      <c r="L1188" s="99"/>
    </row>
    <row r="1189" spans="2:12" ht="15" hidden="1" x14ac:dyDescent="0.25">
      <c r="B1189" s="159"/>
      <c r="C1189" s="15"/>
      <c r="D1189" s="15"/>
      <c r="E1189" s="114"/>
      <c r="F1189" s="114"/>
      <c r="G1189" s="114"/>
      <c r="H1189" s="114"/>
      <c r="I1189" s="114"/>
      <c r="J1189" s="114"/>
      <c r="K1189" s="115"/>
      <c r="L1189" s="101"/>
    </row>
    <row r="1190" spans="2:12" ht="15.6" hidden="1" x14ac:dyDescent="0.3">
      <c r="B1190" s="159"/>
      <c r="C1190" s="98"/>
      <c r="D1190" s="98"/>
      <c r="E1190" s="109"/>
      <c r="F1190" s="109"/>
      <c r="G1190" s="109"/>
      <c r="H1190" s="109"/>
      <c r="I1190" s="109"/>
      <c r="J1190" s="109"/>
      <c r="K1190" s="110"/>
      <c r="L1190" s="103"/>
    </row>
    <row r="1191" spans="2:12" ht="15.6" hidden="1" x14ac:dyDescent="0.3">
      <c r="B1191" s="159"/>
      <c r="C1191" s="98"/>
      <c r="D1191" s="98"/>
      <c r="E1191" s="109"/>
      <c r="F1191" s="109"/>
      <c r="G1191" s="109"/>
      <c r="H1191" s="109"/>
      <c r="I1191" s="109"/>
      <c r="J1191" s="109"/>
      <c r="K1191" s="110"/>
      <c r="L1191" s="103"/>
    </row>
    <row r="1192" spans="2:12" ht="15.6" hidden="1" x14ac:dyDescent="0.3">
      <c r="B1192" s="159"/>
      <c r="C1192" s="98"/>
      <c r="D1192" s="98"/>
      <c r="E1192" s="109"/>
      <c r="F1192" s="109"/>
      <c r="G1192" s="109"/>
      <c r="H1192" s="109"/>
      <c r="I1192" s="109"/>
      <c r="J1192" s="109"/>
      <c r="K1192" s="110"/>
      <c r="L1192" s="103"/>
    </row>
    <row r="1193" spans="2:12" ht="15.6" hidden="1" x14ac:dyDescent="0.3">
      <c r="B1193" s="159"/>
      <c r="C1193" s="98"/>
      <c r="D1193" s="98"/>
      <c r="E1193" s="111"/>
      <c r="F1193" s="111"/>
      <c r="G1193" s="111"/>
      <c r="H1193" s="111"/>
      <c r="I1193" s="111"/>
      <c r="J1193" s="111"/>
      <c r="K1193" s="112"/>
      <c r="L1193" s="99"/>
    </row>
    <row r="1194" spans="2:12" ht="15.6" hidden="1" x14ac:dyDescent="0.3">
      <c r="B1194" s="159"/>
      <c r="C1194" s="104"/>
      <c r="D1194" s="15"/>
      <c r="E1194" s="109"/>
      <c r="F1194" s="109"/>
      <c r="G1194" s="109"/>
      <c r="H1194" s="109"/>
      <c r="I1194" s="121"/>
      <c r="J1194" s="121"/>
      <c r="K1194" s="121"/>
      <c r="L1194" s="105"/>
    </row>
    <row r="1195" spans="2:12" ht="15" hidden="1" x14ac:dyDescent="0.25">
      <c r="B1195" s="159"/>
      <c r="C1195" s="15"/>
      <c r="D1195" s="15"/>
      <c r="E1195" s="20"/>
      <c r="F1195" s="20"/>
      <c r="G1195" s="20"/>
      <c r="H1195" s="20"/>
      <c r="I1195" s="20"/>
      <c r="J1195" s="20"/>
      <c r="K1195" s="113"/>
      <c r="L1195" s="101"/>
    </row>
    <row r="1196" spans="2:12" ht="15.6" hidden="1" x14ac:dyDescent="0.3">
      <c r="B1196" s="161"/>
      <c r="C1196" s="98"/>
      <c r="D1196" s="98"/>
      <c r="E1196" s="20"/>
      <c r="F1196" s="20"/>
      <c r="G1196" s="20"/>
      <c r="H1196" s="20"/>
      <c r="I1196" s="20"/>
      <c r="J1196" s="20"/>
      <c r="K1196" s="113"/>
      <c r="L1196" s="99"/>
    </row>
    <row r="1197" spans="2:12" ht="15" hidden="1" x14ac:dyDescent="0.25">
      <c r="B1197" s="159"/>
      <c r="C1197" s="15"/>
      <c r="D1197" s="15"/>
      <c r="E1197" s="114"/>
      <c r="F1197" s="114"/>
      <c r="G1197" s="114"/>
      <c r="H1197" s="114"/>
      <c r="I1197" s="114"/>
      <c r="J1197" s="114"/>
      <c r="K1197" s="115"/>
      <c r="L1197" s="101"/>
    </row>
    <row r="1198" spans="2:12" ht="15.6" hidden="1" x14ac:dyDescent="0.3">
      <c r="B1198" s="159"/>
      <c r="C1198" s="98"/>
      <c r="D1198" s="98"/>
      <c r="E1198" s="109"/>
      <c r="F1198" s="109"/>
      <c r="G1198" s="109"/>
      <c r="H1198" s="109"/>
      <c r="I1198" s="109"/>
      <c r="J1198" s="109"/>
      <c r="K1198" s="110"/>
      <c r="L1198" s="103"/>
    </row>
    <row r="1199" spans="2:12" ht="15.6" hidden="1" x14ac:dyDescent="0.3">
      <c r="B1199" s="159"/>
      <c r="C1199" s="98"/>
      <c r="D1199" s="98"/>
      <c r="E1199" s="109"/>
      <c r="F1199" s="109"/>
      <c r="G1199" s="109"/>
      <c r="H1199" s="109"/>
      <c r="I1199" s="109"/>
      <c r="J1199" s="109"/>
      <c r="K1199" s="110"/>
      <c r="L1199" s="103"/>
    </row>
    <row r="1200" spans="2:12" ht="15.6" hidden="1" x14ac:dyDescent="0.3">
      <c r="B1200" s="159"/>
      <c r="C1200" s="98"/>
      <c r="D1200" s="98"/>
      <c r="E1200" s="109"/>
      <c r="F1200" s="109"/>
      <c r="G1200" s="109"/>
      <c r="H1200" s="109"/>
      <c r="I1200" s="109"/>
      <c r="J1200" s="109"/>
      <c r="K1200" s="110"/>
      <c r="L1200" s="103"/>
    </row>
    <row r="1201" spans="2:30" ht="15.6" hidden="1" x14ac:dyDescent="0.3">
      <c r="B1201" s="159"/>
      <c r="C1201" s="98"/>
      <c r="D1201" s="98"/>
      <c r="E1201" s="111"/>
      <c r="F1201" s="111"/>
      <c r="G1201" s="111"/>
      <c r="H1201" s="111"/>
      <c r="I1201" s="111"/>
      <c r="J1201" s="111"/>
      <c r="K1201" s="112"/>
      <c r="L1201" s="99"/>
    </row>
    <row r="1202" spans="2:30" ht="15.6" hidden="1" x14ac:dyDescent="0.3">
      <c r="B1202" s="159"/>
      <c r="C1202" s="104"/>
      <c r="D1202" s="15"/>
      <c r="E1202" s="109"/>
      <c r="F1202" s="109"/>
      <c r="G1202" s="109"/>
      <c r="H1202" s="109"/>
      <c r="I1202" s="121"/>
      <c r="J1202" s="121"/>
      <c r="K1202" s="121"/>
      <c r="L1202" s="105"/>
    </row>
    <row r="1203" spans="2:30" ht="15" hidden="1" x14ac:dyDescent="0.25">
      <c r="B1203" s="159"/>
      <c r="C1203" s="15"/>
      <c r="D1203" s="15"/>
      <c r="E1203" s="20"/>
      <c r="F1203" s="20"/>
      <c r="G1203" s="20"/>
      <c r="H1203" s="20"/>
      <c r="I1203" s="20"/>
      <c r="J1203" s="20"/>
      <c r="K1203" s="113"/>
      <c r="L1203" s="101"/>
    </row>
    <row r="1204" spans="2:30" ht="15.6" hidden="1" x14ac:dyDescent="0.3">
      <c r="B1204" s="161"/>
      <c r="C1204" s="98"/>
      <c r="D1204" s="98"/>
      <c r="E1204" s="20"/>
      <c r="F1204" s="20"/>
      <c r="G1204" s="20"/>
      <c r="H1204" s="20"/>
      <c r="I1204" s="20"/>
      <c r="J1204" s="20"/>
      <c r="K1204" s="113"/>
      <c r="L1204" s="99"/>
    </row>
    <row r="1205" spans="2:30" ht="15" hidden="1" x14ac:dyDescent="0.25">
      <c r="B1205" s="159"/>
      <c r="C1205" s="15"/>
      <c r="D1205" s="15"/>
      <c r="E1205" s="114"/>
      <c r="F1205" s="114"/>
      <c r="G1205" s="114"/>
      <c r="H1205" s="114"/>
      <c r="I1205" s="114"/>
      <c r="J1205" s="114"/>
      <c r="K1205" s="115"/>
      <c r="L1205" s="101"/>
    </row>
    <row r="1206" spans="2:30" ht="15.6" hidden="1" x14ac:dyDescent="0.3">
      <c r="B1206" s="159"/>
      <c r="C1206" s="98"/>
      <c r="D1206" s="98"/>
      <c r="E1206" s="109"/>
      <c r="F1206" s="109"/>
      <c r="G1206" s="109"/>
      <c r="H1206" s="109"/>
      <c r="I1206" s="109"/>
      <c r="J1206" s="109"/>
      <c r="K1206" s="110"/>
      <c r="L1206" s="103"/>
    </row>
    <row r="1207" spans="2:30" ht="15.6" hidden="1" x14ac:dyDescent="0.3">
      <c r="B1207" s="159"/>
      <c r="C1207" s="98"/>
      <c r="D1207" s="98"/>
      <c r="E1207" s="109"/>
      <c r="F1207" s="109"/>
      <c r="G1207" s="109"/>
      <c r="H1207" s="109"/>
      <c r="I1207" s="109"/>
      <c r="J1207" s="109"/>
      <c r="K1207" s="110"/>
      <c r="L1207" s="103"/>
    </row>
    <row r="1208" spans="2:30" ht="15.6" hidden="1" x14ac:dyDescent="0.3">
      <c r="B1208" s="159"/>
      <c r="C1208" s="98"/>
      <c r="D1208" s="98"/>
      <c r="E1208" s="109"/>
      <c r="F1208" s="109"/>
      <c r="G1208" s="109"/>
      <c r="H1208" s="109"/>
      <c r="I1208" s="109"/>
      <c r="J1208" s="109"/>
      <c r="K1208" s="110"/>
      <c r="L1208" s="103"/>
    </row>
    <row r="1209" spans="2:30" ht="15.6" hidden="1" x14ac:dyDescent="0.3">
      <c r="B1209" s="159"/>
      <c r="C1209" s="98"/>
      <c r="D1209" s="98"/>
      <c r="E1209" s="111"/>
      <c r="F1209" s="111"/>
      <c r="G1209" s="111"/>
      <c r="H1209" s="111"/>
      <c r="I1209" s="111"/>
      <c r="J1209" s="111"/>
      <c r="K1209" s="112"/>
      <c r="L1209" s="99"/>
    </row>
    <row r="1210" spans="2:30" ht="15.6" hidden="1" x14ac:dyDescent="0.3">
      <c r="B1210" s="159"/>
      <c r="C1210" s="104"/>
      <c r="D1210" s="15"/>
      <c r="E1210" s="102"/>
      <c r="F1210" s="102"/>
      <c r="G1210" s="102"/>
      <c r="H1210" s="102"/>
      <c r="I1210" s="108"/>
      <c r="J1210" s="108"/>
      <c r="K1210" s="108"/>
      <c r="L1210" s="105"/>
    </row>
    <row r="1211" spans="2:30" ht="15.6" x14ac:dyDescent="0.3">
      <c r="B1211" s="1440">
        <f>$B$5</f>
        <v>0</v>
      </c>
      <c r="C1211" s="1440"/>
      <c r="D1211" s="1440"/>
      <c r="E1211" s="1440"/>
      <c r="F1211" s="125"/>
      <c r="G1211" s="126" t="s">
        <v>310</v>
      </c>
      <c r="H1211" s="127" t="s">
        <v>291</v>
      </c>
      <c r="I1211" s="5"/>
      <c r="J1211" s="1449">
        <f>'1 FILL FORM'!$D$6</f>
        <v>0</v>
      </c>
      <c r="K1211" s="1449"/>
      <c r="L1211" s="1449"/>
    </row>
    <row r="1212" spans="2:30" ht="5.4" customHeight="1" x14ac:dyDescent="0.25">
      <c r="B1212" s="157"/>
      <c r="C1212" s="5"/>
      <c r="D1212" s="5"/>
      <c r="E1212" s="5"/>
      <c r="F1212" s="5"/>
      <c r="G1212" s="5"/>
      <c r="H1212" s="5"/>
      <c r="I1212" s="5"/>
      <c r="J1212" s="94"/>
      <c r="K1212" s="129"/>
      <c r="L1212" s="129"/>
    </row>
    <row r="1213" spans="2:30" x14ac:dyDescent="0.25">
      <c r="B1213" s="270" t="e">
        <f>'12 Score Format'!$G$9</f>
        <v>#N/A</v>
      </c>
      <c r="C1213" s="270"/>
      <c r="D1213" s="270"/>
      <c r="E1213" s="5"/>
      <c r="F1213" s="15"/>
      <c r="G1213" s="247" t="s">
        <v>370</v>
      </c>
      <c r="H1213" s="248">
        <f>'12 Score Format'!$L$9</f>
        <v>0</v>
      </c>
      <c r="I1213" s="5"/>
      <c r="J1213" s="718"/>
      <c r="K1213" s="129">
        <f>'1 FILL FORM'!$L$6</f>
        <v>0</v>
      </c>
      <c r="L1213" s="129"/>
    </row>
    <row r="1214" spans="2:30" s="123" customFormat="1" ht="60" customHeight="1" x14ac:dyDescent="0.25">
      <c r="B1214" s="500" t="str">
        <f>$H$1211</f>
        <v>R</v>
      </c>
      <c r="C1214" s="130"/>
      <c r="D1214" s="130"/>
      <c r="E1214" s="197" t="e">
        <f>'12 Score Format'!$C$15</f>
        <v>#N/A</v>
      </c>
      <c r="F1214" s="197" t="e">
        <f>'12 Score Format'!$C$16</f>
        <v>#N/A</v>
      </c>
      <c r="G1214" s="197" t="e">
        <f>'12 Score Format'!$C$17</f>
        <v>#N/A</v>
      </c>
      <c r="H1214" s="197" t="e">
        <f>'12 Score Format'!$C$18</f>
        <v>#N/A</v>
      </c>
      <c r="I1214" s="197" t="e">
        <f>'12 Score Format'!$C$19</f>
        <v>#N/A</v>
      </c>
      <c r="J1214" s="197" t="e">
        <f>'12 Score Format'!$C$20</f>
        <v>#N/A</v>
      </c>
      <c r="K1214" s="131" t="s">
        <v>307</v>
      </c>
      <c r="L1214" s="208" t="s">
        <v>350</v>
      </c>
      <c r="T1214" s="124">
        <f>K1218</f>
        <v>0</v>
      </c>
      <c r="X1214" s="649" t="e">
        <f>'12 Score Format'!$C$15</f>
        <v>#N/A</v>
      </c>
      <c r="Y1214" s="650">
        <f>E1218</f>
        <v>0</v>
      </c>
      <c r="Z1214" s="648"/>
      <c r="AA1214" s="648"/>
      <c r="AB1214" s="648"/>
      <c r="AC1214" s="648">
        <f>SUMIF($X$8:$X$31,$AD$8,Y1214:Y1237)</f>
        <v>0</v>
      </c>
      <c r="AD1214" s="642" t="s">
        <v>263</v>
      </c>
    </row>
    <row r="1215" spans="2:30" ht="13.8" x14ac:dyDescent="0.25">
      <c r="B1215" s="158"/>
      <c r="C1215" s="1438">
        <f>'12 Score Format'!$C$9:$D$9</f>
        <v>0</v>
      </c>
      <c r="D1215" s="1438"/>
      <c r="E1215" s="138"/>
      <c r="F1215" s="138"/>
      <c r="G1215" s="138"/>
      <c r="H1215" s="138"/>
      <c r="I1215" s="138"/>
      <c r="J1215" s="138"/>
      <c r="K1215" s="132">
        <f>SUM(E1215:J1215)</f>
        <v>0</v>
      </c>
      <c r="L1215" s="133" t="e">
        <f>AVERAGE(E1215:J1215)</f>
        <v>#DIV/0!</v>
      </c>
      <c r="T1215" s="124">
        <f>K1226</f>
        <v>0</v>
      </c>
      <c r="X1215" s="649" t="e">
        <f>'12 Score Format'!$C$16</f>
        <v>#N/A</v>
      </c>
      <c r="Y1215" s="650">
        <f>F1218</f>
        <v>0</v>
      </c>
      <c r="Z1215" s="651"/>
      <c r="AA1215" s="652"/>
      <c r="AB1215" s="653"/>
      <c r="AC1215" s="648">
        <f>SUMIF($X$8:$X$31,$AD$9,Y1214:Y1237)</f>
        <v>0</v>
      </c>
      <c r="AD1215" s="642" t="s">
        <v>490</v>
      </c>
    </row>
    <row r="1216" spans="2:30" ht="13.8" x14ac:dyDescent="0.25">
      <c r="B1216" s="158"/>
      <c r="C1216" s="1438">
        <f>'12 Score Format'!$C$10:$D$10</f>
        <v>0</v>
      </c>
      <c r="D1216" s="1438"/>
      <c r="E1216" s="138"/>
      <c r="F1216" s="138"/>
      <c r="G1216" s="138"/>
      <c r="H1216" s="138"/>
      <c r="I1216" s="138"/>
      <c r="J1216" s="138"/>
      <c r="K1216" s="132">
        <f>SUM(E1216:J1216)</f>
        <v>0</v>
      </c>
      <c r="L1216" s="133" t="e">
        <f>AVERAGE(E1216:J1216)</f>
        <v>#DIV/0!</v>
      </c>
      <c r="T1216" s="124">
        <f>K1234</f>
        <v>0</v>
      </c>
      <c r="X1216" s="649" t="e">
        <f>'12 Score Format'!$C$17</f>
        <v>#N/A</v>
      </c>
      <c r="Y1216" s="650">
        <f>G1218</f>
        <v>0</v>
      </c>
      <c r="Z1216" s="651"/>
      <c r="AA1216" s="654"/>
      <c r="AB1216" s="654"/>
      <c r="AC1216" s="648">
        <f>SUMIF($X$8:$X$31,AD1216,Y1214:Y1237)</f>
        <v>0</v>
      </c>
      <c r="AD1216" s="642" t="s">
        <v>487</v>
      </c>
    </row>
    <row r="1217" spans="2:30" ht="13.8" x14ac:dyDescent="0.25">
      <c r="B1217" s="158"/>
      <c r="C1217" s="1438">
        <f>'12 Score Format'!$C$11:$D$11</f>
        <v>0</v>
      </c>
      <c r="D1217" s="1438"/>
      <c r="E1217" s="138"/>
      <c r="F1217" s="138"/>
      <c r="G1217" s="138"/>
      <c r="H1217" s="138"/>
      <c r="I1217" s="138"/>
      <c r="J1217" s="138"/>
      <c r="K1217" s="132">
        <f>SUM(E1217:J1217)</f>
        <v>0</v>
      </c>
      <c r="L1217" s="133" t="e">
        <f>AVERAGE(E1217:J1217)</f>
        <v>#DIV/0!</v>
      </c>
      <c r="T1217" s="124">
        <f>K1242</f>
        <v>0</v>
      </c>
      <c r="X1217" s="649" t="e">
        <f>'12 Score Format'!$C$18</f>
        <v>#N/A</v>
      </c>
      <c r="Y1217" s="650">
        <f>H1218</f>
        <v>0</v>
      </c>
      <c r="Z1217" s="651"/>
      <c r="AA1217" s="651"/>
      <c r="AB1217" s="651"/>
      <c r="AC1217" s="648">
        <f>SUMIF($X$8:$X$31,AD1217,Y1214:Y1237)</f>
        <v>0</v>
      </c>
      <c r="AD1217" s="642" t="s">
        <v>262</v>
      </c>
    </row>
    <row r="1218" spans="2:30" ht="13.8" x14ac:dyDescent="0.25">
      <c r="B1218" s="158"/>
      <c r="C1218" s="1438" t="s">
        <v>248</v>
      </c>
      <c r="D1218" s="1438"/>
      <c r="E1218" s="647">
        <f>SUM(E1215:E1217)</f>
        <v>0</v>
      </c>
      <c r="F1218" s="647">
        <f t="shared" ref="F1218:J1218" si="122">SUM(F1215:F1217)</f>
        <v>0</v>
      </c>
      <c r="G1218" s="647">
        <f t="shared" si="122"/>
        <v>0</v>
      </c>
      <c r="H1218" s="647">
        <f t="shared" si="122"/>
        <v>0</v>
      </c>
      <c r="I1218" s="647">
        <f t="shared" si="122"/>
        <v>0</v>
      </c>
      <c r="J1218" s="647">
        <f t="shared" si="122"/>
        <v>0</v>
      </c>
      <c r="K1218" s="134">
        <f t="shared" ref="K1218" si="123">SUM(K1215:K1217)</f>
        <v>0</v>
      </c>
      <c r="L1218" s="133"/>
      <c r="X1218" s="649" t="e">
        <f>'12 Score Format'!$C$19</f>
        <v>#N/A</v>
      </c>
      <c r="Y1218" s="650">
        <f>I1218</f>
        <v>0</v>
      </c>
      <c r="Z1218" s="651"/>
      <c r="AA1218" s="651"/>
      <c r="AB1218" s="651"/>
      <c r="AC1218" s="648">
        <f>SUMIF($X$8:$X$31,$AD$12,Y1214:Y1237)</f>
        <v>0</v>
      </c>
      <c r="AD1218" s="642" t="s">
        <v>485</v>
      </c>
    </row>
    <row r="1219" spans="2:30" ht="15.6" x14ac:dyDescent="0.3">
      <c r="B1219" s="157"/>
      <c r="C1219" s="135"/>
      <c r="D1219" s="5"/>
      <c r="E1219" s="718"/>
      <c r="F1219" s="718"/>
      <c r="G1219" s="718"/>
      <c r="H1219" s="718"/>
      <c r="I1219" s="182"/>
      <c r="J1219" s="182"/>
      <c r="K1219" s="199" t="s">
        <v>311</v>
      </c>
      <c r="L1219" s="181" t="e">
        <f>K1218/('12 Score Format'!$K$9*30)</f>
        <v>#DIV/0!</v>
      </c>
      <c r="X1219" s="649" t="e">
        <f>'12 Score Format'!$C$20</f>
        <v>#N/A</v>
      </c>
      <c r="Y1219" s="650">
        <f>J1218</f>
        <v>0</v>
      </c>
      <c r="Z1219" s="454"/>
      <c r="AA1219" s="454"/>
      <c r="AB1219" s="454"/>
      <c r="AC1219" s="648">
        <f>SUMIF($X$8:$X$31,$AD$13,Y1214:Y1237)</f>
        <v>0</v>
      </c>
      <c r="AD1219" s="642" t="s">
        <v>489</v>
      </c>
    </row>
    <row r="1220" spans="2:30" ht="15" x14ac:dyDescent="0.25">
      <c r="B1220" s="157"/>
      <c r="C1220" s="5"/>
      <c r="D1220" s="5"/>
      <c r="E1220" s="5"/>
      <c r="F1220" s="5"/>
      <c r="G1220" s="247" t="s">
        <v>370</v>
      </c>
      <c r="H1220" s="248">
        <f>'12 Score Format'!$L$10</f>
        <v>0</v>
      </c>
      <c r="I1220" s="5"/>
      <c r="J1220" s="5"/>
      <c r="K1220" s="128"/>
      <c r="L1220" s="129"/>
      <c r="X1220" s="649" t="e">
        <f>'12 Score Format'!$G$15</f>
        <v>#N/A</v>
      </c>
      <c r="Y1220" s="655">
        <f>E1226</f>
        <v>0</v>
      </c>
      <c r="Z1220" s="454"/>
      <c r="AA1220" s="454"/>
      <c r="AB1220" s="454"/>
      <c r="AC1220" s="648">
        <f>SUMIF($X$8:$X$31,$AD$14,Y1214:Y1237)</f>
        <v>0</v>
      </c>
      <c r="AD1220" s="642" t="s">
        <v>488</v>
      </c>
    </row>
    <row r="1221" spans="2:30" ht="13.8" x14ac:dyDescent="0.25">
      <c r="B1221" s="271" t="e">
        <f>'12 Score Format'!$G$10</f>
        <v>#N/A</v>
      </c>
      <c r="C1221" s="271"/>
      <c r="D1221" s="271"/>
      <c r="E1221" s="5"/>
      <c r="F1221" s="5"/>
      <c r="G1221" s="5"/>
      <c r="H1221" s="5"/>
      <c r="I1221" s="5"/>
      <c r="J1221" s="5"/>
      <c r="K1221" s="128"/>
      <c r="L1221" s="129"/>
      <c r="X1221" s="649" t="e">
        <f>'12 Score Format'!$G$16</f>
        <v>#N/A</v>
      </c>
      <c r="Y1221" s="655">
        <f>F1226</f>
        <v>0</v>
      </c>
      <c r="Z1221" s="454"/>
      <c r="AA1221" s="454"/>
      <c r="AB1221" s="454"/>
      <c r="AC1221" s="648">
        <f>SUMIF($X$8:$X$31,$AD$15,Y1214:Y1237)</f>
        <v>0</v>
      </c>
      <c r="AD1221" s="657" t="s">
        <v>486</v>
      </c>
    </row>
    <row r="1222" spans="2:30" s="123" customFormat="1" ht="60" customHeight="1" x14ac:dyDescent="0.25">
      <c r="B1222" s="500" t="str">
        <f>$H$1211</f>
        <v>R</v>
      </c>
      <c r="C1222" s="130"/>
      <c r="D1222" s="130"/>
      <c r="E1222" s="197" t="e">
        <f>'12 Score Format'!$G$15</f>
        <v>#N/A</v>
      </c>
      <c r="F1222" s="197" t="e">
        <f>'12 Score Format'!$G$16</f>
        <v>#N/A</v>
      </c>
      <c r="G1222" s="197" t="e">
        <f>'12 Score Format'!$G$17</f>
        <v>#N/A</v>
      </c>
      <c r="H1222" s="197" t="e">
        <f>'12 Score Format'!$G$18</f>
        <v>#N/A</v>
      </c>
      <c r="I1222" s="197" t="e">
        <f>'12 Score Format'!$G$19</f>
        <v>#N/A</v>
      </c>
      <c r="J1222" s="197" t="e">
        <f>'12 Score Format'!$G$20</f>
        <v>#N/A</v>
      </c>
      <c r="K1222" s="131" t="s">
        <v>307</v>
      </c>
      <c r="L1222" s="131" t="s">
        <v>308</v>
      </c>
      <c r="X1222" s="649" t="e">
        <f>'12 Score Format'!$G$17</f>
        <v>#N/A</v>
      </c>
      <c r="Y1222" s="655">
        <f>G1226</f>
        <v>0</v>
      </c>
      <c r="Z1222" s="648"/>
      <c r="AA1222" s="648"/>
      <c r="AB1222" s="648"/>
      <c r="AC1222" s="648"/>
    </row>
    <row r="1223" spans="2:30" ht="13.8" x14ac:dyDescent="0.25">
      <c r="B1223" s="158"/>
      <c r="C1223" s="1438">
        <f>'12 Score Format'!$C$9:$D$9</f>
        <v>0</v>
      </c>
      <c r="D1223" s="1438"/>
      <c r="E1223" s="138"/>
      <c r="F1223" s="138"/>
      <c r="G1223" s="138"/>
      <c r="H1223" s="138"/>
      <c r="I1223" s="138"/>
      <c r="J1223" s="138"/>
      <c r="K1223" s="132">
        <f>SUM(E1223:J1223)</f>
        <v>0</v>
      </c>
      <c r="L1223" s="133" t="e">
        <f>AVERAGE(E1223:J1223)</f>
        <v>#DIV/0!</v>
      </c>
      <c r="X1223" s="649" t="e">
        <f>'12 Score Format'!$G$18</f>
        <v>#N/A</v>
      </c>
      <c r="Y1223" s="655">
        <f>H1226</f>
        <v>0</v>
      </c>
      <c r="Z1223" s="651"/>
      <c r="AA1223" s="651"/>
      <c r="AB1223" s="651"/>
      <c r="AC1223" s="651"/>
      <c r="AD1223" s="124"/>
    </row>
    <row r="1224" spans="2:30" ht="13.8" x14ac:dyDescent="0.25">
      <c r="B1224" s="158"/>
      <c r="C1224" s="1438">
        <f>'12 Score Format'!$C$10:$D$10</f>
        <v>0</v>
      </c>
      <c r="D1224" s="1438"/>
      <c r="E1224" s="138"/>
      <c r="F1224" s="138"/>
      <c r="G1224" s="138"/>
      <c r="H1224" s="138"/>
      <c r="I1224" s="138"/>
      <c r="J1224" s="138"/>
      <c r="K1224" s="132">
        <f>SUM(E1224:J1224)</f>
        <v>0</v>
      </c>
      <c r="L1224" s="133" t="e">
        <f>AVERAGE(E1224:J1224)</f>
        <v>#DIV/0!</v>
      </c>
      <c r="X1224" s="649" t="e">
        <f>'12 Score Format'!$G$19</f>
        <v>#N/A</v>
      </c>
      <c r="Y1224" s="655">
        <f>I1226</f>
        <v>0</v>
      </c>
      <c r="Z1224" s="651"/>
      <c r="AA1224" s="651"/>
      <c r="AB1224" s="651"/>
      <c r="AC1224" s="651"/>
      <c r="AD1224" s="124"/>
    </row>
    <row r="1225" spans="2:30" ht="13.8" x14ac:dyDescent="0.25">
      <c r="B1225" s="158"/>
      <c r="C1225" s="1438">
        <f>'12 Score Format'!$C$11:$D$11</f>
        <v>0</v>
      </c>
      <c r="D1225" s="1438"/>
      <c r="E1225" s="138"/>
      <c r="F1225" s="138"/>
      <c r="G1225" s="138"/>
      <c r="H1225" s="138"/>
      <c r="I1225" s="138"/>
      <c r="J1225" s="138"/>
      <c r="K1225" s="132">
        <f>SUM(E1225:J1225)</f>
        <v>0</v>
      </c>
      <c r="L1225" s="133" t="e">
        <f>AVERAGE(E1225:J1225)</f>
        <v>#DIV/0!</v>
      </c>
      <c r="X1225" s="649" t="e">
        <f>'12 Score Format'!$G$20</f>
        <v>#N/A</v>
      </c>
      <c r="Y1225" s="655">
        <f>J1226</f>
        <v>0</v>
      </c>
      <c r="Z1225" s="651"/>
      <c r="AA1225" s="651"/>
      <c r="AB1225" s="651"/>
      <c r="AC1225" s="651"/>
      <c r="AD1225" s="124"/>
    </row>
    <row r="1226" spans="2:30" ht="13.8" x14ac:dyDescent="0.25">
      <c r="B1226" s="158"/>
      <c r="C1226" s="1438" t="s">
        <v>248</v>
      </c>
      <c r="D1226" s="1438"/>
      <c r="E1226" s="647">
        <f>SUM(E1223:E1225)</f>
        <v>0</v>
      </c>
      <c r="F1226" s="647">
        <f t="shared" ref="F1226:J1226" si="124">SUM(F1223:F1225)</f>
        <v>0</v>
      </c>
      <c r="G1226" s="647">
        <f t="shared" si="124"/>
        <v>0</v>
      </c>
      <c r="H1226" s="647">
        <f t="shared" si="124"/>
        <v>0</v>
      </c>
      <c r="I1226" s="647">
        <f t="shared" si="124"/>
        <v>0</v>
      </c>
      <c r="J1226" s="647">
        <f t="shared" si="124"/>
        <v>0</v>
      </c>
      <c r="K1226" s="134">
        <f t="shared" ref="K1226" si="125">SUM(K1223:K1225)</f>
        <v>0</v>
      </c>
      <c r="L1226" s="132"/>
      <c r="X1226" s="649" t="e">
        <f>'12 Score Format'!$K$15</f>
        <v>#N/A</v>
      </c>
      <c r="Y1226" s="655">
        <f>E1234</f>
        <v>0</v>
      </c>
      <c r="Z1226" s="651"/>
      <c r="AA1226" s="651"/>
      <c r="AB1226" s="651"/>
      <c r="AC1226" s="651"/>
      <c r="AD1226" s="124"/>
    </row>
    <row r="1227" spans="2:30" ht="15.6" x14ac:dyDescent="0.3">
      <c r="B1227" s="157"/>
      <c r="C1227" s="135"/>
      <c r="D1227" s="5"/>
      <c r="E1227" s="718"/>
      <c r="F1227" s="718"/>
      <c r="G1227" s="718"/>
      <c r="H1227" s="718"/>
      <c r="I1227" s="182"/>
      <c r="J1227" s="182"/>
      <c r="K1227" s="199" t="s">
        <v>311</v>
      </c>
      <c r="L1227" s="181" t="e">
        <f>K1226/('12 Score Format'!$K$10*30)</f>
        <v>#DIV/0!</v>
      </c>
      <c r="X1227" s="649" t="e">
        <f>'12 Score Format'!$K$16</f>
        <v>#N/A</v>
      </c>
      <c r="Y1227" s="655">
        <f>F1234</f>
        <v>0</v>
      </c>
      <c r="Z1227" s="454"/>
      <c r="AA1227" s="454"/>
      <c r="AB1227" s="454"/>
      <c r="AC1227" s="454"/>
    </row>
    <row r="1228" spans="2:30" ht="15" x14ac:dyDescent="0.25">
      <c r="B1228" s="157"/>
      <c r="C1228" s="5"/>
      <c r="D1228" s="5"/>
      <c r="E1228" s="5"/>
      <c r="F1228" s="5"/>
      <c r="G1228" s="5"/>
      <c r="H1228" s="5"/>
      <c r="I1228" s="5"/>
      <c r="J1228" s="5"/>
      <c r="K1228" s="128"/>
      <c r="L1228" s="137"/>
      <c r="X1228" s="649" t="e">
        <f>'12 Score Format'!$K$17</f>
        <v>#N/A</v>
      </c>
      <c r="Y1228" s="655">
        <f>G1234</f>
        <v>0</v>
      </c>
      <c r="Z1228" s="454"/>
      <c r="AA1228" s="454"/>
      <c r="AB1228" s="454"/>
      <c r="AC1228" s="454"/>
    </row>
    <row r="1229" spans="2:30" x14ac:dyDescent="0.25">
      <c r="B1229" s="271" t="e">
        <f>'12 Score Format'!$G$11</f>
        <v>#N/A</v>
      </c>
      <c r="C1229" s="271"/>
      <c r="D1229" s="271"/>
      <c r="E1229" s="5"/>
      <c r="F1229" s="5"/>
      <c r="G1229" s="247" t="s">
        <v>370</v>
      </c>
      <c r="H1229" s="248">
        <f>'12 Score Format'!$L$11</f>
        <v>0</v>
      </c>
      <c r="I1229" s="5"/>
      <c r="J1229" s="5"/>
      <c r="K1229" s="128"/>
      <c r="L1229" s="129"/>
      <c r="X1229" s="649" t="e">
        <f>'12 Score Format'!$K$18</f>
        <v>#N/A</v>
      </c>
      <c r="Y1229" s="655">
        <f>H1234</f>
        <v>0</v>
      </c>
      <c r="Z1229" s="454"/>
      <c r="AA1229" s="454"/>
      <c r="AB1229" s="454"/>
      <c r="AC1229" s="454"/>
    </row>
    <row r="1230" spans="2:30" s="123" customFormat="1" ht="60" customHeight="1" x14ac:dyDescent="0.25">
      <c r="B1230" s="500" t="str">
        <f>$H$1211</f>
        <v>R</v>
      </c>
      <c r="C1230" s="130"/>
      <c r="D1230" s="130"/>
      <c r="E1230" s="197" t="e">
        <f>'12 Score Format'!$K$15</f>
        <v>#N/A</v>
      </c>
      <c r="F1230" s="197" t="e">
        <f>'12 Score Format'!$K$16</f>
        <v>#N/A</v>
      </c>
      <c r="G1230" s="197" t="e">
        <f>'12 Score Format'!$K$17</f>
        <v>#N/A</v>
      </c>
      <c r="H1230" s="197" t="e">
        <f>'12 Score Format'!$K$18</f>
        <v>#N/A</v>
      </c>
      <c r="I1230" s="197" t="e">
        <f>'12 Score Format'!$K$19</f>
        <v>#N/A</v>
      </c>
      <c r="J1230" s="197" t="e">
        <f>'12 Score Format'!$K$20</f>
        <v>#N/A</v>
      </c>
      <c r="K1230" s="131" t="s">
        <v>307</v>
      </c>
      <c r="L1230" s="131" t="s">
        <v>308</v>
      </c>
      <c r="X1230" s="649" t="e">
        <f>'12 Score Format'!$K$19</f>
        <v>#N/A</v>
      </c>
      <c r="Y1230" s="655">
        <f>I1234</f>
        <v>0</v>
      </c>
      <c r="Z1230" s="648"/>
      <c r="AA1230" s="648"/>
      <c r="AB1230" s="648"/>
      <c r="AC1230" s="648"/>
    </row>
    <row r="1231" spans="2:30" ht="13.8" x14ac:dyDescent="0.25">
      <c r="B1231" s="158"/>
      <c r="C1231" s="1438">
        <f>'12 Score Format'!$C$9:$D$9</f>
        <v>0</v>
      </c>
      <c r="D1231" s="1438"/>
      <c r="E1231" s="138"/>
      <c r="F1231" s="138"/>
      <c r="G1231" s="138"/>
      <c r="H1231" s="138"/>
      <c r="I1231" s="138"/>
      <c r="J1231" s="138"/>
      <c r="K1231" s="132">
        <f>SUM(E1231:J1231)</f>
        <v>0</v>
      </c>
      <c r="L1231" s="133" t="e">
        <f>AVERAGE(E1231:J1231)</f>
        <v>#DIV/0!</v>
      </c>
      <c r="X1231" s="649" t="e">
        <f>'12 Score Format'!$K$20</f>
        <v>#N/A</v>
      </c>
      <c r="Y1231" s="655">
        <f>J1234</f>
        <v>0</v>
      </c>
      <c r="Z1231" s="651"/>
      <c r="AA1231" s="651"/>
      <c r="AB1231" s="651"/>
      <c r="AC1231" s="651"/>
      <c r="AD1231" s="124"/>
    </row>
    <row r="1232" spans="2:30" ht="13.8" x14ac:dyDescent="0.25">
      <c r="B1232" s="158"/>
      <c r="C1232" s="1438">
        <f>'12 Score Format'!$C$10:$D$10</f>
        <v>0</v>
      </c>
      <c r="D1232" s="1438"/>
      <c r="E1232" s="138"/>
      <c r="F1232" s="138"/>
      <c r="G1232" s="138"/>
      <c r="H1232" s="138"/>
      <c r="I1232" s="138"/>
      <c r="J1232" s="138"/>
      <c r="K1232" s="132">
        <f>SUM(E1232:J1232)</f>
        <v>0</v>
      </c>
      <c r="L1232" s="133" t="e">
        <f>AVERAGE(E1232:J1232)</f>
        <v>#DIV/0!</v>
      </c>
      <c r="X1232" s="649" t="e">
        <f>'12 Score Format'!$O$15</f>
        <v>#N/A</v>
      </c>
      <c r="Y1232" s="658">
        <f>E1242</f>
        <v>0</v>
      </c>
      <c r="Z1232" s="656"/>
      <c r="AA1232" s="656"/>
      <c r="AB1232" s="656"/>
      <c r="AC1232" s="656"/>
      <c r="AD1232" s="124"/>
    </row>
    <row r="1233" spans="2:30" ht="13.8" x14ac:dyDescent="0.25">
      <c r="B1233" s="158"/>
      <c r="C1233" s="1438">
        <f>'12 Score Format'!$C$11:$D$11</f>
        <v>0</v>
      </c>
      <c r="D1233" s="1438"/>
      <c r="E1233" s="138"/>
      <c r="F1233" s="138"/>
      <c r="G1233" s="138"/>
      <c r="H1233" s="138"/>
      <c r="I1233" s="138"/>
      <c r="J1233" s="138"/>
      <c r="K1233" s="132">
        <f>SUM(E1233:J1233)</f>
        <v>0</v>
      </c>
      <c r="L1233" s="133" t="e">
        <f>AVERAGE(E1233:J1233)</f>
        <v>#DIV/0!</v>
      </c>
      <c r="X1233" s="649" t="e">
        <f>'12 Score Format'!$O$16</f>
        <v>#N/A</v>
      </c>
      <c r="Y1233" s="658">
        <f>F1242</f>
        <v>0</v>
      </c>
      <c r="Z1233" s="656"/>
      <c r="AA1233" s="656"/>
      <c r="AB1233" s="656"/>
      <c r="AC1233" s="656"/>
      <c r="AD1233" s="124"/>
    </row>
    <row r="1234" spans="2:30" ht="13.8" x14ac:dyDescent="0.25">
      <c r="B1234" s="158"/>
      <c r="C1234" s="1438" t="s">
        <v>248</v>
      </c>
      <c r="D1234" s="1438"/>
      <c r="E1234" s="647">
        <f>SUM(E1231:E1233)</f>
        <v>0</v>
      </c>
      <c r="F1234" s="647">
        <f t="shared" ref="F1234:J1234" si="126">SUM(F1231:F1233)</f>
        <v>0</v>
      </c>
      <c r="G1234" s="647">
        <f t="shared" si="126"/>
        <v>0</v>
      </c>
      <c r="H1234" s="647">
        <f t="shared" si="126"/>
        <v>0</v>
      </c>
      <c r="I1234" s="647">
        <f t="shared" si="126"/>
        <v>0</v>
      </c>
      <c r="J1234" s="647">
        <f t="shared" si="126"/>
        <v>0</v>
      </c>
      <c r="K1234" s="134">
        <f t="shared" ref="K1234" si="127">SUM(K1231:K1233)</f>
        <v>0</v>
      </c>
      <c r="L1234" s="132"/>
      <c r="X1234" s="649" t="e">
        <f>'12 Score Format'!$O$17</f>
        <v>#N/A</v>
      </c>
      <c r="Y1234" s="658">
        <f>G1242</f>
        <v>0</v>
      </c>
      <c r="Z1234" s="656"/>
      <c r="AA1234" s="656"/>
      <c r="AB1234" s="656"/>
      <c r="AC1234" s="656"/>
      <c r="AD1234" s="124"/>
    </row>
    <row r="1235" spans="2:30" ht="15.6" x14ac:dyDescent="0.3">
      <c r="B1235" s="157"/>
      <c r="C1235" s="135"/>
      <c r="D1235" s="5"/>
      <c r="E1235" s="718"/>
      <c r="F1235" s="718"/>
      <c r="G1235" s="718"/>
      <c r="H1235" s="718"/>
      <c r="I1235" s="182"/>
      <c r="J1235" s="182"/>
      <c r="K1235" s="199" t="s">
        <v>311</v>
      </c>
      <c r="L1235" s="181" t="e">
        <f>K1234/('12 Score Format'!$K$11*30)</f>
        <v>#DIV/0!</v>
      </c>
      <c r="X1235" s="649" t="e">
        <f>'12 Score Format'!$O$18</f>
        <v>#N/A</v>
      </c>
      <c r="Y1235" s="658">
        <f>H1242</f>
        <v>0</v>
      </c>
      <c r="Z1235" s="656"/>
      <c r="AA1235" s="656"/>
      <c r="AB1235" s="656"/>
      <c r="AC1235" s="656"/>
    </row>
    <row r="1236" spans="2:30" ht="15" x14ac:dyDescent="0.25">
      <c r="B1236" s="157"/>
      <c r="C1236" s="5"/>
      <c r="D1236" s="5"/>
      <c r="E1236" s="5"/>
      <c r="F1236" s="5"/>
      <c r="G1236" s="5"/>
      <c r="H1236" s="5"/>
      <c r="I1236" s="5"/>
      <c r="J1236" s="5"/>
      <c r="K1236" s="128"/>
      <c r="L1236" s="137"/>
      <c r="X1236" s="649" t="e">
        <f>'12 Score Format'!$O$19</f>
        <v>#N/A</v>
      </c>
      <c r="Y1236" s="658">
        <f>I1242</f>
        <v>0</v>
      </c>
      <c r="Z1236" s="656"/>
      <c r="AA1236" s="656"/>
      <c r="AB1236" s="656"/>
      <c r="AC1236" s="656"/>
    </row>
    <row r="1237" spans="2:30" ht="13.8" x14ac:dyDescent="0.25">
      <c r="B1237" s="271" t="str">
        <f>'12 Score Format'!$G$12</f>
        <v>Not Used</v>
      </c>
      <c r="C1237" s="271"/>
      <c r="D1237" s="271"/>
      <c r="E1237" s="5"/>
      <c r="F1237" s="5"/>
      <c r="G1237" s="247" t="s">
        <v>370</v>
      </c>
      <c r="H1237" s="248">
        <f>'12 Score Format'!$L$12</f>
        <v>0</v>
      </c>
      <c r="I1237" s="5"/>
      <c r="J1237" s="5"/>
      <c r="K1237" s="128"/>
      <c r="L1237" s="129"/>
      <c r="X1237" s="649" t="e">
        <f>'12 Score Format'!$O$20</f>
        <v>#N/A</v>
      </c>
      <c r="Y1237" s="659">
        <f>J1242</f>
        <v>0</v>
      </c>
      <c r="Z1237" s="656"/>
      <c r="AA1237" s="656"/>
      <c r="AB1237" s="656"/>
      <c r="AC1237" s="656"/>
    </row>
    <row r="1238" spans="2:30" s="123" customFormat="1" ht="60" customHeight="1" x14ac:dyDescent="0.2">
      <c r="B1238" s="500" t="str">
        <f>$H$1211</f>
        <v>R</v>
      </c>
      <c r="C1238" s="130"/>
      <c r="D1238" s="130"/>
      <c r="E1238" s="197" t="e">
        <f>'12 Score Format'!$O$15</f>
        <v>#N/A</v>
      </c>
      <c r="F1238" s="197" t="e">
        <f>'12 Score Format'!$O$16</f>
        <v>#N/A</v>
      </c>
      <c r="G1238" s="197" t="e">
        <f>'12 Score Format'!$O$17</f>
        <v>#N/A</v>
      </c>
      <c r="H1238" s="197" t="e">
        <f>'12 Score Format'!$O$18</f>
        <v>#N/A</v>
      </c>
      <c r="I1238" s="197" t="e">
        <f>'12 Score Format'!$O$19</f>
        <v>#N/A</v>
      </c>
      <c r="J1238" s="197" t="e">
        <f>'12 Score Format'!$O$20</f>
        <v>#N/A</v>
      </c>
      <c r="K1238" s="131" t="s">
        <v>307</v>
      </c>
      <c r="L1238" s="131" t="s">
        <v>308</v>
      </c>
    </row>
    <row r="1239" spans="2:30" ht="13.8" x14ac:dyDescent="0.25">
      <c r="B1239" s="158"/>
      <c r="C1239" s="1438">
        <f>'12 Score Format'!$C$9:$D$9</f>
        <v>0</v>
      </c>
      <c r="D1239" s="1438"/>
      <c r="E1239" s="138"/>
      <c r="F1239" s="138"/>
      <c r="G1239" s="138"/>
      <c r="H1239" s="138"/>
      <c r="I1239" s="138"/>
      <c r="J1239" s="138"/>
      <c r="K1239" s="132">
        <f>SUM(E1239:J1239)</f>
        <v>0</v>
      </c>
      <c r="L1239" s="133" t="e">
        <f>AVERAGE(E1239:J1239)</f>
        <v>#DIV/0!</v>
      </c>
    </row>
    <row r="1240" spans="2:30" ht="13.8" x14ac:dyDescent="0.25">
      <c r="B1240" s="158"/>
      <c r="C1240" s="1438">
        <f>'12 Score Format'!$C$10:$D$10</f>
        <v>0</v>
      </c>
      <c r="D1240" s="1438"/>
      <c r="E1240" s="138"/>
      <c r="F1240" s="138"/>
      <c r="G1240" s="138"/>
      <c r="H1240" s="138"/>
      <c r="I1240" s="138"/>
      <c r="J1240" s="138"/>
      <c r="K1240" s="132">
        <f>SUM(E1240:J1240)</f>
        <v>0</v>
      </c>
      <c r="L1240" s="133" t="e">
        <f>AVERAGE(E1240:J1240)</f>
        <v>#DIV/0!</v>
      </c>
    </row>
    <row r="1241" spans="2:30" ht="13.8" x14ac:dyDescent="0.25">
      <c r="B1241" s="158"/>
      <c r="C1241" s="1438">
        <f>'12 Score Format'!$C$11:$D$11</f>
        <v>0</v>
      </c>
      <c r="D1241" s="1438"/>
      <c r="E1241" s="138"/>
      <c r="F1241" s="138"/>
      <c r="G1241" s="138"/>
      <c r="H1241" s="138"/>
      <c r="I1241" s="138"/>
      <c r="J1241" s="138"/>
      <c r="K1241" s="132">
        <f>SUM(E1241:J1241)</f>
        <v>0</v>
      </c>
      <c r="L1241" s="133" t="e">
        <f>AVERAGE(E1241:J1241)</f>
        <v>#DIV/0!</v>
      </c>
    </row>
    <row r="1242" spans="2:30" ht="13.8" x14ac:dyDescent="0.25">
      <c r="B1242" s="158"/>
      <c r="C1242" s="1438" t="s">
        <v>248</v>
      </c>
      <c r="D1242" s="1438"/>
      <c r="E1242" s="647">
        <f t="shared" ref="E1242:K1242" si="128">SUM(E1239:E1241)</f>
        <v>0</v>
      </c>
      <c r="F1242" s="647">
        <f t="shared" si="128"/>
        <v>0</v>
      </c>
      <c r="G1242" s="647">
        <f t="shared" si="128"/>
        <v>0</v>
      </c>
      <c r="H1242" s="647">
        <f t="shared" si="128"/>
        <v>0</v>
      </c>
      <c r="I1242" s="647">
        <f t="shared" si="128"/>
        <v>0</v>
      </c>
      <c r="J1242" s="647">
        <f t="shared" si="128"/>
        <v>0</v>
      </c>
      <c r="K1242" s="134">
        <f t="shared" si="128"/>
        <v>0</v>
      </c>
      <c r="L1242" s="132"/>
    </row>
    <row r="1243" spans="2:30" ht="15.6" x14ac:dyDescent="0.3">
      <c r="B1243" s="157"/>
      <c r="C1243" s="135"/>
      <c r="D1243" s="5"/>
      <c r="E1243" s="94"/>
      <c r="F1243" s="94"/>
      <c r="G1243" s="94"/>
      <c r="H1243" s="94"/>
      <c r="I1243" s="182"/>
      <c r="J1243" s="182"/>
      <c r="K1243" s="199" t="s">
        <v>311</v>
      </c>
      <c r="L1243" s="181" t="e">
        <f>K1242/('12 Score Format'!$K$12*30)</f>
        <v>#DIV/0!</v>
      </c>
    </row>
    <row r="1244" spans="2:30" ht="15" customHeight="1" x14ac:dyDescent="0.3">
      <c r="B1244" s="157"/>
      <c r="C1244" s="135"/>
      <c r="D1244" s="5"/>
      <c r="E1244" s="94"/>
      <c r="F1244" s="15"/>
      <c r="G1244" s="247" t="s">
        <v>371</v>
      </c>
      <c r="H1244" s="248">
        <f>$H$38</f>
        <v>0</v>
      </c>
      <c r="I1244" s="94"/>
      <c r="J1244" s="137"/>
      <c r="K1244" s="199" t="s">
        <v>356</v>
      </c>
      <c r="L1244" s="136">
        <f>K1218+K1226+K1234+K1242</f>
        <v>0</v>
      </c>
      <c r="O1244" s="95">
        <f>IF(L1244&gt;0,1,0)</f>
        <v>0</v>
      </c>
    </row>
    <row r="1245" spans="2:30" ht="15" x14ac:dyDescent="0.25">
      <c r="B1245" s="157"/>
      <c r="C1245" s="5"/>
      <c r="D1245" s="5"/>
      <c r="E1245" s="5"/>
      <c r="F1245" s="5"/>
      <c r="G1245" s="5"/>
      <c r="H1245" s="5"/>
      <c r="I1245" s="5"/>
      <c r="J1245" s="182"/>
      <c r="K1245" s="199" t="s">
        <v>317</v>
      </c>
      <c r="L1245" s="181" t="e">
        <f>(K1218+K1226+K1234+K1242)/'12 Score Format'!$M$90</f>
        <v>#DIV/0!</v>
      </c>
    </row>
    <row r="1246" spans="2:30" ht="5.4" customHeight="1" x14ac:dyDescent="0.25"/>
    <row r="1247" spans="2:30" ht="15" hidden="1" x14ac:dyDescent="0.25">
      <c r="B1247" s="159"/>
      <c r="C1247" s="15"/>
      <c r="D1247" s="15"/>
      <c r="E1247" s="15"/>
      <c r="F1247" s="15"/>
      <c r="G1247" s="15"/>
      <c r="H1247" s="15"/>
      <c r="I1247" s="15"/>
      <c r="J1247" s="108"/>
      <c r="K1247" s="108"/>
      <c r="L1247" s="105"/>
    </row>
    <row r="1248" spans="2:30" hidden="1" x14ac:dyDescent="0.25">
      <c r="B1248" s="162"/>
      <c r="C1248" s="15"/>
      <c r="D1248" s="15"/>
      <c r="E1248" s="15"/>
      <c r="F1248" s="15"/>
      <c r="G1248" s="15"/>
      <c r="H1248" s="15"/>
      <c r="I1248" s="15"/>
      <c r="J1248" s="15"/>
      <c r="K1248" s="15"/>
      <c r="L1248" s="15"/>
    </row>
    <row r="1249" spans="2:12" ht="15" hidden="1" x14ac:dyDescent="0.25">
      <c r="B1249" s="159"/>
      <c r="C1249" s="15"/>
      <c r="D1249" s="15"/>
      <c r="E1249" s="15"/>
      <c r="F1249" s="15"/>
      <c r="G1249" s="15"/>
      <c r="H1249" s="15"/>
      <c r="I1249" s="15"/>
      <c r="J1249" s="15"/>
      <c r="K1249" s="96"/>
      <c r="L1249" s="96"/>
    </row>
    <row r="1250" spans="2:12" ht="15.6" hidden="1" x14ac:dyDescent="0.3">
      <c r="B1250" s="159"/>
      <c r="C1250" s="15"/>
      <c r="D1250" s="15"/>
      <c r="E1250" s="15"/>
      <c r="F1250" s="15"/>
      <c r="G1250" s="97"/>
      <c r="H1250" s="98"/>
      <c r="I1250" s="15"/>
      <c r="J1250" s="15"/>
      <c r="K1250" s="96"/>
      <c r="L1250" s="96"/>
    </row>
    <row r="1251" spans="2:12" ht="15.6" hidden="1" x14ac:dyDescent="0.3">
      <c r="B1251" s="159"/>
      <c r="C1251" s="15"/>
      <c r="D1251" s="15"/>
      <c r="E1251" s="15"/>
      <c r="F1251" s="15"/>
      <c r="G1251" s="97"/>
      <c r="H1251" s="98"/>
      <c r="I1251" s="15"/>
      <c r="J1251" s="15"/>
      <c r="K1251" s="96"/>
      <c r="L1251" s="96"/>
    </row>
    <row r="1252" spans="2:12" ht="15.6" hidden="1" x14ac:dyDescent="0.3">
      <c r="B1252" s="159"/>
      <c r="C1252" s="15"/>
      <c r="D1252" s="15"/>
      <c r="E1252" s="15"/>
      <c r="F1252" s="15"/>
      <c r="G1252" s="97"/>
      <c r="H1252" s="98"/>
      <c r="I1252" s="15"/>
      <c r="J1252" s="15"/>
      <c r="K1252" s="96"/>
      <c r="L1252" s="96"/>
    </row>
    <row r="1253" spans="2:12" ht="15.6" hidden="1" x14ac:dyDescent="0.3">
      <c r="B1253" s="159"/>
      <c r="C1253" s="15"/>
      <c r="D1253" s="15"/>
      <c r="E1253" s="15"/>
      <c r="F1253" s="15"/>
      <c r="G1253" s="97"/>
      <c r="H1253" s="98"/>
      <c r="I1253" s="15"/>
      <c r="J1253" s="15"/>
      <c r="K1253" s="96"/>
      <c r="L1253" s="96"/>
    </row>
    <row r="1254" spans="2:12" ht="15.6" hidden="1" x14ac:dyDescent="0.3">
      <c r="B1254" s="159"/>
      <c r="C1254" s="15"/>
      <c r="D1254" s="15"/>
      <c r="E1254" s="15"/>
      <c r="F1254" s="15"/>
      <c r="G1254" s="97"/>
      <c r="H1254" s="98"/>
      <c r="I1254" s="15"/>
      <c r="J1254" s="15"/>
      <c r="K1254" s="96"/>
      <c r="L1254" s="96"/>
    </row>
    <row r="1255" spans="2:12" ht="15.6" hidden="1" x14ac:dyDescent="0.3">
      <c r="B1255" s="159"/>
      <c r="C1255" s="15"/>
      <c r="D1255" s="15"/>
      <c r="E1255" s="15"/>
      <c r="F1255" s="15"/>
      <c r="G1255" s="97"/>
      <c r="H1255" s="98"/>
      <c r="I1255" s="15"/>
      <c r="J1255" s="15"/>
      <c r="K1255" s="96"/>
      <c r="L1255" s="96"/>
    </row>
    <row r="1256" spans="2:12" ht="15.6" hidden="1" x14ac:dyDescent="0.3">
      <c r="B1256" s="159"/>
      <c r="C1256" s="15"/>
      <c r="D1256" s="15"/>
      <c r="E1256" s="15"/>
      <c r="F1256" s="15"/>
      <c r="G1256" s="97"/>
      <c r="H1256" s="98"/>
      <c r="I1256" s="15"/>
      <c r="J1256" s="15"/>
      <c r="K1256" s="96"/>
      <c r="L1256" s="96"/>
    </row>
    <row r="1257" spans="2:12" ht="15.6" hidden="1" x14ac:dyDescent="0.3">
      <c r="B1257" s="159"/>
      <c r="C1257" s="15"/>
      <c r="D1257" s="15"/>
      <c r="E1257" s="15"/>
      <c r="F1257" s="15"/>
      <c r="G1257" s="97"/>
      <c r="H1257" s="98"/>
      <c r="I1257" s="15"/>
      <c r="J1257" s="15"/>
      <c r="K1257" s="96"/>
      <c r="L1257" s="96"/>
    </row>
    <row r="1258" spans="2:12" ht="15.6" hidden="1" x14ac:dyDescent="0.3">
      <c r="B1258" s="159"/>
      <c r="C1258" s="15"/>
      <c r="D1258" s="15"/>
      <c r="E1258" s="15"/>
      <c r="F1258" s="15"/>
      <c r="G1258" s="97"/>
      <c r="H1258" s="98"/>
      <c r="I1258" s="15"/>
      <c r="J1258" s="15"/>
      <c r="K1258" s="96"/>
      <c r="L1258" s="96"/>
    </row>
    <row r="1259" spans="2:12" ht="15.6" hidden="1" x14ac:dyDescent="0.3">
      <c r="B1259" s="159"/>
      <c r="C1259" s="15"/>
      <c r="D1259" s="15"/>
      <c r="E1259" s="15"/>
      <c r="F1259" s="15"/>
      <c r="G1259" s="97"/>
      <c r="H1259" s="98"/>
      <c r="I1259" s="15"/>
      <c r="J1259" s="15"/>
      <c r="K1259" s="96"/>
      <c r="L1259" s="96"/>
    </row>
    <row r="1260" spans="2:12" ht="15.6" hidden="1" x14ac:dyDescent="0.3">
      <c r="B1260" s="159"/>
      <c r="C1260" s="15"/>
      <c r="D1260" s="15"/>
      <c r="E1260" s="15"/>
      <c r="F1260" s="15"/>
      <c r="G1260" s="97"/>
      <c r="H1260" s="98"/>
      <c r="I1260" s="15"/>
      <c r="J1260" s="15"/>
      <c r="K1260" s="96"/>
      <c r="L1260" s="96"/>
    </row>
    <row r="1261" spans="2:12" ht="15.6" hidden="1" x14ac:dyDescent="0.3">
      <c r="B1261" s="159"/>
      <c r="C1261" s="15"/>
      <c r="D1261" s="15"/>
      <c r="E1261" s="15"/>
      <c r="F1261" s="15"/>
      <c r="G1261" s="97"/>
      <c r="H1261" s="98"/>
      <c r="I1261" s="15"/>
      <c r="J1261" s="15"/>
      <c r="K1261" s="96"/>
      <c r="L1261" s="96"/>
    </row>
    <row r="1262" spans="2:12" ht="15.6" hidden="1" x14ac:dyDescent="0.3">
      <c r="B1262" s="159"/>
      <c r="C1262" s="15"/>
      <c r="D1262" s="15"/>
      <c r="E1262" s="15"/>
      <c r="F1262" s="15"/>
      <c r="G1262" s="97"/>
      <c r="H1262" s="98"/>
      <c r="I1262" s="15"/>
      <c r="J1262" s="15"/>
      <c r="K1262" s="96"/>
      <c r="L1262" s="96"/>
    </row>
    <row r="1263" spans="2:12" ht="15.6" hidden="1" x14ac:dyDescent="0.3">
      <c r="B1263" s="159"/>
      <c r="C1263" s="15"/>
      <c r="D1263" s="15"/>
      <c r="E1263" s="15"/>
      <c r="F1263" s="15"/>
      <c r="G1263" s="97"/>
      <c r="H1263" s="98"/>
      <c r="I1263" s="15"/>
      <c r="J1263" s="15"/>
      <c r="K1263" s="96"/>
      <c r="L1263" s="96"/>
    </row>
    <row r="1264" spans="2:12" ht="15.6" hidden="1" x14ac:dyDescent="0.3">
      <c r="B1264" s="159"/>
      <c r="C1264" s="15"/>
      <c r="D1264" s="15"/>
      <c r="E1264" s="15"/>
      <c r="F1264" s="15"/>
      <c r="G1264" s="97"/>
      <c r="H1264" s="98"/>
      <c r="I1264" s="15"/>
      <c r="J1264" s="15"/>
      <c r="K1264" s="96"/>
      <c r="L1264" s="96"/>
    </row>
    <row r="1265" spans="2:12" ht="15.6" hidden="1" x14ac:dyDescent="0.3">
      <c r="B1265" s="159"/>
      <c r="C1265" s="15"/>
      <c r="D1265" s="15"/>
      <c r="E1265" s="15"/>
      <c r="F1265" s="15"/>
      <c r="G1265" s="97"/>
      <c r="H1265" s="98"/>
      <c r="I1265" s="15"/>
      <c r="J1265" s="15"/>
      <c r="K1265" s="96"/>
      <c r="L1265" s="96"/>
    </row>
    <row r="1266" spans="2:12" ht="15.6" hidden="1" x14ac:dyDescent="0.3">
      <c r="B1266" s="159"/>
      <c r="C1266" s="15"/>
      <c r="D1266" s="15"/>
      <c r="E1266" s="15"/>
      <c r="F1266" s="15"/>
      <c r="G1266" s="97"/>
      <c r="H1266" s="98"/>
      <c r="I1266" s="15"/>
      <c r="J1266" s="15"/>
      <c r="K1266" s="96"/>
      <c r="L1266" s="96"/>
    </row>
    <row r="1267" spans="2:12" ht="15.6" hidden="1" x14ac:dyDescent="0.3">
      <c r="B1267" s="159"/>
      <c r="C1267" s="15"/>
      <c r="D1267" s="15"/>
      <c r="E1267" s="15"/>
      <c r="F1267" s="15"/>
      <c r="G1267" s="97"/>
      <c r="H1267" s="98"/>
      <c r="I1267" s="15"/>
      <c r="J1267" s="15"/>
      <c r="K1267" s="96"/>
      <c r="L1267" s="96"/>
    </row>
    <row r="1268" spans="2:12" ht="15.6" hidden="1" x14ac:dyDescent="0.3">
      <c r="B1268" s="159"/>
      <c r="C1268" s="15"/>
      <c r="D1268" s="15"/>
      <c r="E1268" s="15"/>
      <c r="F1268" s="15"/>
      <c r="G1268" s="97"/>
      <c r="H1268" s="98"/>
      <c r="I1268" s="15"/>
      <c r="J1268" s="15"/>
      <c r="K1268" s="96"/>
      <c r="L1268" s="96"/>
    </row>
    <row r="1269" spans="2:12" ht="15.6" hidden="1" x14ac:dyDescent="0.3">
      <c r="B1269" s="159"/>
      <c r="C1269" s="15"/>
      <c r="D1269" s="15"/>
      <c r="E1269" s="15"/>
      <c r="F1269" s="15"/>
      <c r="G1269" s="97"/>
      <c r="H1269" s="98"/>
      <c r="I1269" s="15"/>
      <c r="J1269" s="15"/>
      <c r="K1269" s="96"/>
      <c r="L1269" s="96"/>
    </row>
    <row r="1270" spans="2:12" ht="15.6" hidden="1" x14ac:dyDescent="0.3">
      <c r="B1270" s="159"/>
      <c r="C1270" s="15"/>
      <c r="D1270" s="15"/>
      <c r="E1270" s="15"/>
      <c r="F1270" s="15"/>
      <c r="G1270" s="97"/>
      <c r="H1270" s="98"/>
      <c r="I1270" s="15"/>
      <c r="J1270" s="15"/>
      <c r="K1270" s="96"/>
      <c r="L1270" s="96"/>
    </row>
    <row r="1271" spans="2:12" ht="15.6" hidden="1" x14ac:dyDescent="0.3">
      <c r="B1271" s="159"/>
      <c r="C1271" s="15"/>
      <c r="D1271" s="15"/>
      <c r="E1271" s="15"/>
      <c r="F1271" s="15"/>
      <c r="G1271" s="97"/>
      <c r="H1271" s="98"/>
      <c r="I1271" s="15"/>
      <c r="J1271" s="15"/>
      <c r="K1271" s="96"/>
      <c r="L1271" s="96"/>
    </row>
    <row r="1272" spans="2:12" ht="15.6" hidden="1" x14ac:dyDescent="0.3">
      <c r="B1272" s="159"/>
      <c r="C1272" s="15"/>
      <c r="D1272" s="15"/>
      <c r="E1272" s="15"/>
      <c r="F1272" s="15"/>
      <c r="G1272" s="97"/>
      <c r="H1272" s="98"/>
      <c r="I1272" s="15"/>
      <c r="J1272" s="15"/>
      <c r="K1272" s="96"/>
      <c r="L1272" s="96"/>
    </row>
    <row r="1273" spans="2:12" ht="15.6" hidden="1" x14ac:dyDescent="0.3">
      <c r="B1273" s="159"/>
      <c r="C1273" s="15"/>
      <c r="D1273" s="15"/>
      <c r="E1273" s="15"/>
      <c r="F1273" s="15"/>
      <c r="G1273" s="97"/>
      <c r="H1273" s="98"/>
      <c r="I1273" s="15"/>
      <c r="J1273" s="15"/>
      <c r="K1273" s="96"/>
      <c r="L1273" s="96"/>
    </row>
    <row r="1274" spans="2:12" ht="15.6" hidden="1" x14ac:dyDescent="0.3">
      <c r="B1274" s="159"/>
      <c r="C1274" s="15"/>
      <c r="D1274" s="15"/>
      <c r="E1274" s="15"/>
      <c r="F1274" s="15"/>
      <c r="G1274" s="97"/>
      <c r="H1274" s="98"/>
      <c r="I1274" s="15"/>
      <c r="J1274" s="15"/>
      <c r="K1274" s="96"/>
      <c r="L1274" s="96"/>
    </row>
    <row r="1275" spans="2:12" ht="15.6" hidden="1" x14ac:dyDescent="0.3">
      <c r="B1275" s="159"/>
      <c r="C1275" s="15"/>
      <c r="D1275" s="15"/>
      <c r="E1275" s="15"/>
      <c r="F1275" s="15"/>
      <c r="G1275" s="97"/>
      <c r="H1275" s="98"/>
      <c r="I1275" s="15"/>
      <c r="J1275" s="15"/>
      <c r="K1275" s="96"/>
      <c r="L1275" s="96"/>
    </row>
    <row r="1276" spans="2:12" ht="15.6" hidden="1" x14ac:dyDescent="0.3">
      <c r="B1276" s="159"/>
      <c r="C1276" s="15"/>
      <c r="D1276" s="15"/>
      <c r="E1276" s="15"/>
      <c r="F1276" s="15"/>
      <c r="G1276" s="97"/>
      <c r="H1276" s="98"/>
      <c r="I1276" s="15"/>
      <c r="J1276" s="15"/>
      <c r="K1276" s="96"/>
      <c r="L1276" s="96"/>
    </row>
    <row r="1277" spans="2:12" ht="15.6" hidden="1" x14ac:dyDescent="0.3">
      <c r="B1277" s="159"/>
      <c r="C1277" s="15"/>
      <c r="D1277" s="15"/>
      <c r="E1277" s="15"/>
      <c r="F1277" s="15"/>
      <c r="G1277" s="97"/>
      <c r="H1277" s="98"/>
      <c r="I1277" s="15"/>
      <c r="J1277" s="15"/>
      <c r="K1277" s="96"/>
      <c r="L1277" s="96"/>
    </row>
    <row r="1278" spans="2:12" ht="15.6" hidden="1" x14ac:dyDescent="0.3">
      <c r="B1278" s="159"/>
      <c r="C1278" s="15"/>
      <c r="D1278" s="15"/>
      <c r="E1278" s="15"/>
      <c r="F1278" s="15"/>
      <c r="G1278" s="97"/>
      <c r="H1278" s="98"/>
      <c r="I1278" s="15"/>
      <c r="J1278" s="15"/>
      <c r="K1278" s="96"/>
      <c r="L1278" s="96"/>
    </row>
    <row r="1279" spans="2:12" ht="15.6" hidden="1" x14ac:dyDescent="0.3">
      <c r="B1279" s="159"/>
      <c r="C1279" s="15"/>
      <c r="D1279" s="15"/>
      <c r="E1279" s="15"/>
      <c r="F1279" s="15"/>
      <c r="G1279" s="97"/>
      <c r="H1279" s="98"/>
      <c r="I1279" s="15"/>
      <c r="J1279" s="15"/>
      <c r="K1279" s="96"/>
      <c r="L1279" s="96"/>
    </row>
    <row r="1280" spans="2:12" ht="15.6" x14ac:dyDescent="0.3">
      <c r="B1280" s="1440">
        <f>$B$5</f>
        <v>0</v>
      </c>
      <c r="C1280" s="1440"/>
      <c r="D1280" s="1440"/>
      <c r="E1280" s="1440"/>
      <c r="F1280" s="125"/>
      <c r="G1280" s="126" t="s">
        <v>310</v>
      </c>
      <c r="H1280" s="127" t="s">
        <v>292</v>
      </c>
      <c r="I1280" s="5"/>
      <c r="J1280" s="1449">
        <f>'1 FILL FORM'!$D$6</f>
        <v>0</v>
      </c>
      <c r="K1280" s="1449"/>
      <c r="L1280" s="1449"/>
    </row>
    <row r="1281" spans="2:30" ht="5.4" customHeight="1" x14ac:dyDescent="0.25">
      <c r="B1281" s="157"/>
      <c r="C1281" s="5"/>
      <c r="D1281" s="5"/>
      <c r="E1281" s="5"/>
      <c r="F1281" s="5"/>
      <c r="G1281" s="5"/>
      <c r="H1281" s="5"/>
      <c r="I1281" s="5"/>
      <c r="J1281" s="94"/>
      <c r="K1281" s="129"/>
      <c r="L1281" s="129"/>
    </row>
    <row r="1282" spans="2:30" x14ac:dyDescent="0.25">
      <c r="B1282" s="270" t="e">
        <f>'12 Score Format'!$G$9</f>
        <v>#N/A</v>
      </c>
      <c r="C1282" s="270"/>
      <c r="D1282" s="270"/>
      <c r="E1282" s="5"/>
      <c r="F1282" s="15"/>
      <c r="G1282" s="247" t="s">
        <v>370</v>
      </c>
      <c r="H1282" s="248">
        <f>'12 Score Format'!$L$9</f>
        <v>0</v>
      </c>
      <c r="I1282" s="5"/>
      <c r="J1282" s="718"/>
      <c r="K1282" s="129">
        <f>'1 FILL FORM'!$L$6</f>
        <v>0</v>
      </c>
      <c r="L1282" s="129"/>
    </row>
    <row r="1283" spans="2:30" s="123" customFormat="1" ht="60" customHeight="1" x14ac:dyDescent="0.25">
      <c r="B1283" s="500" t="str">
        <f>$H$1280</f>
        <v>S</v>
      </c>
      <c r="C1283" s="130"/>
      <c r="D1283" s="130"/>
      <c r="E1283" s="197" t="e">
        <f>'12 Score Format'!$C$15</f>
        <v>#N/A</v>
      </c>
      <c r="F1283" s="197" t="e">
        <f>'12 Score Format'!$C$16</f>
        <v>#N/A</v>
      </c>
      <c r="G1283" s="197" t="e">
        <f>'12 Score Format'!$C$17</f>
        <v>#N/A</v>
      </c>
      <c r="H1283" s="197" t="e">
        <f>'12 Score Format'!$C$18</f>
        <v>#N/A</v>
      </c>
      <c r="I1283" s="197" t="e">
        <f>'12 Score Format'!$C$19</f>
        <v>#N/A</v>
      </c>
      <c r="J1283" s="197" t="e">
        <f>'12 Score Format'!$C$20</f>
        <v>#N/A</v>
      </c>
      <c r="K1283" s="131" t="s">
        <v>307</v>
      </c>
      <c r="L1283" s="208" t="s">
        <v>350</v>
      </c>
      <c r="T1283" s="124">
        <f>K1287</f>
        <v>0</v>
      </c>
      <c r="X1283" s="649" t="e">
        <f>'12 Score Format'!$C$15</f>
        <v>#N/A</v>
      </c>
      <c r="Y1283" s="650">
        <f>E1287</f>
        <v>0</v>
      </c>
      <c r="Z1283" s="648"/>
      <c r="AA1283" s="648"/>
      <c r="AB1283" s="648"/>
      <c r="AC1283" s="648">
        <f>SUMIF($X$8:$X$31,$AD$8,Y1283:Y1306)</f>
        <v>0</v>
      </c>
      <c r="AD1283" s="642" t="s">
        <v>263</v>
      </c>
    </row>
    <row r="1284" spans="2:30" ht="13.8" x14ac:dyDescent="0.25">
      <c r="B1284" s="158"/>
      <c r="C1284" s="1438">
        <f>'12 Score Format'!$C$9:$D$9</f>
        <v>0</v>
      </c>
      <c r="D1284" s="1438"/>
      <c r="E1284" s="138"/>
      <c r="F1284" s="138"/>
      <c r="G1284" s="138"/>
      <c r="H1284" s="138"/>
      <c r="I1284" s="138"/>
      <c r="J1284" s="138"/>
      <c r="K1284" s="132">
        <f>SUM(E1284:J1284)</f>
        <v>0</v>
      </c>
      <c r="L1284" s="133" t="e">
        <f>AVERAGE(E1284:J1284)</f>
        <v>#DIV/0!</v>
      </c>
      <c r="T1284" s="124">
        <f>K1295</f>
        <v>0</v>
      </c>
      <c r="X1284" s="649" t="e">
        <f>'12 Score Format'!$C$16</f>
        <v>#N/A</v>
      </c>
      <c r="Y1284" s="650">
        <f>F1287</f>
        <v>0</v>
      </c>
      <c r="Z1284" s="651"/>
      <c r="AA1284" s="652"/>
      <c r="AB1284" s="653"/>
      <c r="AC1284" s="648">
        <f>SUMIF($X$8:$X$31,$AD$9,Y1283:Y1306)</f>
        <v>0</v>
      </c>
      <c r="AD1284" s="642" t="s">
        <v>490</v>
      </c>
    </row>
    <row r="1285" spans="2:30" ht="13.8" x14ac:dyDescent="0.25">
      <c r="B1285" s="158"/>
      <c r="C1285" s="1438">
        <f>'12 Score Format'!$C$10:$D$10</f>
        <v>0</v>
      </c>
      <c r="D1285" s="1438"/>
      <c r="E1285" s="138"/>
      <c r="F1285" s="138"/>
      <c r="G1285" s="138"/>
      <c r="H1285" s="138"/>
      <c r="I1285" s="138"/>
      <c r="J1285" s="138"/>
      <c r="K1285" s="132">
        <f>SUM(E1285:J1285)</f>
        <v>0</v>
      </c>
      <c r="L1285" s="133" t="e">
        <f>AVERAGE(E1285:J1285)</f>
        <v>#DIV/0!</v>
      </c>
      <c r="T1285" s="124">
        <f>K1303</f>
        <v>0</v>
      </c>
      <c r="X1285" s="649" t="e">
        <f>'12 Score Format'!$C$17</f>
        <v>#N/A</v>
      </c>
      <c r="Y1285" s="650">
        <f>G1287</f>
        <v>0</v>
      </c>
      <c r="Z1285" s="651"/>
      <c r="AA1285" s="654"/>
      <c r="AB1285" s="654"/>
      <c r="AC1285" s="648">
        <f>SUMIF($X$8:$X$31,AD1285,Y1283:Y1306)</f>
        <v>0</v>
      </c>
      <c r="AD1285" s="642" t="s">
        <v>487</v>
      </c>
    </row>
    <row r="1286" spans="2:30" ht="13.8" x14ac:dyDescent="0.25">
      <c r="B1286" s="158"/>
      <c r="C1286" s="1438">
        <f>'12 Score Format'!$C$11:$D$11</f>
        <v>0</v>
      </c>
      <c r="D1286" s="1438"/>
      <c r="E1286" s="138"/>
      <c r="F1286" s="138"/>
      <c r="G1286" s="138"/>
      <c r="H1286" s="138"/>
      <c r="I1286" s="138"/>
      <c r="J1286" s="138"/>
      <c r="K1286" s="132">
        <f>SUM(E1286:J1286)</f>
        <v>0</v>
      </c>
      <c r="L1286" s="133" t="e">
        <f>AVERAGE(E1286:J1286)</f>
        <v>#DIV/0!</v>
      </c>
      <c r="T1286" s="124">
        <f>K1311</f>
        <v>0</v>
      </c>
      <c r="X1286" s="649" t="e">
        <f>'12 Score Format'!$C$18</f>
        <v>#N/A</v>
      </c>
      <c r="Y1286" s="650">
        <f>H1287</f>
        <v>0</v>
      </c>
      <c r="Z1286" s="651"/>
      <c r="AA1286" s="651"/>
      <c r="AB1286" s="651"/>
      <c r="AC1286" s="648">
        <f>SUMIF($X$8:$X$31,AD1286,Y1283:Y1306)</f>
        <v>0</v>
      </c>
      <c r="AD1286" s="642" t="s">
        <v>262</v>
      </c>
    </row>
    <row r="1287" spans="2:30" ht="13.8" x14ac:dyDescent="0.25">
      <c r="B1287" s="158"/>
      <c r="C1287" s="1438" t="s">
        <v>248</v>
      </c>
      <c r="D1287" s="1438"/>
      <c r="E1287" s="647">
        <f>SUM(E1284:E1286)</f>
        <v>0</v>
      </c>
      <c r="F1287" s="647">
        <f t="shared" ref="F1287:J1287" si="129">SUM(F1284:F1286)</f>
        <v>0</v>
      </c>
      <c r="G1287" s="647">
        <f t="shared" si="129"/>
        <v>0</v>
      </c>
      <c r="H1287" s="647">
        <f t="shared" si="129"/>
        <v>0</v>
      </c>
      <c r="I1287" s="647">
        <f t="shared" si="129"/>
        <v>0</v>
      </c>
      <c r="J1287" s="647">
        <f t="shared" si="129"/>
        <v>0</v>
      </c>
      <c r="K1287" s="134">
        <f t="shared" ref="K1287" si="130">SUM(K1284:K1286)</f>
        <v>0</v>
      </c>
      <c r="L1287" s="133"/>
      <c r="X1287" s="649" t="e">
        <f>'12 Score Format'!$C$19</f>
        <v>#N/A</v>
      </c>
      <c r="Y1287" s="650">
        <f>I1287</f>
        <v>0</v>
      </c>
      <c r="Z1287" s="651"/>
      <c r="AA1287" s="651"/>
      <c r="AB1287" s="651"/>
      <c r="AC1287" s="648">
        <f>SUMIF($X$8:$X$31,$AD$12,Y1283:Y1306)</f>
        <v>0</v>
      </c>
      <c r="AD1287" s="642" t="s">
        <v>485</v>
      </c>
    </row>
    <row r="1288" spans="2:30" ht="15.6" x14ac:dyDescent="0.3">
      <c r="B1288" s="157"/>
      <c r="C1288" s="135"/>
      <c r="D1288" s="5"/>
      <c r="E1288" s="718"/>
      <c r="F1288" s="718"/>
      <c r="G1288" s="718"/>
      <c r="H1288" s="718"/>
      <c r="I1288" s="182"/>
      <c r="J1288" s="182"/>
      <c r="K1288" s="199" t="s">
        <v>311</v>
      </c>
      <c r="L1288" s="181" t="e">
        <f>K1287/('12 Score Format'!$K$9*30)</f>
        <v>#DIV/0!</v>
      </c>
      <c r="X1288" s="649" t="e">
        <f>'12 Score Format'!$C$20</f>
        <v>#N/A</v>
      </c>
      <c r="Y1288" s="650">
        <f>J1287</f>
        <v>0</v>
      </c>
      <c r="Z1288" s="454"/>
      <c r="AA1288" s="454"/>
      <c r="AB1288" s="454"/>
      <c r="AC1288" s="648">
        <f>SUMIF($X$8:$X$31,$AD$13,Y1283:Y1306)</f>
        <v>0</v>
      </c>
      <c r="AD1288" s="642" t="s">
        <v>489</v>
      </c>
    </row>
    <row r="1289" spans="2:30" ht="15" x14ac:dyDescent="0.25">
      <c r="B1289" s="157"/>
      <c r="C1289" s="5"/>
      <c r="D1289" s="5"/>
      <c r="E1289" s="5"/>
      <c r="F1289" s="5"/>
      <c r="G1289" s="247" t="s">
        <v>370</v>
      </c>
      <c r="H1289" s="248">
        <f>'12 Score Format'!$L$10</f>
        <v>0</v>
      </c>
      <c r="I1289" s="5"/>
      <c r="J1289" s="5"/>
      <c r="K1289" s="128"/>
      <c r="L1289" s="129"/>
      <c r="X1289" s="649" t="e">
        <f>'12 Score Format'!$G$15</f>
        <v>#N/A</v>
      </c>
      <c r="Y1289" s="655">
        <f>E1295</f>
        <v>0</v>
      </c>
      <c r="Z1289" s="454"/>
      <c r="AA1289" s="454"/>
      <c r="AB1289" s="454"/>
      <c r="AC1289" s="648">
        <f>SUMIF($X$8:$X$31,$AD$14,Y1283:Y1306)</f>
        <v>0</v>
      </c>
      <c r="AD1289" s="642" t="s">
        <v>488</v>
      </c>
    </row>
    <row r="1290" spans="2:30" ht="13.8" x14ac:dyDescent="0.25">
      <c r="B1290" s="271" t="e">
        <f>'12 Score Format'!$G$10</f>
        <v>#N/A</v>
      </c>
      <c r="C1290" s="271"/>
      <c r="D1290" s="271"/>
      <c r="E1290" s="5"/>
      <c r="F1290" s="5"/>
      <c r="G1290" s="5"/>
      <c r="H1290" s="5"/>
      <c r="I1290" s="5"/>
      <c r="J1290" s="5"/>
      <c r="K1290" s="128"/>
      <c r="L1290" s="129"/>
      <c r="X1290" s="649" t="e">
        <f>'12 Score Format'!$G$16</f>
        <v>#N/A</v>
      </c>
      <c r="Y1290" s="655">
        <f>F1295</f>
        <v>0</v>
      </c>
      <c r="Z1290" s="454"/>
      <c r="AA1290" s="454"/>
      <c r="AB1290" s="454"/>
      <c r="AC1290" s="648">
        <f>SUMIF($X$8:$X$31,$AD$15,Y1283:Y1306)</f>
        <v>0</v>
      </c>
      <c r="AD1290" s="657" t="s">
        <v>486</v>
      </c>
    </row>
    <row r="1291" spans="2:30" s="123" customFormat="1" ht="60" customHeight="1" x14ac:dyDescent="0.25">
      <c r="B1291" s="500" t="str">
        <f>$H$1280</f>
        <v>S</v>
      </c>
      <c r="C1291" s="130"/>
      <c r="D1291" s="130"/>
      <c r="E1291" s="197" t="e">
        <f>'12 Score Format'!$G$15</f>
        <v>#N/A</v>
      </c>
      <c r="F1291" s="197" t="e">
        <f>'12 Score Format'!$G$16</f>
        <v>#N/A</v>
      </c>
      <c r="G1291" s="197" t="e">
        <f>'12 Score Format'!$G$17</f>
        <v>#N/A</v>
      </c>
      <c r="H1291" s="197" t="e">
        <f>'12 Score Format'!$G$18</f>
        <v>#N/A</v>
      </c>
      <c r="I1291" s="197" t="e">
        <f>'12 Score Format'!$G$19</f>
        <v>#N/A</v>
      </c>
      <c r="J1291" s="197" t="e">
        <f>'12 Score Format'!$G$20</f>
        <v>#N/A</v>
      </c>
      <c r="K1291" s="131" t="s">
        <v>307</v>
      </c>
      <c r="L1291" s="131" t="s">
        <v>308</v>
      </c>
      <c r="X1291" s="649" t="e">
        <f>'12 Score Format'!$G$17</f>
        <v>#N/A</v>
      </c>
      <c r="Y1291" s="655">
        <f>G1295</f>
        <v>0</v>
      </c>
      <c r="Z1291" s="648"/>
      <c r="AA1291" s="648"/>
      <c r="AB1291" s="648"/>
      <c r="AC1291" s="648"/>
    </row>
    <row r="1292" spans="2:30" ht="13.8" x14ac:dyDescent="0.25">
      <c r="B1292" s="158"/>
      <c r="C1292" s="1438">
        <f>'12 Score Format'!$C$9:$D$9</f>
        <v>0</v>
      </c>
      <c r="D1292" s="1438"/>
      <c r="E1292" s="138"/>
      <c r="F1292" s="138"/>
      <c r="G1292" s="138"/>
      <c r="H1292" s="138"/>
      <c r="I1292" s="138"/>
      <c r="J1292" s="138"/>
      <c r="K1292" s="132">
        <f>SUM(E1292:J1292)</f>
        <v>0</v>
      </c>
      <c r="L1292" s="133" t="e">
        <f>AVERAGE(E1292:J1292)</f>
        <v>#DIV/0!</v>
      </c>
      <c r="X1292" s="649" t="e">
        <f>'12 Score Format'!$G$18</f>
        <v>#N/A</v>
      </c>
      <c r="Y1292" s="655">
        <f>H1295</f>
        <v>0</v>
      </c>
      <c r="Z1292" s="651"/>
      <c r="AA1292" s="651"/>
      <c r="AB1292" s="651"/>
      <c r="AC1292" s="651"/>
      <c r="AD1292" s="124"/>
    </row>
    <row r="1293" spans="2:30" ht="13.8" x14ac:dyDescent="0.25">
      <c r="B1293" s="158"/>
      <c r="C1293" s="1438">
        <f>'12 Score Format'!$C$10:$D$10</f>
        <v>0</v>
      </c>
      <c r="D1293" s="1438"/>
      <c r="E1293" s="138"/>
      <c r="F1293" s="138"/>
      <c r="G1293" s="138"/>
      <c r="H1293" s="138"/>
      <c r="I1293" s="138"/>
      <c r="J1293" s="138"/>
      <c r="K1293" s="132">
        <f>SUM(E1293:J1293)</f>
        <v>0</v>
      </c>
      <c r="L1293" s="133" t="e">
        <f>AVERAGE(E1293:J1293)</f>
        <v>#DIV/0!</v>
      </c>
      <c r="X1293" s="649" t="e">
        <f>'12 Score Format'!$G$19</f>
        <v>#N/A</v>
      </c>
      <c r="Y1293" s="655">
        <f>I1295</f>
        <v>0</v>
      </c>
      <c r="Z1293" s="651"/>
      <c r="AA1293" s="651"/>
      <c r="AB1293" s="651"/>
      <c r="AC1293" s="651"/>
      <c r="AD1293" s="124"/>
    </row>
    <row r="1294" spans="2:30" ht="13.8" x14ac:dyDescent="0.25">
      <c r="B1294" s="158"/>
      <c r="C1294" s="1438">
        <f>'12 Score Format'!$C$11:$D$11</f>
        <v>0</v>
      </c>
      <c r="D1294" s="1438"/>
      <c r="E1294" s="138"/>
      <c r="F1294" s="138"/>
      <c r="G1294" s="138"/>
      <c r="H1294" s="138"/>
      <c r="I1294" s="138"/>
      <c r="J1294" s="138"/>
      <c r="K1294" s="132">
        <f>SUM(E1294:J1294)</f>
        <v>0</v>
      </c>
      <c r="L1294" s="133" t="e">
        <f>AVERAGE(E1294:J1294)</f>
        <v>#DIV/0!</v>
      </c>
      <c r="X1294" s="649" t="e">
        <f>'12 Score Format'!$G$20</f>
        <v>#N/A</v>
      </c>
      <c r="Y1294" s="655">
        <f>J1295</f>
        <v>0</v>
      </c>
      <c r="Z1294" s="651"/>
      <c r="AA1294" s="651"/>
      <c r="AB1294" s="651"/>
      <c r="AC1294" s="651"/>
      <c r="AD1294" s="124"/>
    </row>
    <row r="1295" spans="2:30" ht="13.8" x14ac:dyDescent="0.25">
      <c r="B1295" s="158"/>
      <c r="C1295" s="1438" t="s">
        <v>248</v>
      </c>
      <c r="D1295" s="1438"/>
      <c r="E1295" s="647">
        <f>SUM(E1292:E1294)</f>
        <v>0</v>
      </c>
      <c r="F1295" s="647">
        <f t="shared" ref="F1295:J1295" si="131">SUM(F1292:F1294)</f>
        <v>0</v>
      </c>
      <c r="G1295" s="647">
        <f t="shared" si="131"/>
        <v>0</v>
      </c>
      <c r="H1295" s="647">
        <f t="shared" si="131"/>
        <v>0</v>
      </c>
      <c r="I1295" s="647">
        <f t="shared" si="131"/>
        <v>0</v>
      </c>
      <c r="J1295" s="647">
        <f t="shared" si="131"/>
        <v>0</v>
      </c>
      <c r="K1295" s="134">
        <f t="shared" ref="K1295" si="132">SUM(K1292:K1294)</f>
        <v>0</v>
      </c>
      <c r="L1295" s="132"/>
      <c r="X1295" s="649" t="e">
        <f>'12 Score Format'!$K$15</f>
        <v>#N/A</v>
      </c>
      <c r="Y1295" s="655">
        <f>E1303</f>
        <v>0</v>
      </c>
      <c r="Z1295" s="651"/>
      <c r="AA1295" s="651"/>
      <c r="AB1295" s="651"/>
      <c r="AC1295" s="651"/>
      <c r="AD1295" s="124"/>
    </row>
    <row r="1296" spans="2:30" ht="15.6" x14ac:dyDescent="0.3">
      <c r="B1296" s="157"/>
      <c r="C1296" s="135"/>
      <c r="D1296" s="5"/>
      <c r="E1296" s="718"/>
      <c r="F1296" s="718"/>
      <c r="G1296" s="718"/>
      <c r="H1296" s="718"/>
      <c r="I1296" s="182"/>
      <c r="J1296" s="182"/>
      <c r="K1296" s="199" t="s">
        <v>311</v>
      </c>
      <c r="L1296" s="181" t="e">
        <f>K1295/('12 Score Format'!$K$10*30)</f>
        <v>#DIV/0!</v>
      </c>
      <c r="X1296" s="649" t="e">
        <f>'12 Score Format'!$K$16</f>
        <v>#N/A</v>
      </c>
      <c r="Y1296" s="655">
        <f>F1303</f>
        <v>0</v>
      </c>
      <c r="Z1296" s="454"/>
      <c r="AA1296" s="454"/>
      <c r="AB1296" s="454"/>
      <c r="AC1296" s="454"/>
    </row>
    <row r="1297" spans="2:30" ht="15" x14ac:dyDescent="0.25">
      <c r="B1297" s="157"/>
      <c r="C1297" s="5"/>
      <c r="D1297" s="5"/>
      <c r="E1297" s="5"/>
      <c r="F1297" s="5"/>
      <c r="G1297" s="5"/>
      <c r="H1297" s="5"/>
      <c r="I1297" s="5"/>
      <c r="J1297" s="5"/>
      <c r="K1297" s="128"/>
      <c r="L1297" s="137"/>
      <c r="X1297" s="649" t="e">
        <f>'12 Score Format'!$K$17</f>
        <v>#N/A</v>
      </c>
      <c r="Y1297" s="655">
        <f>G1303</f>
        <v>0</v>
      </c>
      <c r="Z1297" s="454"/>
      <c r="AA1297" s="454"/>
      <c r="AB1297" s="454"/>
      <c r="AC1297" s="454"/>
    </row>
    <row r="1298" spans="2:30" x14ac:dyDescent="0.25">
      <c r="B1298" s="271" t="e">
        <f>'12 Score Format'!$G$11</f>
        <v>#N/A</v>
      </c>
      <c r="C1298" s="271"/>
      <c r="D1298" s="271"/>
      <c r="E1298" s="5"/>
      <c r="F1298" s="5"/>
      <c r="G1298" s="247" t="s">
        <v>370</v>
      </c>
      <c r="H1298" s="248">
        <f>'12 Score Format'!$L$11</f>
        <v>0</v>
      </c>
      <c r="I1298" s="5"/>
      <c r="J1298" s="5"/>
      <c r="K1298" s="128"/>
      <c r="L1298" s="129"/>
      <c r="X1298" s="649" t="e">
        <f>'12 Score Format'!$K$18</f>
        <v>#N/A</v>
      </c>
      <c r="Y1298" s="655">
        <f>H1303</f>
        <v>0</v>
      </c>
      <c r="Z1298" s="454"/>
      <c r="AA1298" s="454"/>
      <c r="AB1298" s="454"/>
      <c r="AC1298" s="454"/>
    </row>
    <row r="1299" spans="2:30" s="123" customFormat="1" ht="60" customHeight="1" x14ac:dyDescent="0.25">
      <c r="B1299" s="500" t="str">
        <f>$H$1280</f>
        <v>S</v>
      </c>
      <c r="C1299" s="130"/>
      <c r="D1299" s="130"/>
      <c r="E1299" s="197" t="e">
        <f>'12 Score Format'!$K$15</f>
        <v>#N/A</v>
      </c>
      <c r="F1299" s="197" t="e">
        <f>'12 Score Format'!$K$16</f>
        <v>#N/A</v>
      </c>
      <c r="G1299" s="197" t="e">
        <f>'12 Score Format'!$K$17</f>
        <v>#N/A</v>
      </c>
      <c r="H1299" s="197" t="e">
        <f>'12 Score Format'!$K$18</f>
        <v>#N/A</v>
      </c>
      <c r="I1299" s="197" t="e">
        <f>'12 Score Format'!$K$19</f>
        <v>#N/A</v>
      </c>
      <c r="J1299" s="197" t="e">
        <f>'12 Score Format'!$K$20</f>
        <v>#N/A</v>
      </c>
      <c r="K1299" s="131" t="s">
        <v>307</v>
      </c>
      <c r="L1299" s="131" t="s">
        <v>308</v>
      </c>
      <c r="X1299" s="649" t="e">
        <f>'12 Score Format'!$K$19</f>
        <v>#N/A</v>
      </c>
      <c r="Y1299" s="655">
        <f>I1303</f>
        <v>0</v>
      </c>
      <c r="Z1299" s="648"/>
      <c r="AA1299" s="648"/>
      <c r="AB1299" s="648"/>
      <c r="AC1299" s="648"/>
    </row>
    <row r="1300" spans="2:30" ht="13.8" x14ac:dyDescent="0.25">
      <c r="B1300" s="158"/>
      <c r="C1300" s="1438">
        <f>'12 Score Format'!$C$9:$D$9</f>
        <v>0</v>
      </c>
      <c r="D1300" s="1438"/>
      <c r="E1300" s="138"/>
      <c r="F1300" s="138"/>
      <c r="G1300" s="138"/>
      <c r="H1300" s="138"/>
      <c r="I1300" s="138"/>
      <c r="J1300" s="138"/>
      <c r="K1300" s="132">
        <f>SUM(E1300:J1300)</f>
        <v>0</v>
      </c>
      <c r="L1300" s="133" t="e">
        <f>AVERAGE(E1300:J1300)</f>
        <v>#DIV/0!</v>
      </c>
      <c r="X1300" s="649" t="e">
        <f>'12 Score Format'!$K$20</f>
        <v>#N/A</v>
      </c>
      <c r="Y1300" s="655">
        <f>J1303</f>
        <v>0</v>
      </c>
      <c r="Z1300" s="651"/>
      <c r="AA1300" s="651"/>
      <c r="AB1300" s="651"/>
      <c r="AC1300" s="651"/>
      <c r="AD1300" s="124"/>
    </row>
    <row r="1301" spans="2:30" ht="13.8" x14ac:dyDescent="0.25">
      <c r="B1301" s="158"/>
      <c r="C1301" s="1438">
        <f>'12 Score Format'!$C$10:$D$10</f>
        <v>0</v>
      </c>
      <c r="D1301" s="1438"/>
      <c r="E1301" s="138"/>
      <c r="F1301" s="138"/>
      <c r="G1301" s="138"/>
      <c r="H1301" s="138"/>
      <c r="I1301" s="138"/>
      <c r="J1301" s="138"/>
      <c r="K1301" s="132">
        <f>SUM(E1301:J1301)</f>
        <v>0</v>
      </c>
      <c r="L1301" s="133" t="e">
        <f>AVERAGE(E1301:J1301)</f>
        <v>#DIV/0!</v>
      </c>
      <c r="X1301" s="649" t="e">
        <f>'12 Score Format'!$O$15</f>
        <v>#N/A</v>
      </c>
      <c r="Y1301" s="658">
        <f>E1311</f>
        <v>0</v>
      </c>
      <c r="Z1301" s="656"/>
      <c r="AA1301" s="656"/>
      <c r="AB1301" s="656"/>
      <c r="AC1301" s="656"/>
      <c r="AD1301" s="124"/>
    </row>
    <row r="1302" spans="2:30" ht="13.8" x14ac:dyDescent="0.25">
      <c r="B1302" s="158"/>
      <c r="C1302" s="1438">
        <f>'12 Score Format'!$C$11:$D$11</f>
        <v>0</v>
      </c>
      <c r="D1302" s="1438"/>
      <c r="E1302" s="138"/>
      <c r="F1302" s="138"/>
      <c r="G1302" s="138"/>
      <c r="H1302" s="138"/>
      <c r="I1302" s="138"/>
      <c r="J1302" s="138"/>
      <c r="K1302" s="132">
        <f>SUM(E1302:J1302)</f>
        <v>0</v>
      </c>
      <c r="L1302" s="133" t="e">
        <f>AVERAGE(E1302:J1302)</f>
        <v>#DIV/0!</v>
      </c>
      <c r="X1302" s="649" t="e">
        <f>'12 Score Format'!$O$16</f>
        <v>#N/A</v>
      </c>
      <c r="Y1302" s="658">
        <f>F1311</f>
        <v>0</v>
      </c>
      <c r="Z1302" s="656"/>
      <c r="AA1302" s="656"/>
      <c r="AB1302" s="656"/>
      <c r="AC1302" s="656"/>
      <c r="AD1302" s="124"/>
    </row>
    <row r="1303" spans="2:30" ht="13.8" x14ac:dyDescent="0.25">
      <c r="B1303" s="158"/>
      <c r="C1303" s="1438" t="s">
        <v>248</v>
      </c>
      <c r="D1303" s="1438"/>
      <c r="E1303" s="647">
        <f>SUM(E1300:E1302)</f>
        <v>0</v>
      </c>
      <c r="F1303" s="647">
        <f t="shared" ref="F1303:J1303" si="133">SUM(F1300:F1302)</f>
        <v>0</v>
      </c>
      <c r="G1303" s="647">
        <f t="shared" si="133"/>
        <v>0</v>
      </c>
      <c r="H1303" s="647">
        <f t="shared" si="133"/>
        <v>0</v>
      </c>
      <c r="I1303" s="647">
        <f t="shared" si="133"/>
        <v>0</v>
      </c>
      <c r="J1303" s="647">
        <f t="shared" si="133"/>
        <v>0</v>
      </c>
      <c r="K1303" s="134">
        <f t="shared" ref="K1303" si="134">SUM(K1300:K1302)</f>
        <v>0</v>
      </c>
      <c r="L1303" s="132"/>
      <c r="X1303" s="649" t="e">
        <f>'12 Score Format'!$O$17</f>
        <v>#N/A</v>
      </c>
      <c r="Y1303" s="658">
        <f>G1311</f>
        <v>0</v>
      </c>
      <c r="Z1303" s="656"/>
      <c r="AA1303" s="656"/>
      <c r="AB1303" s="656"/>
      <c r="AC1303" s="656"/>
      <c r="AD1303" s="124"/>
    </row>
    <row r="1304" spans="2:30" ht="15.6" x14ac:dyDescent="0.3">
      <c r="B1304" s="157"/>
      <c r="C1304" s="135"/>
      <c r="D1304" s="5"/>
      <c r="E1304" s="718"/>
      <c r="F1304" s="718"/>
      <c r="G1304" s="718"/>
      <c r="H1304" s="718"/>
      <c r="I1304" s="182"/>
      <c r="J1304" s="182"/>
      <c r="K1304" s="199" t="s">
        <v>311</v>
      </c>
      <c r="L1304" s="181" t="e">
        <f>K1303/('12 Score Format'!$K$11*30)</f>
        <v>#DIV/0!</v>
      </c>
      <c r="X1304" s="649" t="e">
        <f>'12 Score Format'!$O$18</f>
        <v>#N/A</v>
      </c>
      <c r="Y1304" s="658">
        <f>H1311</f>
        <v>0</v>
      </c>
      <c r="Z1304" s="656"/>
      <c r="AA1304" s="656"/>
      <c r="AB1304" s="656"/>
      <c r="AC1304" s="656"/>
    </row>
    <row r="1305" spans="2:30" ht="15" x14ac:dyDescent="0.25">
      <c r="B1305" s="157"/>
      <c r="C1305" s="5"/>
      <c r="D1305" s="5"/>
      <c r="E1305" s="5"/>
      <c r="F1305" s="5"/>
      <c r="G1305" s="5"/>
      <c r="H1305" s="5"/>
      <c r="I1305" s="5"/>
      <c r="J1305" s="5"/>
      <c r="K1305" s="128"/>
      <c r="L1305" s="137"/>
      <c r="X1305" s="649" t="e">
        <f>'12 Score Format'!$O$19</f>
        <v>#N/A</v>
      </c>
      <c r="Y1305" s="658">
        <f>I1311</f>
        <v>0</v>
      </c>
      <c r="Z1305" s="656"/>
      <c r="AA1305" s="656"/>
      <c r="AB1305" s="656"/>
      <c r="AC1305" s="656"/>
    </row>
    <row r="1306" spans="2:30" ht="13.8" x14ac:dyDescent="0.25">
      <c r="B1306" s="271" t="str">
        <f>'12 Score Format'!$G$12</f>
        <v>Not Used</v>
      </c>
      <c r="C1306" s="271"/>
      <c r="D1306" s="271"/>
      <c r="E1306" s="5"/>
      <c r="F1306" s="5"/>
      <c r="G1306" s="247" t="s">
        <v>370</v>
      </c>
      <c r="H1306" s="248">
        <f>'12 Score Format'!$L$12</f>
        <v>0</v>
      </c>
      <c r="I1306" s="5"/>
      <c r="J1306" s="5"/>
      <c r="K1306" s="128"/>
      <c r="L1306" s="129"/>
      <c r="X1306" s="649" t="e">
        <f>'12 Score Format'!$O$20</f>
        <v>#N/A</v>
      </c>
      <c r="Y1306" s="659">
        <f>J1311</f>
        <v>0</v>
      </c>
      <c r="Z1306" s="656"/>
      <c r="AA1306" s="656"/>
      <c r="AB1306" s="656"/>
      <c r="AC1306" s="656"/>
    </row>
    <row r="1307" spans="2:30" s="123" customFormat="1" ht="60" customHeight="1" x14ac:dyDescent="0.2">
      <c r="B1307" s="500" t="str">
        <f>$H$1280</f>
        <v>S</v>
      </c>
      <c r="C1307" s="130"/>
      <c r="D1307" s="130"/>
      <c r="E1307" s="197" t="e">
        <f>'12 Score Format'!$O$15</f>
        <v>#N/A</v>
      </c>
      <c r="F1307" s="197" t="e">
        <f>'12 Score Format'!$O$16</f>
        <v>#N/A</v>
      </c>
      <c r="G1307" s="197" t="e">
        <f>'12 Score Format'!$O$17</f>
        <v>#N/A</v>
      </c>
      <c r="H1307" s="197" t="e">
        <f>'12 Score Format'!$O$18</f>
        <v>#N/A</v>
      </c>
      <c r="I1307" s="197" t="e">
        <f>'12 Score Format'!$O$19</f>
        <v>#N/A</v>
      </c>
      <c r="J1307" s="197" t="e">
        <f>'12 Score Format'!$O$20</f>
        <v>#N/A</v>
      </c>
      <c r="K1307" s="131" t="s">
        <v>307</v>
      </c>
      <c r="L1307" s="131" t="s">
        <v>308</v>
      </c>
    </row>
    <row r="1308" spans="2:30" ht="13.8" x14ac:dyDescent="0.25">
      <c r="B1308" s="158"/>
      <c r="C1308" s="1438">
        <f>'12 Score Format'!$C$9:$D$9</f>
        <v>0</v>
      </c>
      <c r="D1308" s="1438"/>
      <c r="E1308" s="138"/>
      <c r="F1308" s="138"/>
      <c r="G1308" s="138"/>
      <c r="H1308" s="138"/>
      <c r="I1308" s="138"/>
      <c r="J1308" s="138"/>
      <c r="K1308" s="132">
        <f>SUM(E1308:J1308)</f>
        <v>0</v>
      </c>
      <c r="L1308" s="133" t="e">
        <f>AVERAGE(E1308:J1308)</f>
        <v>#DIV/0!</v>
      </c>
    </row>
    <row r="1309" spans="2:30" ht="13.8" x14ac:dyDescent="0.25">
      <c r="B1309" s="158"/>
      <c r="C1309" s="1438">
        <f>'12 Score Format'!$C$10:$D$10</f>
        <v>0</v>
      </c>
      <c r="D1309" s="1438"/>
      <c r="E1309" s="138"/>
      <c r="F1309" s="138"/>
      <c r="G1309" s="138"/>
      <c r="H1309" s="138"/>
      <c r="I1309" s="138"/>
      <c r="J1309" s="138"/>
      <c r="K1309" s="132">
        <f>SUM(E1309:J1309)</f>
        <v>0</v>
      </c>
      <c r="L1309" s="133" t="e">
        <f>AVERAGE(E1309:J1309)</f>
        <v>#DIV/0!</v>
      </c>
    </row>
    <row r="1310" spans="2:30" ht="13.8" x14ac:dyDescent="0.25">
      <c r="B1310" s="158"/>
      <c r="C1310" s="1438">
        <f>'12 Score Format'!$C$11:$D$11</f>
        <v>0</v>
      </c>
      <c r="D1310" s="1438"/>
      <c r="E1310" s="138"/>
      <c r="F1310" s="138"/>
      <c r="G1310" s="138"/>
      <c r="H1310" s="138"/>
      <c r="I1310" s="138"/>
      <c r="J1310" s="138"/>
      <c r="K1310" s="132">
        <f>SUM(E1310:J1310)</f>
        <v>0</v>
      </c>
      <c r="L1310" s="133" t="e">
        <f>AVERAGE(E1310:J1310)</f>
        <v>#DIV/0!</v>
      </c>
    </row>
    <row r="1311" spans="2:30" ht="13.8" x14ac:dyDescent="0.25">
      <c r="B1311" s="158"/>
      <c r="C1311" s="1438" t="s">
        <v>248</v>
      </c>
      <c r="D1311" s="1438"/>
      <c r="E1311" s="647">
        <f t="shared" ref="E1311:K1311" si="135">SUM(E1308:E1310)</f>
        <v>0</v>
      </c>
      <c r="F1311" s="647">
        <f t="shared" si="135"/>
        <v>0</v>
      </c>
      <c r="G1311" s="647">
        <f t="shared" si="135"/>
        <v>0</v>
      </c>
      <c r="H1311" s="647">
        <f t="shared" si="135"/>
        <v>0</v>
      </c>
      <c r="I1311" s="647">
        <f t="shared" si="135"/>
        <v>0</v>
      </c>
      <c r="J1311" s="647">
        <f t="shared" si="135"/>
        <v>0</v>
      </c>
      <c r="K1311" s="134">
        <f t="shared" si="135"/>
        <v>0</v>
      </c>
      <c r="L1311" s="132"/>
    </row>
    <row r="1312" spans="2:30" ht="15.6" x14ac:dyDescent="0.3">
      <c r="B1312" s="157"/>
      <c r="C1312" s="135"/>
      <c r="D1312" s="5"/>
      <c r="E1312" s="94"/>
      <c r="F1312" s="94"/>
      <c r="G1312" s="94"/>
      <c r="H1312" s="94"/>
      <c r="I1312" s="182"/>
      <c r="J1312" s="182"/>
      <c r="K1312" s="199" t="s">
        <v>311</v>
      </c>
      <c r="L1312" s="181" t="e">
        <f>K1311/('12 Score Format'!$K$12*30)</f>
        <v>#DIV/0!</v>
      </c>
    </row>
    <row r="1313" spans="2:15" ht="15" customHeight="1" x14ac:dyDescent="0.3">
      <c r="B1313" s="157"/>
      <c r="C1313" s="135"/>
      <c r="D1313" s="5"/>
      <c r="E1313" s="94"/>
      <c r="F1313" s="15"/>
      <c r="G1313" s="247" t="s">
        <v>371</v>
      </c>
      <c r="H1313" s="248">
        <f>$H$38</f>
        <v>0</v>
      </c>
      <c r="I1313" s="94"/>
      <c r="J1313" s="137"/>
      <c r="K1313" s="199" t="s">
        <v>356</v>
      </c>
      <c r="L1313" s="136">
        <f>K1287+K1295+K1303+K1311</f>
        <v>0</v>
      </c>
      <c r="O1313" s="95">
        <f>IF(L1313&gt;0,1,0)</f>
        <v>0</v>
      </c>
    </row>
    <row r="1314" spans="2:15" ht="15" x14ac:dyDescent="0.25">
      <c r="B1314" s="157"/>
      <c r="C1314" s="5"/>
      <c r="D1314" s="5"/>
      <c r="E1314" s="5"/>
      <c r="F1314" s="5"/>
      <c r="G1314" s="5"/>
      <c r="H1314" s="5"/>
      <c r="I1314" s="5"/>
      <c r="J1314" s="182"/>
      <c r="K1314" s="199" t="s">
        <v>317</v>
      </c>
      <c r="L1314" s="181" t="e">
        <f>(K1287+K1295+K1303+K1311)/'12 Score Format'!$M$90</f>
        <v>#DIV/0!</v>
      </c>
    </row>
    <row r="1315" spans="2:15" ht="5.4" customHeight="1" x14ac:dyDescent="0.3">
      <c r="B1315" s="166"/>
      <c r="C1315" s="190"/>
      <c r="E1315" s="191"/>
      <c r="F1315" s="191"/>
      <c r="G1315" s="191"/>
      <c r="H1315" s="191"/>
      <c r="I1315" s="192"/>
      <c r="J1315" s="192"/>
      <c r="K1315" s="192"/>
      <c r="L1315" s="189"/>
    </row>
    <row r="1316" spans="2:15" ht="15.6" hidden="1" x14ac:dyDescent="0.3">
      <c r="B1316" s="159"/>
      <c r="C1316" s="104"/>
      <c r="D1316" s="15"/>
      <c r="E1316" s="102"/>
      <c r="F1316" s="102"/>
      <c r="G1316" s="102"/>
      <c r="H1316" s="102"/>
      <c r="I1316" s="102"/>
      <c r="J1316" s="101"/>
      <c r="K1316" s="101"/>
      <c r="L1316" s="105"/>
    </row>
    <row r="1317" spans="2:15" ht="15" hidden="1" x14ac:dyDescent="0.25">
      <c r="B1317" s="159"/>
      <c r="C1317" s="15"/>
      <c r="D1317" s="15"/>
      <c r="E1317" s="15"/>
      <c r="F1317" s="15"/>
      <c r="G1317" s="15"/>
      <c r="H1317" s="15"/>
      <c r="I1317" s="15"/>
      <c r="J1317" s="108"/>
      <c r="K1317" s="108"/>
      <c r="L1317" s="105"/>
    </row>
    <row r="1318" spans="2:15" hidden="1" x14ac:dyDescent="0.25">
      <c r="B1318" s="162"/>
      <c r="C1318" s="15"/>
      <c r="D1318" s="15"/>
      <c r="E1318" s="15"/>
      <c r="F1318" s="15"/>
      <c r="G1318" s="15"/>
      <c r="H1318" s="15"/>
      <c r="I1318" s="15"/>
      <c r="J1318" s="15"/>
      <c r="K1318" s="15"/>
      <c r="L1318" s="15"/>
    </row>
    <row r="1319" spans="2:15" ht="15" hidden="1" x14ac:dyDescent="0.25">
      <c r="B1319" s="159"/>
      <c r="C1319" s="15"/>
      <c r="D1319" s="15"/>
      <c r="E1319" s="15"/>
      <c r="F1319" s="15"/>
      <c r="G1319" s="15"/>
      <c r="H1319" s="15"/>
      <c r="I1319" s="15"/>
      <c r="J1319" s="15"/>
      <c r="K1319" s="96"/>
      <c r="L1319" s="96"/>
    </row>
    <row r="1320" spans="2:15" ht="15.6" hidden="1" x14ac:dyDescent="0.3">
      <c r="B1320" s="159"/>
      <c r="C1320" s="15"/>
      <c r="D1320" s="15"/>
      <c r="E1320" s="15"/>
      <c r="F1320" s="15"/>
      <c r="G1320" s="97"/>
      <c r="H1320" s="98"/>
      <c r="I1320" s="15"/>
      <c r="J1320" s="15"/>
      <c r="K1320" s="96"/>
      <c r="L1320" s="96"/>
    </row>
    <row r="1321" spans="2:15" ht="15.6" hidden="1" x14ac:dyDescent="0.3">
      <c r="B1321" s="159"/>
      <c r="C1321" s="15"/>
      <c r="D1321" s="15"/>
      <c r="E1321" s="15"/>
      <c r="F1321" s="15"/>
      <c r="G1321" s="97"/>
      <c r="H1321" s="98"/>
      <c r="I1321" s="15"/>
      <c r="J1321" s="15"/>
      <c r="K1321" s="96"/>
      <c r="L1321" s="96"/>
    </row>
    <row r="1322" spans="2:15" ht="15.6" hidden="1" x14ac:dyDescent="0.3">
      <c r="B1322" s="159"/>
      <c r="C1322" s="15"/>
      <c r="D1322" s="15"/>
      <c r="E1322" s="15"/>
      <c r="F1322" s="15"/>
      <c r="G1322" s="97"/>
      <c r="H1322" s="98"/>
      <c r="I1322" s="15"/>
      <c r="J1322" s="15"/>
      <c r="K1322" s="96"/>
      <c r="L1322" s="96"/>
    </row>
    <row r="1323" spans="2:15" ht="15.6" hidden="1" x14ac:dyDescent="0.3">
      <c r="B1323" s="159"/>
      <c r="C1323" s="15"/>
      <c r="D1323" s="15"/>
      <c r="E1323" s="15"/>
      <c r="F1323" s="15"/>
      <c r="G1323" s="97"/>
      <c r="H1323" s="98"/>
      <c r="I1323" s="15"/>
      <c r="J1323" s="15"/>
      <c r="K1323" s="96"/>
      <c r="L1323" s="96"/>
    </row>
    <row r="1324" spans="2:15" ht="15.6" hidden="1" x14ac:dyDescent="0.3">
      <c r="B1324" s="159"/>
      <c r="C1324" s="15"/>
      <c r="D1324" s="15"/>
      <c r="E1324" s="15"/>
      <c r="F1324" s="15"/>
      <c r="G1324" s="97"/>
      <c r="H1324" s="98"/>
      <c r="I1324" s="15"/>
      <c r="J1324" s="15"/>
      <c r="K1324" s="96"/>
      <c r="L1324" s="96"/>
    </row>
    <row r="1325" spans="2:15" ht="15.6" hidden="1" x14ac:dyDescent="0.3">
      <c r="B1325" s="159"/>
      <c r="C1325" s="15"/>
      <c r="D1325" s="15"/>
      <c r="E1325" s="15"/>
      <c r="F1325" s="15"/>
      <c r="G1325" s="97"/>
      <c r="H1325" s="98"/>
      <c r="I1325" s="15"/>
      <c r="J1325" s="15"/>
      <c r="K1325" s="96"/>
      <c r="L1325" s="96"/>
    </row>
    <row r="1326" spans="2:15" ht="15.6" hidden="1" x14ac:dyDescent="0.3">
      <c r="B1326" s="159"/>
      <c r="C1326" s="15"/>
      <c r="D1326" s="15"/>
      <c r="E1326" s="15"/>
      <c r="F1326" s="15"/>
      <c r="G1326" s="97"/>
      <c r="H1326" s="98"/>
      <c r="I1326" s="15"/>
      <c r="J1326" s="15"/>
      <c r="K1326" s="96"/>
      <c r="L1326" s="96"/>
    </row>
    <row r="1327" spans="2:15" ht="15.6" hidden="1" x14ac:dyDescent="0.3">
      <c r="B1327" s="159"/>
      <c r="C1327" s="15"/>
      <c r="D1327" s="15"/>
      <c r="E1327" s="15"/>
      <c r="F1327" s="15"/>
      <c r="G1327" s="97"/>
      <c r="H1327" s="98"/>
      <c r="I1327" s="15"/>
      <c r="J1327" s="15"/>
      <c r="K1327" s="96"/>
      <c r="L1327" s="96"/>
    </row>
    <row r="1328" spans="2:15" ht="15.6" hidden="1" x14ac:dyDescent="0.3">
      <c r="B1328" s="159"/>
      <c r="C1328" s="15"/>
      <c r="D1328" s="15"/>
      <c r="E1328" s="15"/>
      <c r="F1328" s="15"/>
      <c r="G1328" s="97"/>
      <c r="H1328" s="98"/>
      <c r="I1328" s="15"/>
      <c r="J1328" s="15"/>
      <c r="K1328" s="96"/>
      <c r="L1328" s="96"/>
    </row>
    <row r="1329" spans="2:12" ht="15.6" hidden="1" x14ac:dyDescent="0.3">
      <c r="B1329" s="159"/>
      <c r="C1329" s="15"/>
      <c r="D1329" s="15"/>
      <c r="E1329" s="15"/>
      <c r="F1329" s="15"/>
      <c r="G1329" s="97"/>
      <c r="H1329" s="98"/>
      <c r="I1329" s="15"/>
      <c r="J1329" s="15"/>
      <c r="K1329" s="96"/>
      <c r="L1329" s="96"/>
    </row>
    <row r="1330" spans="2:12" ht="15.6" hidden="1" x14ac:dyDescent="0.3">
      <c r="B1330" s="159"/>
      <c r="C1330" s="15"/>
      <c r="D1330" s="15"/>
      <c r="E1330" s="15"/>
      <c r="F1330" s="15"/>
      <c r="G1330" s="97"/>
      <c r="H1330" s="98"/>
      <c r="I1330" s="15"/>
      <c r="J1330" s="15"/>
      <c r="K1330" s="96"/>
      <c r="L1330" s="96"/>
    </row>
    <row r="1331" spans="2:12" ht="15.6" hidden="1" x14ac:dyDescent="0.3">
      <c r="B1331" s="159"/>
      <c r="C1331" s="15"/>
      <c r="D1331" s="15"/>
      <c r="E1331" s="15"/>
      <c r="F1331" s="15"/>
      <c r="G1331" s="97"/>
      <c r="H1331" s="98"/>
      <c r="I1331" s="15"/>
      <c r="J1331" s="15"/>
      <c r="K1331" s="96"/>
      <c r="L1331" s="96"/>
    </row>
    <row r="1332" spans="2:12" ht="15.6" hidden="1" x14ac:dyDescent="0.3">
      <c r="B1332" s="159"/>
      <c r="C1332" s="15"/>
      <c r="D1332" s="15"/>
      <c r="E1332" s="15"/>
      <c r="F1332" s="15"/>
      <c r="G1332" s="97"/>
      <c r="H1332" s="98"/>
      <c r="I1332" s="15"/>
      <c r="J1332" s="15"/>
      <c r="K1332" s="96"/>
      <c r="L1332" s="96"/>
    </row>
    <row r="1333" spans="2:12" ht="15.6" hidden="1" x14ac:dyDescent="0.3">
      <c r="B1333" s="159"/>
      <c r="C1333" s="15"/>
      <c r="D1333" s="15"/>
      <c r="E1333" s="15"/>
      <c r="F1333" s="15"/>
      <c r="G1333" s="97"/>
      <c r="H1333" s="98"/>
      <c r="I1333" s="15"/>
      <c r="J1333" s="15"/>
      <c r="K1333" s="96"/>
      <c r="L1333" s="96"/>
    </row>
    <row r="1334" spans="2:12" ht="15.6" hidden="1" x14ac:dyDescent="0.3">
      <c r="B1334" s="159"/>
      <c r="C1334" s="15"/>
      <c r="D1334" s="15"/>
      <c r="E1334" s="15"/>
      <c r="F1334" s="15"/>
      <c r="G1334" s="97"/>
      <c r="H1334" s="98"/>
      <c r="I1334" s="15"/>
      <c r="J1334" s="15"/>
      <c r="K1334" s="96"/>
      <c r="L1334" s="96"/>
    </row>
    <row r="1335" spans="2:12" ht="15.6" hidden="1" x14ac:dyDescent="0.3">
      <c r="B1335" s="159"/>
      <c r="C1335" s="15"/>
      <c r="D1335" s="15"/>
      <c r="E1335" s="15"/>
      <c r="F1335" s="15"/>
      <c r="G1335" s="97"/>
      <c r="H1335" s="98"/>
      <c r="I1335" s="15"/>
      <c r="J1335" s="15"/>
      <c r="K1335" s="96"/>
      <c r="L1335" s="96"/>
    </row>
    <row r="1336" spans="2:12" ht="15.6" hidden="1" x14ac:dyDescent="0.3">
      <c r="B1336" s="159"/>
      <c r="C1336" s="15"/>
      <c r="D1336" s="15"/>
      <c r="E1336" s="15"/>
      <c r="F1336" s="15"/>
      <c r="G1336" s="97"/>
      <c r="H1336" s="98"/>
      <c r="I1336" s="15"/>
      <c r="J1336" s="15"/>
      <c r="K1336" s="96"/>
      <c r="L1336" s="96"/>
    </row>
    <row r="1337" spans="2:12" ht="15.6" hidden="1" x14ac:dyDescent="0.3">
      <c r="B1337" s="159"/>
      <c r="C1337" s="15"/>
      <c r="D1337" s="15"/>
      <c r="E1337" s="15"/>
      <c r="F1337" s="15"/>
      <c r="G1337" s="97"/>
      <c r="H1337" s="98"/>
      <c r="I1337" s="15"/>
      <c r="J1337" s="15"/>
      <c r="K1337" s="96"/>
      <c r="L1337" s="96"/>
    </row>
    <row r="1338" spans="2:12" ht="15.6" hidden="1" x14ac:dyDescent="0.3">
      <c r="B1338" s="159"/>
      <c r="C1338" s="15"/>
      <c r="D1338" s="15"/>
      <c r="E1338" s="15"/>
      <c r="F1338" s="15"/>
      <c r="G1338" s="97"/>
      <c r="H1338" s="98"/>
      <c r="I1338" s="15"/>
      <c r="J1338" s="15"/>
      <c r="K1338" s="96"/>
      <c r="L1338" s="96"/>
    </row>
    <row r="1339" spans="2:12" ht="15.6" hidden="1" x14ac:dyDescent="0.3">
      <c r="B1339" s="159"/>
      <c r="C1339" s="15"/>
      <c r="D1339" s="15"/>
      <c r="E1339" s="15"/>
      <c r="F1339" s="15"/>
      <c r="G1339" s="97"/>
      <c r="H1339" s="98"/>
      <c r="I1339" s="15"/>
      <c r="J1339" s="15"/>
      <c r="K1339" s="96"/>
      <c r="L1339" s="96"/>
    </row>
    <row r="1340" spans="2:12" ht="15.6" hidden="1" x14ac:dyDescent="0.3">
      <c r="B1340" s="159"/>
      <c r="C1340" s="15"/>
      <c r="D1340" s="15"/>
      <c r="E1340" s="15"/>
      <c r="F1340" s="15"/>
      <c r="G1340" s="97"/>
      <c r="H1340" s="98"/>
      <c r="I1340" s="15"/>
      <c r="J1340" s="15"/>
      <c r="K1340" s="96"/>
      <c r="L1340" s="96"/>
    </row>
    <row r="1341" spans="2:12" ht="15.6" hidden="1" x14ac:dyDescent="0.3">
      <c r="B1341" s="159"/>
      <c r="C1341" s="15"/>
      <c r="D1341" s="15"/>
      <c r="E1341" s="15"/>
      <c r="F1341" s="15"/>
      <c r="G1341" s="97"/>
      <c r="H1341" s="98"/>
      <c r="I1341" s="15"/>
      <c r="J1341" s="15"/>
      <c r="K1341" s="96"/>
      <c r="L1341" s="96"/>
    </row>
    <row r="1342" spans="2:12" ht="15.6" hidden="1" x14ac:dyDescent="0.3">
      <c r="B1342" s="159"/>
      <c r="C1342" s="15"/>
      <c r="D1342" s="15"/>
      <c r="E1342" s="15"/>
      <c r="F1342" s="15"/>
      <c r="G1342" s="97"/>
      <c r="H1342" s="98"/>
      <c r="I1342" s="15"/>
      <c r="J1342" s="15"/>
      <c r="K1342" s="96"/>
      <c r="L1342" s="96"/>
    </row>
    <row r="1343" spans="2:12" ht="15.6" hidden="1" x14ac:dyDescent="0.3">
      <c r="B1343" s="159"/>
      <c r="C1343" s="15"/>
      <c r="D1343" s="15"/>
      <c r="E1343" s="15"/>
      <c r="F1343" s="15"/>
      <c r="G1343" s="97"/>
      <c r="H1343" s="98"/>
      <c r="I1343" s="15"/>
      <c r="J1343" s="15"/>
      <c r="K1343" s="96"/>
      <c r="L1343" s="96"/>
    </row>
    <row r="1344" spans="2:12" ht="15.6" hidden="1" x14ac:dyDescent="0.3">
      <c r="B1344" s="159"/>
      <c r="C1344" s="15"/>
      <c r="D1344" s="15"/>
      <c r="E1344" s="15"/>
      <c r="F1344" s="15"/>
      <c r="G1344" s="97"/>
      <c r="H1344" s="98"/>
      <c r="I1344" s="15"/>
      <c r="J1344" s="15"/>
      <c r="K1344" s="96"/>
      <c r="L1344" s="96"/>
    </row>
    <row r="1345" spans="2:30" ht="15.6" hidden="1" x14ac:dyDescent="0.3">
      <c r="B1345" s="159"/>
      <c r="C1345" s="15"/>
      <c r="D1345" s="15"/>
      <c r="E1345" s="15"/>
      <c r="F1345" s="15"/>
      <c r="G1345" s="97"/>
      <c r="H1345" s="98"/>
      <c r="I1345" s="15"/>
      <c r="J1345" s="15"/>
      <c r="K1345" s="96"/>
      <c r="L1345" s="96"/>
    </row>
    <row r="1346" spans="2:30" ht="15.6" hidden="1" x14ac:dyDescent="0.3">
      <c r="B1346" s="159"/>
      <c r="C1346" s="15"/>
      <c r="D1346" s="15"/>
      <c r="E1346" s="15"/>
      <c r="F1346" s="15"/>
      <c r="G1346" s="97"/>
      <c r="H1346" s="98"/>
      <c r="I1346" s="15"/>
      <c r="J1346" s="15"/>
      <c r="K1346" s="96"/>
      <c r="L1346" s="96"/>
    </row>
    <row r="1347" spans="2:30" ht="15.6" hidden="1" x14ac:dyDescent="0.3">
      <c r="B1347" s="159"/>
      <c r="C1347" s="15"/>
      <c r="D1347" s="15"/>
      <c r="E1347" s="15"/>
      <c r="F1347" s="15"/>
      <c r="G1347" s="97"/>
      <c r="H1347" s="98"/>
      <c r="I1347" s="15"/>
      <c r="J1347" s="15"/>
      <c r="K1347" s="96"/>
      <c r="L1347" s="96"/>
    </row>
    <row r="1348" spans="2:30" ht="15.6" hidden="1" x14ac:dyDescent="0.3">
      <c r="B1348" s="159"/>
      <c r="C1348" s="15"/>
      <c r="D1348" s="15"/>
      <c r="E1348" s="15"/>
      <c r="F1348" s="15"/>
      <c r="G1348" s="97"/>
      <c r="H1348" s="98"/>
      <c r="I1348" s="15"/>
      <c r="J1348" s="15"/>
      <c r="K1348" s="96"/>
      <c r="L1348" s="96"/>
    </row>
    <row r="1349" spans="2:30" ht="15.6" x14ac:dyDescent="0.3">
      <c r="B1349" s="1440">
        <f>$B$5</f>
        <v>0</v>
      </c>
      <c r="C1349" s="1440"/>
      <c r="D1349" s="1440"/>
      <c r="E1349" s="1440"/>
      <c r="F1349" s="125"/>
      <c r="G1349" s="126" t="s">
        <v>310</v>
      </c>
      <c r="H1349" s="127" t="s">
        <v>293</v>
      </c>
      <c r="I1349" s="5"/>
      <c r="J1349" s="1449">
        <f>'1 FILL FORM'!$D$6</f>
        <v>0</v>
      </c>
      <c r="K1349" s="1449"/>
      <c r="L1349" s="1449"/>
    </row>
    <row r="1350" spans="2:30" ht="5.4" customHeight="1" x14ac:dyDescent="0.25">
      <c r="B1350" s="157"/>
      <c r="C1350" s="5"/>
      <c r="D1350" s="5"/>
      <c r="E1350" s="5"/>
      <c r="F1350" s="5"/>
      <c r="G1350" s="5"/>
      <c r="H1350" s="5"/>
      <c r="I1350" s="5"/>
      <c r="J1350" s="94"/>
      <c r="K1350" s="129"/>
      <c r="L1350" s="129"/>
    </row>
    <row r="1351" spans="2:30" x14ac:dyDescent="0.25">
      <c r="B1351" s="270" t="e">
        <f>'12 Score Format'!$G$9</f>
        <v>#N/A</v>
      </c>
      <c r="C1351" s="270"/>
      <c r="D1351" s="270"/>
      <c r="E1351" s="5"/>
      <c r="F1351" s="15"/>
      <c r="G1351" s="247" t="s">
        <v>370</v>
      </c>
      <c r="H1351" s="248">
        <f>'12 Score Format'!$L$9</f>
        <v>0</v>
      </c>
      <c r="I1351" s="5"/>
      <c r="J1351" s="718"/>
      <c r="K1351" s="129">
        <f>'1 FILL FORM'!$L$6</f>
        <v>0</v>
      </c>
      <c r="L1351" s="129"/>
    </row>
    <row r="1352" spans="2:30" s="123" customFormat="1" ht="60" customHeight="1" x14ac:dyDescent="0.25">
      <c r="B1352" s="500" t="str">
        <f>$H$1349</f>
        <v>T</v>
      </c>
      <c r="C1352" s="130"/>
      <c r="D1352" s="130"/>
      <c r="E1352" s="197" t="e">
        <f>'12 Score Format'!$C$15</f>
        <v>#N/A</v>
      </c>
      <c r="F1352" s="197" t="e">
        <f>'12 Score Format'!$C$16</f>
        <v>#N/A</v>
      </c>
      <c r="G1352" s="197" t="e">
        <f>'12 Score Format'!$C$17</f>
        <v>#N/A</v>
      </c>
      <c r="H1352" s="197" t="e">
        <f>'12 Score Format'!$C$18</f>
        <v>#N/A</v>
      </c>
      <c r="I1352" s="197" t="e">
        <f>'12 Score Format'!$C$19</f>
        <v>#N/A</v>
      </c>
      <c r="J1352" s="197" t="e">
        <f>'12 Score Format'!$C$20</f>
        <v>#N/A</v>
      </c>
      <c r="K1352" s="131" t="s">
        <v>307</v>
      </c>
      <c r="L1352" s="208" t="s">
        <v>350</v>
      </c>
      <c r="T1352" s="124">
        <f>K1356</f>
        <v>0</v>
      </c>
      <c r="X1352" s="649" t="e">
        <f>'12 Score Format'!$C$15</f>
        <v>#N/A</v>
      </c>
      <c r="Y1352" s="650">
        <f>E1356</f>
        <v>0</v>
      </c>
      <c r="Z1352" s="648"/>
      <c r="AA1352" s="648"/>
      <c r="AB1352" s="648"/>
      <c r="AC1352" s="648">
        <f>SUMIF($X$8:$X$31,$AD$8,Y1352:Y1375)</f>
        <v>0</v>
      </c>
      <c r="AD1352" s="642" t="s">
        <v>263</v>
      </c>
    </row>
    <row r="1353" spans="2:30" ht="13.8" x14ac:dyDescent="0.25">
      <c r="B1353" s="158"/>
      <c r="C1353" s="1438">
        <f>'12 Score Format'!$C$9:$D$9</f>
        <v>0</v>
      </c>
      <c r="D1353" s="1438"/>
      <c r="E1353" s="138"/>
      <c r="F1353" s="138"/>
      <c r="G1353" s="138"/>
      <c r="H1353" s="138"/>
      <c r="I1353" s="138"/>
      <c r="J1353" s="138"/>
      <c r="K1353" s="132">
        <f>SUM(E1353:J1353)</f>
        <v>0</v>
      </c>
      <c r="L1353" s="133" t="e">
        <f>AVERAGE(E1353:J1353)</f>
        <v>#DIV/0!</v>
      </c>
      <c r="T1353" s="124">
        <f>K1364</f>
        <v>0</v>
      </c>
      <c r="X1353" s="649" t="e">
        <f>'12 Score Format'!$C$16</f>
        <v>#N/A</v>
      </c>
      <c r="Y1353" s="650">
        <f>F1356</f>
        <v>0</v>
      </c>
      <c r="Z1353" s="651"/>
      <c r="AA1353" s="652"/>
      <c r="AB1353" s="653"/>
      <c r="AC1353" s="648">
        <f>SUMIF($X$8:$X$31,$AD$9,Y1352:Y1375)</f>
        <v>0</v>
      </c>
      <c r="AD1353" s="642" t="s">
        <v>490</v>
      </c>
    </row>
    <row r="1354" spans="2:30" ht="13.8" x14ac:dyDescent="0.25">
      <c r="B1354" s="158"/>
      <c r="C1354" s="1438">
        <f>'12 Score Format'!$C$10:$D$10</f>
        <v>0</v>
      </c>
      <c r="D1354" s="1438"/>
      <c r="E1354" s="138"/>
      <c r="F1354" s="138"/>
      <c r="G1354" s="138"/>
      <c r="H1354" s="138"/>
      <c r="I1354" s="138"/>
      <c r="J1354" s="138"/>
      <c r="K1354" s="132">
        <f>SUM(E1354:J1354)</f>
        <v>0</v>
      </c>
      <c r="L1354" s="133" t="e">
        <f>AVERAGE(E1354:J1354)</f>
        <v>#DIV/0!</v>
      </c>
      <c r="T1354" s="124">
        <f>K1372</f>
        <v>0</v>
      </c>
      <c r="X1354" s="649" t="e">
        <f>'12 Score Format'!$C$17</f>
        <v>#N/A</v>
      </c>
      <c r="Y1354" s="650">
        <f>G1356</f>
        <v>0</v>
      </c>
      <c r="Z1354" s="651"/>
      <c r="AA1354" s="654"/>
      <c r="AB1354" s="654"/>
      <c r="AC1354" s="648">
        <f>SUMIF($X$8:$X$31,AD1354,Y1352:Y1375)</f>
        <v>0</v>
      </c>
      <c r="AD1354" s="642" t="s">
        <v>487</v>
      </c>
    </row>
    <row r="1355" spans="2:30" ht="13.8" x14ac:dyDescent="0.25">
      <c r="B1355" s="158"/>
      <c r="C1355" s="1438">
        <f>'12 Score Format'!$C$11:$D$11</f>
        <v>0</v>
      </c>
      <c r="D1355" s="1438"/>
      <c r="E1355" s="138"/>
      <c r="F1355" s="138"/>
      <c r="G1355" s="138"/>
      <c r="H1355" s="138"/>
      <c r="I1355" s="138"/>
      <c r="J1355" s="138"/>
      <c r="K1355" s="132">
        <f>SUM(E1355:J1355)</f>
        <v>0</v>
      </c>
      <c r="L1355" s="133" t="e">
        <f>AVERAGE(E1355:J1355)</f>
        <v>#DIV/0!</v>
      </c>
      <c r="T1355" s="124">
        <f>K1380</f>
        <v>0</v>
      </c>
      <c r="X1355" s="649" t="e">
        <f>'12 Score Format'!$C$18</f>
        <v>#N/A</v>
      </c>
      <c r="Y1355" s="650">
        <f>H1356</f>
        <v>0</v>
      </c>
      <c r="Z1355" s="651"/>
      <c r="AA1355" s="651"/>
      <c r="AB1355" s="651"/>
      <c r="AC1355" s="648">
        <f>SUMIF($X$8:$X$31,AD1355,Y1352:Y1375)</f>
        <v>0</v>
      </c>
      <c r="AD1355" s="642" t="s">
        <v>262</v>
      </c>
    </row>
    <row r="1356" spans="2:30" ht="13.8" x14ac:dyDescent="0.25">
      <c r="B1356" s="158"/>
      <c r="C1356" s="1438" t="s">
        <v>248</v>
      </c>
      <c r="D1356" s="1438"/>
      <c r="E1356" s="647">
        <f>SUM(E1353:E1355)</f>
        <v>0</v>
      </c>
      <c r="F1356" s="647">
        <f t="shared" ref="F1356:J1356" si="136">SUM(F1353:F1355)</f>
        <v>0</v>
      </c>
      <c r="G1356" s="647">
        <f t="shared" si="136"/>
        <v>0</v>
      </c>
      <c r="H1356" s="647">
        <f t="shared" si="136"/>
        <v>0</v>
      </c>
      <c r="I1356" s="647">
        <f t="shared" si="136"/>
        <v>0</v>
      </c>
      <c r="J1356" s="647">
        <f t="shared" si="136"/>
        <v>0</v>
      </c>
      <c r="K1356" s="134">
        <f t="shared" ref="K1356" si="137">SUM(K1353:K1355)</f>
        <v>0</v>
      </c>
      <c r="L1356" s="133"/>
      <c r="X1356" s="649" t="e">
        <f>'12 Score Format'!$C$19</f>
        <v>#N/A</v>
      </c>
      <c r="Y1356" s="650">
        <f>I1356</f>
        <v>0</v>
      </c>
      <c r="Z1356" s="651"/>
      <c r="AA1356" s="651"/>
      <c r="AB1356" s="651"/>
      <c r="AC1356" s="648">
        <f>SUMIF($X$8:$X$31,$AD$12,Y1352:Y1375)</f>
        <v>0</v>
      </c>
      <c r="AD1356" s="642" t="s">
        <v>485</v>
      </c>
    </row>
    <row r="1357" spans="2:30" ht="15.6" x14ac:dyDescent="0.3">
      <c r="B1357" s="157"/>
      <c r="C1357" s="135"/>
      <c r="D1357" s="5"/>
      <c r="E1357" s="718"/>
      <c r="F1357" s="718"/>
      <c r="G1357" s="718"/>
      <c r="H1357" s="718"/>
      <c r="I1357" s="182"/>
      <c r="J1357" s="182"/>
      <c r="K1357" s="199" t="s">
        <v>311</v>
      </c>
      <c r="L1357" s="181" t="e">
        <f>K1356/('12 Score Format'!$K$9*30)</f>
        <v>#DIV/0!</v>
      </c>
      <c r="X1357" s="649" t="e">
        <f>'12 Score Format'!$C$20</f>
        <v>#N/A</v>
      </c>
      <c r="Y1357" s="650">
        <f>J1356</f>
        <v>0</v>
      </c>
      <c r="Z1357" s="454"/>
      <c r="AA1357" s="454"/>
      <c r="AB1357" s="454"/>
      <c r="AC1357" s="648">
        <f>SUMIF($X$8:$X$31,$AD$13,Y1352:Y1375)</f>
        <v>0</v>
      </c>
      <c r="AD1357" s="642" t="s">
        <v>489</v>
      </c>
    </row>
    <row r="1358" spans="2:30" ht="15" x14ac:dyDescent="0.25">
      <c r="B1358" s="157"/>
      <c r="C1358" s="5"/>
      <c r="D1358" s="5"/>
      <c r="E1358" s="5"/>
      <c r="F1358" s="5"/>
      <c r="G1358" s="247" t="s">
        <v>370</v>
      </c>
      <c r="H1358" s="248">
        <f>'12 Score Format'!$L$10</f>
        <v>0</v>
      </c>
      <c r="I1358" s="5"/>
      <c r="J1358" s="5"/>
      <c r="K1358" s="128"/>
      <c r="L1358" s="129"/>
      <c r="X1358" s="649" t="e">
        <f>'12 Score Format'!$G$15</f>
        <v>#N/A</v>
      </c>
      <c r="Y1358" s="655">
        <f>E1364</f>
        <v>0</v>
      </c>
      <c r="Z1358" s="454"/>
      <c r="AA1358" s="454"/>
      <c r="AB1358" s="454"/>
      <c r="AC1358" s="648">
        <f>SUMIF($X$8:$X$31,$AD$14,Y1352:Y1375)</f>
        <v>0</v>
      </c>
      <c r="AD1358" s="642" t="s">
        <v>488</v>
      </c>
    </row>
    <row r="1359" spans="2:30" ht="13.8" x14ac:dyDescent="0.25">
      <c r="B1359" s="271" t="e">
        <f>'12 Score Format'!$G$10</f>
        <v>#N/A</v>
      </c>
      <c r="C1359" s="271"/>
      <c r="D1359" s="271"/>
      <c r="E1359" s="5"/>
      <c r="F1359" s="5"/>
      <c r="G1359" s="5"/>
      <c r="H1359" s="5"/>
      <c r="I1359" s="5"/>
      <c r="J1359" s="5"/>
      <c r="K1359" s="128"/>
      <c r="L1359" s="129"/>
      <c r="X1359" s="649" t="e">
        <f>'12 Score Format'!$G$16</f>
        <v>#N/A</v>
      </c>
      <c r="Y1359" s="655">
        <f>F1364</f>
        <v>0</v>
      </c>
      <c r="Z1359" s="454"/>
      <c r="AA1359" s="454"/>
      <c r="AB1359" s="454"/>
      <c r="AC1359" s="648">
        <f>SUMIF($X$8:$X$31,$AD$15,Y1352:Y1375)</f>
        <v>0</v>
      </c>
      <c r="AD1359" s="657" t="s">
        <v>486</v>
      </c>
    </row>
    <row r="1360" spans="2:30" s="123" customFormat="1" ht="60" customHeight="1" x14ac:dyDescent="0.25">
      <c r="B1360" s="500" t="str">
        <f>$H$1349</f>
        <v>T</v>
      </c>
      <c r="C1360" s="130"/>
      <c r="D1360" s="130"/>
      <c r="E1360" s="197" t="e">
        <f>'12 Score Format'!$G$15</f>
        <v>#N/A</v>
      </c>
      <c r="F1360" s="197" t="e">
        <f>'12 Score Format'!$G$16</f>
        <v>#N/A</v>
      </c>
      <c r="G1360" s="197" t="e">
        <f>'12 Score Format'!$G$17</f>
        <v>#N/A</v>
      </c>
      <c r="H1360" s="197" t="e">
        <f>'12 Score Format'!$G$18</f>
        <v>#N/A</v>
      </c>
      <c r="I1360" s="197" t="e">
        <f>'12 Score Format'!$G$19</f>
        <v>#N/A</v>
      </c>
      <c r="J1360" s="197" t="e">
        <f>'12 Score Format'!$G$20</f>
        <v>#N/A</v>
      </c>
      <c r="K1360" s="131" t="s">
        <v>307</v>
      </c>
      <c r="L1360" s="131" t="s">
        <v>308</v>
      </c>
      <c r="X1360" s="649" t="e">
        <f>'12 Score Format'!$G$17</f>
        <v>#N/A</v>
      </c>
      <c r="Y1360" s="655">
        <f>G1364</f>
        <v>0</v>
      </c>
      <c r="Z1360" s="648"/>
      <c r="AA1360" s="648"/>
      <c r="AB1360" s="648"/>
      <c r="AC1360" s="648"/>
    </row>
    <row r="1361" spans="2:30" ht="13.8" x14ac:dyDescent="0.25">
      <c r="B1361" s="158"/>
      <c r="C1361" s="1438">
        <f>'12 Score Format'!$C$9:$D$9</f>
        <v>0</v>
      </c>
      <c r="D1361" s="1438"/>
      <c r="E1361" s="138"/>
      <c r="F1361" s="138"/>
      <c r="G1361" s="138"/>
      <c r="H1361" s="138"/>
      <c r="I1361" s="138"/>
      <c r="J1361" s="138"/>
      <c r="K1361" s="132">
        <f>SUM(E1361:J1361)</f>
        <v>0</v>
      </c>
      <c r="L1361" s="133" t="e">
        <f>AVERAGE(E1361:J1361)</f>
        <v>#DIV/0!</v>
      </c>
      <c r="X1361" s="649" t="e">
        <f>'12 Score Format'!$G$18</f>
        <v>#N/A</v>
      </c>
      <c r="Y1361" s="655">
        <f>H1364</f>
        <v>0</v>
      </c>
      <c r="Z1361" s="651"/>
      <c r="AA1361" s="651"/>
      <c r="AB1361" s="651"/>
      <c r="AC1361" s="651"/>
      <c r="AD1361" s="124"/>
    </row>
    <row r="1362" spans="2:30" ht="13.8" x14ac:dyDescent="0.25">
      <c r="B1362" s="158"/>
      <c r="C1362" s="1438">
        <f>'12 Score Format'!$C$10:$D$10</f>
        <v>0</v>
      </c>
      <c r="D1362" s="1438"/>
      <c r="E1362" s="138"/>
      <c r="F1362" s="138"/>
      <c r="G1362" s="138"/>
      <c r="H1362" s="138"/>
      <c r="I1362" s="138"/>
      <c r="J1362" s="138"/>
      <c r="K1362" s="132">
        <f>SUM(E1362:J1362)</f>
        <v>0</v>
      </c>
      <c r="L1362" s="133" t="e">
        <f>AVERAGE(E1362:J1362)</f>
        <v>#DIV/0!</v>
      </c>
      <c r="X1362" s="649" t="e">
        <f>'12 Score Format'!$G$19</f>
        <v>#N/A</v>
      </c>
      <c r="Y1362" s="655">
        <f>I1364</f>
        <v>0</v>
      </c>
      <c r="Z1362" s="651"/>
      <c r="AA1362" s="651"/>
      <c r="AB1362" s="651"/>
      <c r="AC1362" s="651"/>
      <c r="AD1362" s="124"/>
    </row>
    <row r="1363" spans="2:30" ht="13.8" x14ac:dyDescent="0.25">
      <c r="B1363" s="158"/>
      <c r="C1363" s="1438">
        <f>'12 Score Format'!$C$11:$D$11</f>
        <v>0</v>
      </c>
      <c r="D1363" s="1438"/>
      <c r="E1363" s="138"/>
      <c r="F1363" s="138"/>
      <c r="G1363" s="138"/>
      <c r="H1363" s="138"/>
      <c r="I1363" s="138"/>
      <c r="J1363" s="138"/>
      <c r="K1363" s="132">
        <f>SUM(E1363:J1363)</f>
        <v>0</v>
      </c>
      <c r="L1363" s="133" t="e">
        <f>AVERAGE(E1363:J1363)</f>
        <v>#DIV/0!</v>
      </c>
      <c r="X1363" s="649" t="e">
        <f>'12 Score Format'!$G$20</f>
        <v>#N/A</v>
      </c>
      <c r="Y1363" s="655">
        <f>J1364</f>
        <v>0</v>
      </c>
      <c r="Z1363" s="651"/>
      <c r="AA1363" s="651"/>
      <c r="AB1363" s="651"/>
      <c r="AC1363" s="651"/>
      <c r="AD1363" s="124"/>
    </row>
    <row r="1364" spans="2:30" ht="13.8" x14ac:dyDescent="0.25">
      <c r="B1364" s="158"/>
      <c r="C1364" s="1438" t="s">
        <v>248</v>
      </c>
      <c r="D1364" s="1438"/>
      <c r="E1364" s="647">
        <f>SUM(E1361:E1363)</f>
        <v>0</v>
      </c>
      <c r="F1364" s="647">
        <f t="shared" ref="F1364:J1364" si="138">SUM(F1361:F1363)</f>
        <v>0</v>
      </c>
      <c r="G1364" s="647">
        <f t="shared" si="138"/>
        <v>0</v>
      </c>
      <c r="H1364" s="647">
        <f t="shared" si="138"/>
        <v>0</v>
      </c>
      <c r="I1364" s="647">
        <f t="shared" si="138"/>
        <v>0</v>
      </c>
      <c r="J1364" s="647">
        <f t="shared" si="138"/>
        <v>0</v>
      </c>
      <c r="K1364" s="134">
        <f t="shared" ref="K1364" si="139">SUM(K1361:K1363)</f>
        <v>0</v>
      </c>
      <c r="L1364" s="132"/>
      <c r="X1364" s="649" t="e">
        <f>'12 Score Format'!$K$15</f>
        <v>#N/A</v>
      </c>
      <c r="Y1364" s="655">
        <f>E1372</f>
        <v>0</v>
      </c>
      <c r="Z1364" s="651"/>
      <c r="AA1364" s="651"/>
      <c r="AB1364" s="651"/>
      <c r="AC1364" s="651"/>
      <c r="AD1364" s="124"/>
    </row>
    <row r="1365" spans="2:30" ht="15.6" x14ac:dyDescent="0.3">
      <c r="B1365" s="157"/>
      <c r="C1365" s="135"/>
      <c r="D1365" s="5"/>
      <c r="E1365" s="718"/>
      <c r="F1365" s="718"/>
      <c r="G1365" s="718"/>
      <c r="H1365" s="718"/>
      <c r="I1365" s="182"/>
      <c r="J1365" s="182"/>
      <c r="K1365" s="199" t="s">
        <v>311</v>
      </c>
      <c r="L1365" s="181" t="e">
        <f>K1364/('12 Score Format'!$K$10*30)</f>
        <v>#DIV/0!</v>
      </c>
      <c r="X1365" s="649" t="e">
        <f>'12 Score Format'!$K$16</f>
        <v>#N/A</v>
      </c>
      <c r="Y1365" s="655">
        <f>F1372</f>
        <v>0</v>
      </c>
      <c r="Z1365" s="454"/>
      <c r="AA1365" s="454"/>
      <c r="AB1365" s="454"/>
      <c r="AC1365" s="454"/>
    </row>
    <row r="1366" spans="2:30" ht="15" x14ac:dyDescent="0.25">
      <c r="B1366" s="157"/>
      <c r="C1366" s="5"/>
      <c r="D1366" s="5"/>
      <c r="E1366" s="5"/>
      <c r="F1366" s="5"/>
      <c r="G1366" s="5"/>
      <c r="H1366" s="5"/>
      <c r="I1366" s="5"/>
      <c r="J1366" s="5"/>
      <c r="K1366" s="128"/>
      <c r="L1366" s="137"/>
      <c r="X1366" s="649" t="e">
        <f>'12 Score Format'!$K$17</f>
        <v>#N/A</v>
      </c>
      <c r="Y1366" s="655">
        <f>G1372</f>
        <v>0</v>
      </c>
      <c r="Z1366" s="454"/>
      <c r="AA1366" s="454"/>
      <c r="AB1366" s="454"/>
      <c r="AC1366" s="454"/>
    </row>
    <row r="1367" spans="2:30" x14ac:dyDescent="0.25">
      <c r="B1367" s="271" t="e">
        <f>'12 Score Format'!$G$11</f>
        <v>#N/A</v>
      </c>
      <c r="C1367" s="271"/>
      <c r="D1367" s="271"/>
      <c r="E1367" s="5"/>
      <c r="F1367" s="5"/>
      <c r="G1367" s="247" t="s">
        <v>370</v>
      </c>
      <c r="H1367" s="248">
        <f>'12 Score Format'!$L$11</f>
        <v>0</v>
      </c>
      <c r="I1367" s="5"/>
      <c r="J1367" s="5"/>
      <c r="K1367" s="128"/>
      <c r="L1367" s="129"/>
      <c r="X1367" s="649" t="e">
        <f>'12 Score Format'!$K$18</f>
        <v>#N/A</v>
      </c>
      <c r="Y1367" s="655">
        <f>H1372</f>
        <v>0</v>
      </c>
      <c r="Z1367" s="454"/>
      <c r="AA1367" s="454"/>
      <c r="AB1367" s="454"/>
      <c r="AC1367" s="454"/>
    </row>
    <row r="1368" spans="2:30" s="123" customFormat="1" ht="60" customHeight="1" x14ac:dyDescent="0.25">
      <c r="B1368" s="500" t="str">
        <f>$H$1349</f>
        <v>T</v>
      </c>
      <c r="C1368" s="130"/>
      <c r="D1368" s="130"/>
      <c r="E1368" s="197" t="e">
        <f>'12 Score Format'!$K$15</f>
        <v>#N/A</v>
      </c>
      <c r="F1368" s="197" t="e">
        <f>'12 Score Format'!$K$16</f>
        <v>#N/A</v>
      </c>
      <c r="G1368" s="197" t="e">
        <f>'12 Score Format'!$K$17</f>
        <v>#N/A</v>
      </c>
      <c r="H1368" s="197" t="e">
        <f>'12 Score Format'!$K$18</f>
        <v>#N/A</v>
      </c>
      <c r="I1368" s="197" t="e">
        <f>'12 Score Format'!$K$19</f>
        <v>#N/A</v>
      </c>
      <c r="J1368" s="197" t="e">
        <f>'12 Score Format'!$K$20</f>
        <v>#N/A</v>
      </c>
      <c r="K1368" s="131" t="s">
        <v>307</v>
      </c>
      <c r="L1368" s="131" t="s">
        <v>308</v>
      </c>
      <c r="X1368" s="649" t="e">
        <f>'12 Score Format'!$K$19</f>
        <v>#N/A</v>
      </c>
      <c r="Y1368" s="655">
        <f>I1372</f>
        <v>0</v>
      </c>
      <c r="Z1368" s="648"/>
      <c r="AA1368" s="648"/>
      <c r="AB1368" s="648"/>
      <c r="AC1368" s="648"/>
    </row>
    <row r="1369" spans="2:30" ht="13.8" x14ac:dyDescent="0.25">
      <c r="B1369" s="158"/>
      <c r="C1369" s="1438">
        <f>'12 Score Format'!$C$9:$D$9</f>
        <v>0</v>
      </c>
      <c r="D1369" s="1438"/>
      <c r="E1369" s="138"/>
      <c r="F1369" s="138"/>
      <c r="G1369" s="138"/>
      <c r="H1369" s="138"/>
      <c r="I1369" s="138"/>
      <c r="J1369" s="138"/>
      <c r="K1369" s="132">
        <f>SUM(E1369:J1369)</f>
        <v>0</v>
      </c>
      <c r="L1369" s="133" t="e">
        <f>AVERAGE(E1369:J1369)</f>
        <v>#DIV/0!</v>
      </c>
      <c r="X1369" s="649" t="e">
        <f>'12 Score Format'!$K$20</f>
        <v>#N/A</v>
      </c>
      <c r="Y1369" s="655">
        <f>J1372</f>
        <v>0</v>
      </c>
      <c r="Z1369" s="651"/>
      <c r="AA1369" s="651"/>
      <c r="AB1369" s="651"/>
      <c r="AC1369" s="651"/>
      <c r="AD1369" s="124"/>
    </row>
    <row r="1370" spans="2:30" ht="13.8" x14ac:dyDescent="0.25">
      <c r="B1370" s="158"/>
      <c r="C1370" s="1438">
        <f>'12 Score Format'!$C$10:$D$10</f>
        <v>0</v>
      </c>
      <c r="D1370" s="1438"/>
      <c r="E1370" s="138"/>
      <c r="F1370" s="138"/>
      <c r="G1370" s="138"/>
      <c r="H1370" s="138"/>
      <c r="I1370" s="138"/>
      <c r="J1370" s="138"/>
      <c r="K1370" s="132">
        <f>SUM(E1370:J1370)</f>
        <v>0</v>
      </c>
      <c r="L1370" s="133" t="e">
        <f>AVERAGE(E1370:J1370)</f>
        <v>#DIV/0!</v>
      </c>
      <c r="X1370" s="649" t="e">
        <f>'12 Score Format'!$O$15</f>
        <v>#N/A</v>
      </c>
      <c r="Y1370" s="658">
        <f>E1380</f>
        <v>0</v>
      </c>
      <c r="Z1370" s="656"/>
      <c r="AA1370" s="656"/>
      <c r="AB1370" s="656"/>
      <c r="AC1370" s="656"/>
      <c r="AD1370" s="124"/>
    </row>
    <row r="1371" spans="2:30" ht="13.8" x14ac:dyDescent="0.25">
      <c r="B1371" s="158"/>
      <c r="C1371" s="1438">
        <f>'12 Score Format'!$C$11:$D$11</f>
        <v>0</v>
      </c>
      <c r="D1371" s="1438"/>
      <c r="E1371" s="138"/>
      <c r="F1371" s="138"/>
      <c r="G1371" s="138"/>
      <c r="H1371" s="138"/>
      <c r="I1371" s="138"/>
      <c r="J1371" s="138"/>
      <c r="K1371" s="132">
        <f>SUM(E1371:J1371)</f>
        <v>0</v>
      </c>
      <c r="L1371" s="133" t="e">
        <f>AVERAGE(E1371:J1371)</f>
        <v>#DIV/0!</v>
      </c>
      <c r="X1371" s="649" t="e">
        <f>'12 Score Format'!$O$16</f>
        <v>#N/A</v>
      </c>
      <c r="Y1371" s="658">
        <f>F1380</f>
        <v>0</v>
      </c>
      <c r="Z1371" s="656"/>
      <c r="AA1371" s="656"/>
      <c r="AB1371" s="656"/>
      <c r="AC1371" s="656"/>
      <c r="AD1371" s="124"/>
    </row>
    <row r="1372" spans="2:30" ht="13.8" x14ac:dyDescent="0.25">
      <c r="B1372" s="158"/>
      <c r="C1372" s="1438" t="s">
        <v>248</v>
      </c>
      <c r="D1372" s="1438"/>
      <c r="E1372" s="647">
        <f>SUM(E1369:E1371)</f>
        <v>0</v>
      </c>
      <c r="F1372" s="647">
        <f t="shared" ref="F1372:J1372" si="140">SUM(F1369:F1371)</f>
        <v>0</v>
      </c>
      <c r="G1372" s="647">
        <f t="shared" si="140"/>
        <v>0</v>
      </c>
      <c r="H1372" s="647">
        <f t="shared" si="140"/>
        <v>0</v>
      </c>
      <c r="I1372" s="647">
        <f t="shared" si="140"/>
        <v>0</v>
      </c>
      <c r="J1372" s="647">
        <f t="shared" si="140"/>
        <v>0</v>
      </c>
      <c r="K1372" s="134">
        <f t="shared" ref="K1372" si="141">SUM(K1369:K1371)</f>
        <v>0</v>
      </c>
      <c r="L1372" s="132"/>
      <c r="X1372" s="649" t="e">
        <f>'12 Score Format'!$O$17</f>
        <v>#N/A</v>
      </c>
      <c r="Y1372" s="658">
        <f>G1380</f>
        <v>0</v>
      </c>
      <c r="Z1372" s="656"/>
      <c r="AA1372" s="656"/>
      <c r="AB1372" s="656"/>
      <c r="AC1372" s="656"/>
      <c r="AD1372" s="124"/>
    </row>
    <row r="1373" spans="2:30" ht="15.6" x14ac:dyDescent="0.3">
      <c r="B1373" s="157"/>
      <c r="C1373" s="135"/>
      <c r="D1373" s="5"/>
      <c r="E1373" s="718"/>
      <c r="F1373" s="718"/>
      <c r="G1373" s="718"/>
      <c r="H1373" s="718"/>
      <c r="I1373" s="182"/>
      <c r="J1373" s="182"/>
      <c r="K1373" s="199" t="s">
        <v>311</v>
      </c>
      <c r="L1373" s="181" t="e">
        <f>K1372/('12 Score Format'!$K$11*30)</f>
        <v>#DIV/0!</v>
      </c>
      <c r="X1373" s="649" t="e">
        <f>'12 Score Format'!$O$18</f>
        <v>#N/A</v>
      </c>
      <c r="Y1373" s="658">
        <f>H1380</f>
        <v>0</v>
      </c>
      <c r="Z1373" s="656"/>
      <c r="AA1373" s="656"/>
      <c r="AB1373" s="656"/>
      <c r="AC1373" s="656"/>
    </row>
    <row r="1374" spans="2:30" ht="15" x14ac:dyDescent="0.25">
      <c r="B1374" s="157"/>
      <c r="C1374" s="5"/>
      <c r="D1374" s="5"/>
      <c r="E1374" s="5"/>
      <c r="F1374" s="5"/>
      <c r="G1374" s="5"/>
      <c r="H1374" s="5"/>
      <c r="I1374" s="5"/>
      <c r="J1374" s="5"/>
      <c r="K1374" s="128"/>
      <c r="L1374" s="137"/>
      <c r="X1374" s="649" t="e">
        <f>'12 Score Format'!$O$19</f>
        <v>#N/A</v>
      </c>
      <c r="Y1374" s="658">
        <f>I1380</f>
        <v>0</v>
      </c>
      <c r="Z1374" s="656"/>
      <c r="AA1374" s="656"/>
      <c r="AB1374" s="656"/>
      <c r="AC1374" s="656"/>
    </row>
    <row r="1375" spans="2:30" ht="13.8" x14ac:dyDescent="0.25">
      <c r="B1375" s="271" t="str">
        <f>'12 Score Format'!$G$12</f>
        <v>Not Used</v>
      </c>
      <c r="C1375" s="271"/>
      <c r="D1375" s="271"/>
      <c r="E1375" s="5"/>
      <c r="F1375" s="5"/>
      <c r="G1375" s="247" t="s">
        <v>370</v>
      </c>
      <c r="H1375" s="248">
        <f>'12 Score Format'!$L$12</f>
        <v>0</v>
      </c>
      <c r="I1375" s="5"/>
      <c r="J1375" s="5"/>
      <c r="K1375" s="128"/>
      <c r="L1375" s="129"/>
      <c r="X1375" s="649" t="e">
        <f>'12 Score Format'!$O$20</f>
        <v>#N/A</v>
      </c>
      <c r="Y1375" s="659">
        <f>J1380</f>
        <v>0</v>
      </c>
      <c r="Z1375" s="656"/>
      <c r="AA1375" s="656"/>
      <c r="AB1375" s="656"/>
      <c r="AC1375" s="656"/>
    </row>
    <row r="1376" spans="2:30" s="123" customFormat="1" ht="60" customHeight="1" x14ac:dyDescent="0.2">
      <c r="B1376" s="500" t="str">
        <f>$H$1349</f>
        <v>T</v>
      </c>
      <c r="C1376" s="130"/>
      <c r="D1376" s="130"/>
      <c r="E1376" s="197" t="e">
        <f>'12 Score Format'!$O$15</f>
        <v>#N/A</v>
      </c>
      <c r="F1376" s="197" t="e">
        <f>'12 Score Format'!$O$16</f>
        <v>#N/A</v>
      </c>
      <c r="G1376" s="197" t="e">
        <f>'12 Score Format'!$O$17</f>
        <v>#N/A</v>
      </c>
      <c r="H1376" s="197" t="e">
        <f>'12 Score Format'!$O$18</f>
        <v>#N/A</v>
      </c>
      <c r="I1376" s="197" t="e">
        <f>'12 Score Format'!$O$19</f>
        <v>#N/A</v>
      </c>
      <c r="J1376" s="197" t="e">
        <f>'12 Score Format'!$O$20</f>
        <v>#N/A</v>
      </c>
      <c r="K1376" s="131" t="s">
        <v>307</v>
      </c>
      <c r="L1376" s="131" t="s">
        <v>308</v>
      </c>
    </row>
    <row r="1377" spans="2:15" ht="13.8" x14ac:dyDescent="0.25">
      <c r="B1377" s="158"/>
      <c r="C1377" s="1438">
        <f>'12 Score Format'!$C$9:$D$9</f>
        <v>0</v>
      </c>
      <c r="D1377" s="1438"/>
      <c r="E1377" s="138"/>
      <c r="F1377" s="138"/>
      <c r="G1377" s="138"/>
      <c r="H1377" s="138"/>
      <c r="I1377" s="138"/>
      <c r="J1377" s="138"/>
      <c r="K1377" s="132">
        <f>SUM(E1377:J1377)</f>
        <v>0</v>
      </c>
      <c r="L1377" s="133" t="e">
        <f>AVERAGE(E1377:J1377)</f>
        <v>#DIV/0!</v>
      </c>
    </row>
    <row r="1378" spans="2:15" ht="13.8" x14ac:dyDescent="0.25">
      <c r="B1378" s="158"/>
      <c r="C1378" s="1438">
        <f>'12 Score Format'!$C$10:$D$10</f>
        <v>0</v>
      </c>
      <c r="D1378" s="1438"/>
      <c r="E1378" s="138"/>
      <c r="F1378" s="138"/>
      <c r="G1378" s="138"/>
      <c r="H1378" s="138"/>
      <c r="I1378" s="138"/>
      <c r="J1378" s="138"/>
      <c r="K1378" s="132">
        <f>SUM(E1378:J1378)</f>
        <v>0</v>
      </c>
      <c r="L1378" s="133" t="e">
        <f>AVERAGE(E1378:J1378)</f>
        <v>#DIV/0!</v>
      </c>
    </row>
    <row r="1379" spans="2:15" ht="13.8" x14ac:dyDescent="0.25">
      <c r="B1379" s="158"/>
      <c r="C1379" s="1438">
        <f>'12 Score Format'!$C$11:$D$11</f>
        <v>0</v>
      </c>
      <c r="D1379" s="1438"/>
      <c r="E1379" s="138"/>
      <c r="F1379" s="138"/>
      <c r="G1379" s="138"/>
      <c r="H1379" s="138"/>
      <c r="I1379" s="138"/>
      <c r="J1379" s="138"/>
      <c r="K1379" s="132">
        <f>SUM(E1379:J1379)</f>
        <v>0</v>
      </c>
      <c r="L1379" s="133" t="e">
        <f>AVERAGE(E1379:J1379)</f>
        <v>#DIV/0!</v>
      </c>
    </row>
    <row r="1380" spans="2:15" ht="13.8" x14ac:dyDescent="0.25">
      <c r="B1380" s="158"/>
      <c r="C1380" s="1438" t="s">
        <v>248</v>
      </c>
      <c r="D1380" s="1438"/>
      <c r="E1380" s="647">
        <f t="shared" ref="E1380:K1380" si="142">SUM(E1377:E1379)</f>
        <v>0</v>
      </c>
      <c r="F1380" s="647">
        <f t="shared" si="142"/>
        <v>0</v>
      </c>
      <c r="G1380" s="647">
        <f t="shared" si="142"/>
        <v>0</v>
      </c>
      <c r="H1380" s="647">
        <f t="shared" si="142"/>
        <v>0</v>
      </c>
      <c r="I1380" s="647">
        <f t="shared" si="142"/>
        <v>0</v>
      </c>
      <c r="J1380" s="647">
        <f t="shared" si="142"/>
        <v>0</v>
      </c>
      <c r="K1380" s="134">
        <f t="shared" si="142"/>
        <v>0</v>
      </c>
      <c r="L1380" s="132"/>
    </row>
    <row r="1381" spans="2:15" ht="15.6" x14ac:dyDescent="0.3">
      <c r="B1381" s="157"/>
      <c r="C1381" s="135"/>
      <c r="D1381" s="5"/>
      <c r="E1381" s="94"/>
      <c r="F1381" s="94"/>
      <c r="G1381" s="94"/>
      <c r="H1381" s="94"/>
      <c r="I1381" s="182"/>
      <c r="J1381" s="182"/>
      <c r="K1381" s="199" t="s">
        <v>311</v>
      </c>
      <c r="L1381" s="181" t="e">
        <f>K1380/('12 Score Format'!$K$12*30)</f>
        <v>#DIV/0!</v>
      </c>
    </row>
    <row r="1382" spans="2:15" ht="15" customHeight="1" x14ac:dyDescent="0.3">
      <c r="B1382" s="157"/>
      <c r="C1382" s="135"/>
      <c r="D1382" s="5"/>
      <c r="E1382" s="94"/>
      <c r="F1382" s="15"/>
      <c r="G1382" s="247" t="s">
        <v>371</v>
      </c>
      <c r="H1382" s="248">
        <f>$H$38</f>
        <v>0</v>
      </c>
      <c r="I1382" s="94"/>
      <c r="J1382" s="137"/>
      <c r="K1382" s="199" t="s">
        <v>356</v>
      </c>
      <c r="L1382" s="136">
        <f>K1356+K1364+K1372+K1380</f>
        <v>0</v>
      </c>
      <c r="O1382" s="95">
        <f>IF(L1382&gt;0,1,0)</f>
        <v>0</v>
      </c>
    </row>
    <row r="1383" spans="2:15" ht="15" x14ac:dyDescent="0.25">
      <c r="B1383" s="157"/>
      <c r="C1383" s="5"/>
      <c r="D1383" s="5"/>
      <c r="E1383" s="5"/>
      <c r="F1383" s="5"/>
      <c r="G1383" s="5"/>
      <c r="H1383" s="5"/>
      <c r="I1383" s="5"/>
      <c r="J1383" s="182"/>
      <c r="K1383" s="199" t="s">
        <v>317</v>
      </c>
      <c r="L1383" s="181" t="e">
        <f>(K1356+K1364+K1372+K1380)/'12 Score Format'!$M$90</f>
        <v>#DIV/0!</v>
      </c>
    </row>
    <row r="1384" spans="2:15" ht="5.4" customHeight="1" x14ac:dyDescent="0.3">
      <c r="B1384" s="166"/>
      <c r="G1384" s="141"/>
      <c r="H1384" s="142"/>
      <c r="K1384" s="140"/>
      <c r="L1384" s="140"/>
    </row>
    <row r="1385" spans="2:15" ht="15.6" hidden="1" x14ac:dyDescent="0.3">
      <c r="B1385" s="159"/>
      <c r="C1385" s="15"/>
      <c r="D1385" s="15"/>
      <c r="E1385" s="15"/>
      <c r="F1385" s="15"/>
      <c r="G1385" s="97"/>
      <c r="H1385" s="98"/>
      <c r="I1385" s="15"/>
      <c r="J1385" s="15"/>
      <c r="K1385" s="96"/>
      <c r="L1385" s="96"/>
    </row>
    <row r="1386" spans="2:15" ht="15.6" hidden="1" x14ac:dyDescent="0.3">
      <c r="B1386" s="163"/>
      <c r="C1386" s="20"/>
      <c r="D1386" s="20"/>
      <c r="E1386" s="20"/>
      <c r="F1386" s="20"/>
      <c r="G1386" s="116"/>
      <c r="H1386" s="117"/>
      <c r="I1386" s="20"/>
      <c r="J1386" s="20"/>
      <c r="K1386" s="113"/>
      <c r="L1386" s="113"/>
    </row>
    <row r="1387" spans="2:15" ht="15" hidden="1" x14ac:dyDescent="0.25">
      <c r="B1387" s="163"/>
      <c r="C1387" s="20"/>
      <c r="D1387" s="20"/>
      <c r="E1387" s="20"/>
      <c r="F1387" s="20"/>
      <c r="G1387" s="20"/>
      <c r="H1387" s="20"/>
      <c r="I1387" s="20"/>
      <c r="J1387" s="20"/>
      <c r="K1387" s="113"/>
      <c r="L1387" s="113"/>
    </row>
    <row r="1388" spans="2:15" ht="15.6" hidden="1" x14ac:dyDescent="0.3">
      <c r="B1388" s="164"/>
      <c r="C1388" s="122"/>
      <c r="D1388" s="122"/>
      <c r="E1388" s="20"/>
      <c r="F1388" s="20"/>
      <c r="G1388" s="20"/>
      <c r="H1388" s="20"/>
      <c r="I1388" s="20"/>
      <c r="J1388" s="20"/>
      <c r="K1388" s="113"/>
      <c r="L1388" s="110"/>
    </row>
    <row r="1389" spans="2:15" ht="15" hidden="1" x14ac:dyDescent="0.25">
      <c r="B1389" s="163"/>
      <c r="C1389" s="20"/>
      <c r="D1389" s="20"/>
      <c r="E1389" s="114"/>
      <c r="F1389" s="114"/>
      <c r="G1389" s="114"/>
      <c r="H1389" s="114"/>
      <c r="I1389" s="114"/>
      <c r="J1389" s="114"/>
      <c r="K1389" s="115"/>
      <c r="L1389" s="115"/>
    </row>
    <row r="1390" spans="2:15" ht="15.6" hidden="1" x14ac:dyDescent="0.3">
      <c r="B1390" s="163"/>
      <c r="C1390" s="117"/>
      <c r="D1390" s="117"/>
      <c r="E1390" s="109"/>
      <c r="F1390" s="109"/>
      <c r="G1390" s="109"/>
      <c r="H1390" s="109"/>
      <c r="I1390" s="109"/>
      <c r="J1390" s="109"/>
      <c r="K1390" s="110"/>
      <c r="L1390" s="118"/>
    </row>
    <row r="1391" spans="2:15" ht="15.6" hidden="1" x14ac:dyDescent="0.3">
      <c r="B1391" s="163"/>
      <c r="C1391" s="117"/>
      <c r="D1391" s="117"/>
      <c r="E1391" s="109"/>
      <c r="F1391" s="109"/>
      <c r="G1391" s="109"/>
      <c r="H1391" s="109"/>
      <c r="I1391" s="109"/>
      <c r="J1391" s="109"/>
      <c r="K1391" s="110"/>
      <c r="L1391" s="118"/>
    </row>
    <row r="1392" spans="2:15" ht="15.6" hidden="1" x14ac:dyDescent="0.3">
      <c r="B1392" s="163"/>
      <c r="C1392" s="117"/>
      <c r="D1392" s="117"/>
      <c r="E1392" s="109"/>
      <c r="F1392" s="109"/>
      <c r="G1392" s="109"/>
      <c r="H1392" s="109"/>
      <c r="I1392" s="109"/>
      <c r="J1392" s="109"/>
      <c r="K1392" s="110"/>
      <c r="L1392" s="118"/>
    </row>
    <row r="1393" spans="2:12" ht="15.6" hidden="1" x14ac:dyDescent="0.3">
      <c r="B1393" s="163"/>
      <c r="C1393" s="117"/>
      <c r="D1393" s="117"/>
      <c r="E1393" s="111"/>
      <c r="F1393" s="111"/>
      <c r="G1393" s="111"/>
      <c r="H1393" s="111"/>
      <c r="I1393" s="111"/>
      <c r="J1393" s="111"/>
      <c r="K1393" s="112"/>
      <c r="L1393" s="118"/>
    </row>
    <row r="1394" spans="2:12" ht="15.6" hidden="1" x14ac:dyDescent="0.3">
      <c r="B1394" s="163"/>
      <c r="C1394" s="119"/>
      <c r="D1394" s="20"/>
      <c r="E1394" s="109"/>
      <c r="F1394" s="109"/>
      <c r="G1394" s="109"/>
      <c r="H1394" s="109"/>
      <c r="I1394" s="121"/>
      <c r="J1394" s="121"/>
      <c r="K1394" s="121"/>
      <c r="L1394" s="120"/>
    </row>
    <row r="1395" spans="2:12" ht="15" hidden="1" x14ac:dyDescent="0.25">
      <c r="B1395" s="163"/>
      <c r="C1395" s="20"/>
      <c r="D1395" s="20"/>
      <c r="E1395" s="20"/>
      <c r="F1395" s="20"/>
      <c r="G1395" s="20"/>
      <c r="H1395" s="20"/>
      <c r="I1395" s="20"/>
      <c r="J1395" s="20"/>
      <c r="K1395" s="113"/>
      <c r="L1395" s="110"/>
    </row>
    <row r="1396" spans="2:12" ht="15.6" hidden="1" x14ac:dyDescent="0.3">
      <c r="B1396" s="165"/>
      <c r="C1396" s="117"/>
      <c r="D1396" s="117"/>
      <c r="E1396" s="20"/>
      <c r="F1396" s="20"/>
      <c r="G1396" s="20"/>
      <c r="H1396" s="20"/>
      <c r="I1396" s="20"/>
      <c r="J1396" s="20"/>
      <c r="K1396" s="113"/>
      <c r="L1396" s="110"/>
    </row>
    <row r="1397" spans="2:12" ht="15" hidden="1" x14ac:dyDescent="0.25">
      <c r="B1397" s="163"/>
      <c r="C1397" s="20"/>
      <c r="D1397" s="20"/>
      <c r="E1397" s="114"/>
      <c r="F1397" s="114"/>
      <c r="G1397" s="114"/>
      <c r="H1397" s="114"/>
      <c r="I1397" s="114"/>
      <c r="J1397" s="114"/>
      <c r="K1397" s="115"/>
      <c r="L1397" s="115"/>
    </row>
    <row r="1398" spans="2:12" ht="15.6" hidden="1" x14ac:dyDescent="0.3">
      <c r="B1398" s="163"/>
      <c r="C1398" s="117"/>
      <c r="D1398" s="117"/>
      <c r="E1398" s="109"/>
      <c r="F1398" s="109"/>
      <c r="G1398" s="109"/>
      <c r="H1398" s="109"/>
      <c r="I1398" s="109"/>
      <c r="J1398" s="109"/>
      <c r="K1398" s="110"/>
      <c r="L1398" s="118"/>
    </row>
    <row r="1399" spans="2:12" ht="15.6" hidden="1" x14ac:dyDescent="0.3">
      <c r="B1399" s="163"/>
      <c r="C1399" s="117"/>
      <c r="D1399" s="117"/>
      <c r="E1399" s="109"/>
      <c r="F1399" s="109"/>
      <c r="G1399" s="109"/>
      <c r="H1399" s="109"/>
      <c r="I1399" s="109"/>
      <c r="J1399" s="109"/>
      <c r="K1399" s="110"/>
      <c r="L1399" s="118"/>
    </row>
    <row r="1400" spans="2:12" ht="15.6" hidden="1" x14ac:dyDescent="0.3">
      <c r="B1400" s="163"/>
      <c r="C1400" s="117"/>
      <c r="D1400" s="117"/>
      <c r="E1400" s="109"/>
      <c r="F1400" s="109"/>
      <c r="G1400" s="109"/>
      <c r="H1400" s="109"/>
      <c r="I1400" s="109"/>
      <c r="J1400" s="109"/>
      <c r="K1400" s="110"/>
      <c r="L1400" s="118"/>
    </row>
    <row r="1401" spans="2:12" ht="15.6" hidden="1" x14ac:dyDescent="0.3">
      <c r="B1401" s="163"/>
      <c r="C1401" s="117"/>
      <c r="D1401" s="117"/>
      <c r="E1401" s="111"/>
      <c r="F1401" s="111"/>
      <c r="G1401" s="111"/>
      <c r="H1401" s="111"/>
      <c r="I1401" s="111"/>
      <c r="J1401" s="111"/>
      <c r="K1401" s="112"/>
      <c r="L1401" s="110"/>
    </row>
    <row r="1402" spans="2:12" ht="15.6" hidden="1" x14ac:dyDescent="0.3">
      <c r="B1402" s="163"/>
      <c r="C1402" s="119"/>
      <c r="D1402" s="20"/>
      <c r="E1402" s="109"/>
      <c r="F1402" s="109"/>
      <c r="G1402" s="109"/>
      <c r="H1402" s="109"/>
      <c r="I1402" s="121"/>
      <c r="J1402" s="121"/>
      <c r="K1402" s="121"/>
      <c r="L1402" s="120"/>
    </row>
    <row r="1403" spans="2:12" ht="15" hidden="1" x14ac:dyDescent="0.25">
      <c r="B1403" s="163"/>
      <c r="C1403" s="20"/>
      <c r="D1403" s="20"/>
      <c r="E1403" s="20"/>
      <c r="F1403" s="20"/>
      <c r="G1403" s="20"/>
      <c r="H1403" s="20"/>
      <c r="I1403" s="20"/>
      <c r="J1403" s="20"/>
      <c r="K1403" s="113"/>
      <c r="L1403" s="115"/>
    </row>
    <row r="1404" spans="2:12" ht="15.6" hidden="1" x14ac:dyDescent="0.3">
      <c r="B1404" s="165"/>
      <c r="C1404" s="117"/>
      <c r="D1404" s="117"/>
      <c r="E1404" s="20"/>
      <c r="F1404" s="20"/>
      <c r="G1404" s="20"/>
      <c r="H1404" s="20"/>
      <c r="I1404" s="20"/>
      <c r="J1404" s="20"/>
      <c r="K1404" s="113"/>
      <c r="L1404" s="110"/>
    </row>
    <row r="1405" spans="2:12" ht="15" hidden="1" x14ac:dyDescent="0.25">
      <c r="B1405" s="163"/>
      <c r="C1405" s="20"/>
      <c r="D1405" s="20"/>
      <c r="E1405" s="114"/>
      <c r="F1405" s="114"/>
      <c r="G1405" s="114"/>
      <c r="H1405" s="114"/>
      <c r="I1405" s="114"/>
      <c r="J1405" s="114"/>
      <c r="K1405" s="115"/>
      <c r="L1405" s="115"/>
    </row>
    <row r="1406" spans="2:12" ht="15.6" hidden="1" x14ac:dyDescent="0.3">
      <c r="B1406" s="163"/>
      <c r="C1406" s="117"/>
      <c r="D1406" s="117"/>
      <c r="E1406" s="109"/>
      <c r="F1406" s="109"/>
      <c r="G1406" s="109"/>
      <c r="H1406" s="109"/>
      <c r="I1406" s="109"/>
      <c r="J1406" s="109"/>
      <c r="K1406" s="110"/>
      <c r="L1406" s="118"/>
    </row>
    <row r="1407" spans="2:12" ht="15.6" hidden="1" x14ac:dyDescent="0.3">
      <c r="B1407" s="163"/>
      <c r="C1407" s="117"/>
      <c r="D1407" s="117"/>
      <c r="E1407" s="109"/>
      <c r="F1407" s="109"/>
      <c r="G1407" s="109"/>
      <c r="H1407" s="109"/>
      <c r="I1407" s="109"/>
      <c r="J1407" s="109"/>
      <c r="K1407" s="110"/>
      <c r="L1407" s="118"/>
    </row>
    <row r="1408" spans="2:12" ht="15.6" hidden="1" x14ac:dyDescent="0.3">
      <c r="B1408" s="163"/>
      <c r="C1408" s="117"/>
      <c r="D1408" s="117"/>
      <c r="E1408" s="109"/>
      <c r="F1408" s="109"/>
      <c r="G1408" s="109"/>
      <c r="H1408" s="109"/>
      <c r="I1408" s="109"/>
      <c r="J1408" s="109"/>
      <c r="K1408" s="110"/>
      <c r="L1408" s="118"/>
    </row>
    <row r="1409" spans="2:30" ht="15.6" hidden="1" x14ac:dyDescent="0.3">
      <c r="B1409" s="163"/>
      <c r="C1409" s="117"/>
      <c r="D1409" s="117"/>
      <c r="E1409" s="111"/>
      <c r="F1409" s="111"/>
      <c r="G1409" s="111"/>
      <c r="H1409" s="111"/>
      <c r="I1409" s="111"/>
      <c r="J1409" s="111"/>
      <c r="K1409" s="112"/>
      <c r="L1409" s="110"/>
    </row>
    <row r="1410" spans="2:30" ht="15.6" hidden="1" x14ac:dyDescent="0.3">
      <c r="B1410" s="163"/>
      <c r="C1410" s="119"/>
      <c r="D1410" s="20"/>
      <c r="E1410" s="109"/>
      <c r="F1410" s="109"/>
      <c r="G1410" s="109"/>
      <c r="H1410" s="109"/>
      <c r="I1410" s="121"/>
      <c r="J1410" s="121"/>
      <c r="K1410" s="121"/>
      <c r="L1410" s="120"/>
    </row>
    <row r="1411" spans="2:30" ht="15" hidden="1" x14ac:dyDescent="0.25">
      <c r="B1411" s="163"/>
      <c r="C1411" s="20"/>
      <c r="D1411" s="20"/>
      <c r="E1411" s="20"/>
      <c r="F1411" s="20"/>
      <c r="G1411" s="20"/>
      <c r="H1411" s="20"/>
      <c r="I1411" s="20"/>
      <c r="J1411" s="20"/>
      <c r="K1411" s="113"/>
      <c r="L1411" s="115"/>
    </row>
    <row r="1412" spans="2:30" ht="15.6" hidden="1" x14ac:dyDescent="0.3">
      <c r="B1412" s="165"/>
      <c r="C1412" s="117"/>
      <c r="D1412" s="117"/>
      <c r="E1412" s="20"/>
      <c r="F1412" s="20"/>
      <c r="G1412" s="20"/>
      <c r="H1412" s="20"/>
      <c r="I1412" s="20"/>
      <c r="J1412" s="20"/>
      <c r="K1412" s="113"/>
      <c r="L1412" s="110"/>
    </row>
    <row r="1413" spans="2:30" ht="15" hidden="1" x14ac:dyDescent="0.25">
      <c r="B1413" s="163"/>
      <c r="C1413" s="20"/>
      <c r="D1413" s="20"/>
      <c r="E1413" s="114"/>
      <c r="F1413" s="114"/>
      <c r="G1413" s="114"/>
      <c r="H1413" s="114"/>
      <c r="I1413" s="114"/>
      <c r="J1413" s="114"/>
      <c r="K1413" s="115"/>
      <c r="L1413" s="115"/>
    </row>
    <row r="1414" spans="2:30" ht="15.6" hidden="1" x14ac:dyDescent="0.3">
      <c r="B1414" s="163"/>
      <c r="C1414" s="117"/>
      <c r="D1414" s="117"/>
      <c r="E1414" s="109"/>
      <c r="F1414" s="109"/>
      <c r="G1414" s="109"/>
      <c r="H1414" s="109"/>
      <c r="I1414" s="109"/>
      <c r="J1414" s="109"/>
      <c r="K1414" s="110"/>
      <c r="L1414" s="118"/>
    </row>
    <row r="1415" spans="2:30" ht="15.6" hidden="1" x14ac:dyDescent="0.3">
      <c r="B1415" s="163"/>
      <c r="C1415" s="117"/>
      <c r="D1415" s="117"/>
      <c r="E1415" s="109"/>
      <c r="F1415" s="109"/>
      <c r="G1415" s="109"/>
      <c r="H1415" s="109"/>
      <c r="I1415" s="109"/>
      <c r="J1415" s="109"/>
      <c r="K1415" s="110"/>
      <c r="L1415" s="118"/>
    </row>
    <row r="1416" spans="2:30" ht="15.6" hidden="1" x14ac:dyDescent="0.3">
      <c r="B1416" s="163"/>
      <c r="C1416" s="117"/>
      <c r="D1416" s="117"/>
      <c r="E1416" s="109"/>
      <c r="F1416" s="109"/>
      <c r="G1416" s="109"/>
      <c r="H1416" s="109"/>
      <c r="I1416" s="109"/>
      <c r="J1416" s="109"/>
      <c r="K1416" s="110"/>
      <c r="L1416" s="118"/>
    </row>
    <row r="1417" spans="2:30" ht="15.6" hidden="1" x14ac:dyDescent="0.3">
      <c r="B1417" s="163"/>
      <c r="C1417" s="117"/>
      <c r="D1417" s="117"/>
      <c r="E1417" s="111"/>
      <c r="F1417" s="111"/>
      <c r="G1417" s="111"/>
      <c r="H1417" s="111"/>
      <c r="I1417" s="111"/>
      <c r="J1417" s="111"/>
      <c r="K1417" s="112"/>
      <c r="L1417" s="110"/>
    </row>
    <row r="1418" spans="2:30" ht="15.6" x14ac:dyDescent="0.3">
      <c r="B1418" s="1440">
        <f>$B$5</f>
        <v>0</v>
      </c>
      <c r="C1418" s="1440"/>
      <c r="D1418" s="1440"/>
      <c r="E1418" s="1440"/>
      <c r="F1418" s="125"/>
      <c r="G1418" s="126" t="s">
        <v>310</v>
      </c>
      <c r="H1418" s="127" t="s">
        <v>294</v>
      </c>
      <c r="I1418" s="5"/>
      <c r="J1418" s="1449">
        <f>'1 FILL FORM'!$D$6</f>
        <v>0</v>
      </c>
      <c r="K1418" s="1449"/>
      <c r="L1418" s="1449"/>
    </row>
    <row r="1419" spans="2:30" ht="5.4" customHeight="1" x14ac:dyDescent="0.25">
      <c r="B1419" s="157"/>
      <c r="C1419" s="5"/>
      <c r="D1419" s="5"/>
      <c r="E1419" s="5"/>
      <c r="F1419" s="5"/>
      <c r="G1419" s="5"/>
      <c r="H1419" s="5"/>
      <c r="I1419" s="5"/>
      <c r="J1419" s="94"/>
      <c r="K1419" s="129"/>
      <c r="L1419" s="129"/>
    </row>
    <row r="1420" spans="2:30" x14ac:dyDescent="0.25">
      <c r="B1420" s="270" t="e">
        <f>'12 Score Format'!$G$9</f>
        <v>#N/A</v>
      </c>
      <c r="C1420" s="270"/>
      <c r="D1420" s="270"/>
      <c r="E1420" s="5"/>
      <c r="F1420" s="15"/>
      <c r="G1420" s="247" t="s">
        <v>370</v>
      </c>
      <c r="H1420" s="248">
        <f>'12 Score Format'!$L$9</f>
        <v>0</v>
      </c>
      <c r="I1420" s="5"/>
      <c r="J1420" s="718"/>
      <c r="K1420" s="129">
        <f>'1 FILL FORM'!$L$6</f>
        <v>0</v>
      </c>
      <c r="L1420" s="129"/>
    </row>
    <row r="1421" spans="2:30" s="123" customFormat="1" ht="60" customHeight="1" x14ac:dyDescent="0.25">
      <c r="B1421" s="500" t="str">
        <f>$H$1418</f>
        <v>U</v>
      </c>
      <c r="C1421" s="130"/>
      <c r="D1421" s="130"/>
      <c r="E1421" s="197" t="e">
        <f>'12 Score Format'!$C$15</f>
        <v>#N/A</v>
      </c>
      <c r="F1421" s="197" t="e">
        <f>'12 Score Format'!$C$16</f>
        <v>#N/A</v>
      </c>
      <c r="G1421" s="197" t="e">
        <f>'12 Score Format'!$C$17</f>
        <v>#N/A</v>
      </c>
      <c r="H1421" s="197" t="e">
        <f>'12 Score Format'!$C$18</f>
        <v>#N/A</v>
      </c>
      <c r="I1421" s="197" t="e">
        <f>'12 Score Format'!$C$19</f>
        <v>#N/A</v>
      </c>
      <c r="J1421" s="197" t="e">
        <f>'12 Score Format'!$C$20</f>
        <v>#N/A</v>
      </c>
      <c r="K1421" s="131" t="s">
        <v>307</v>
      </c>
      <c r="L1421" s="208" t="s">
        <v>350</v>
      </c>
      <c r="T1421" s="124">
        <f>K1425</f>
        <v>0</v>
      </c>
      <c r="X1421" s="649" t="e">
        <f>'12 Score Format'!$C$15</f>
        <v>#N/A</v>
      </c>
      <c r="Y1421" s="650">
        <f>E1425</f>
        <v>0</v>
      </c>
      <c r="Z1421" s="648"/>
      <c r="AA1421" s="648"/>
      <c r="AB1421" s="648"/>
      <c r="AC1421" s="648">
        <f>SUMIF($X$8:$X$31,$AD$8,Y1421:Y1444)</f>
        <v>0</v>
      </c>
      <c r="AD1421" s="642" t="s">
        <v>263</v>
      </c>
    </row>
    <row r="1422" spans="2:30" ht="13.8" x14ac:dyDescent="0.25">
      <c r="B1422" s="158"/>
      <c r="C1422" s="1438">
        <f>'12 Score Format'!$C$9:$D$9</f>
        <v>0</v>
      </c>
      <c r="D1422" s="1438"/>
      <c r="E1422" s="138"/>
      <c r="F1422" s="138"/>
      <c r="G1422" s="138"/>
      <c r="H1422" s="138"/>
      <c r="I1422" s="138"/>
      <c r="J1422" s="138"/>
      <c r="K1422" s="132">
        <f>SUM(E1422:J1422)</f>
        <v>0</v>
      </c>
      <c r="L1422" s="133" t="e">
        <f>AVERAGE(E1422:J1422)</f>
        <v>#DIV/0!</v>
      </c>
      <c r="T1422" s="124">
        <f>K1433</f>
        <v>0</v>
      </c>
      <c r="X1422" s="649" t="e">
        <f>'12 Score Format'!$C$16</f>
        <v>#N/A</v>
      </c>
      <c r="Y1422" s="650">
        <f>F1425</f>
        <v>0</v>
      </c>
      <c r="Z1422" s="651"/>
      <c r="AA1422" s="652"/>
      <c r="AB1422" s="653"/>
      <c r="AC1422" s="648">
        <f>SUMIF($X$8:$X$31,$AD$9,Y1421:Y1444)</f>
        <v>0</v>
      </c>
      <c r="AD1422" s="642" t="s">
        <v>490</v>
      </c>
    </row>
    <row r="1423" spans="2:30" ht="13.8" x14ac:dyDescent="0.25">
      <c r="B1423" s="158"/>
      <c r="C1423" s="1438">
        <f>'12 Score Format'!$C$10:$D$10</f>
        <v>0</v>
      </c>
      <c r="D1423" s="1438"/>
      <c r="E1423" s="138"/>
      <c r="F1423" s="138"/>
      <c r="G1423" s="138"/>
      <c r="H1423" s="138"/>
      <c r="I1423" s="138"/>
      <c r="J1423" s="138"/>
      <c r="K1423" s="132">
        <f>SUM(E1423:J1423)</f>
        <v>0</v>
      </c>
      <c r="L1423" s="133" t="e">
        <f>AVERAGE(E1423:J1423)</f>
        <v>#DIV/0!</v>
      </c>
      <c r="T1423" s="124">
        <f>K1441</f>
        <v>0</v>
      </c>
      <c r="X1423" s="649" t="e">
        <f>'12 Score Format'!$C$17</f>
        <v>#N/A</v>
      </c>
      <c r="Y1423" s="650">
        <f>G1425</f>
        <v>0</v>
      </c>
      <c r="Z1423" s="651"/>
      <c r="AA1423" s="654"/>
      <c r="AB1423" s="654"/>
      <c r="AC1423" s="648">
        <f>SUMIF($X$8:$X$31,AD1423,Y1421:Y1444)</f>
        <v>0</v>
      </c>
      <c r="AD1423" s="642" t="s">
        <v>487</v>
      </c>
    </row>
    <row r="1424" spans="2:30" ht="13.8" x14ac:dyDescent="0.25">
      <c r="B1424" s="158"/>
      <c r="C1424" s="1438">
        <f>'12 Score Format'!$C$11:$D$11</f>
        <v>0</v>
      </c>
      <c r="D1424" s="1438"/>
      <c r="E1424" s="138"/>
      <c r="F1424" s="138"/>
      <c r="G1424" s="138"/>
      <c r="H1424" s="138"/>
      <c r="I1424" s="138"/>
      <c r="J1424" s="138"/>
      <c r="K1424" s="132">
        <f>SUM(E1424:J1424)</f>
        <v>0</v>
      </c>
      <c r="L1424" s="133" t="e">
        <f>AVERAGE(E1424:J1424)</f>
        <v>#DIV/0!</v>
      </c>
      <c r="T1424" s="124">
        <f>K1449</f>
        <v>0</v>
      </c>
      <c r="X1424" s="649" t="e">
        <f>'12 Score Format'!$C$18</f>
        <v>#N/A</v>
      </c>
      <c r="Y1424" s="650">
        <f>H1425</f>
        <v>0</v>
      </c>
      <c r="Z1424" s="651"/>
      <c r="AA1424" s="651"/>
      <c r="AB1424" s="651"/>
      <c r="AC1424" s="648">
        <f>SUMIF($X$8:$X$31,AD1424,Y1421:Y1444)</f>
        <v>0</v>
      </c>
      <c r="AD1424" s="642" t="s">
        <v>262</v>
      </c>
    </row>
    <row r="1425" spans="2:30" ht="13.8" x14ac:dyDescent="0.25">
      <c r="B1425" s="158"/>
      <c r="C1425" s="1438" t="s">
        <v>248</v>
      </c>
      <c r="D1425" s="1438"/>
      <c r="E1425" s="647">
        <f>SUM(E1422:E1424)</f>
        <v>0</v>
      </c>
      <c r="F1425" s="647">
        <f t="shared" ref="F1425:J1425" si="143">SUM(F1422:F1424)</f>
        <v>0</v>
      </c>
      <c r="G1425" s="647">
        <f t="shared" si="143"/>
        <v>0</v>
      </c>
      <c r="H1425" s="647">
        <f t="shared" si="143"/>
        <v>0</v>
      </c>
      <c r="I1425" s="647">
        <f t="shared" si="143"/>
        <v>0</v>
      </c>
      <c r="J1425" s="647">
        <f t="shared" si="143"/>
        <v>0</v>
      </c>
      <c r="K1425" s="134">
        <f t="shared" ref="K1425" si="144">SUM(K1422:K1424)</f>
        <v>0</v>
      </c>
      <c r="L1425" s="133"/>
      <c r="X1425" s="649" t="e">
        <f>'12 Score Format'!$C$19</f>
        <v>#N/A</v>
      </c>
      <c r="Y1425" s="650">
        <f>I1425</f>
        <v>0</v>
      </c>
      <c r="Z1425" s="651"/>
      <c r="AA1425" s="651"/>
      <c r="AB1425" s="651"/>
      <c r="AC1425" s="648">
        <f>SUMIF($X$8:$X$31,$AD$12,Y1421:Y1444)</f>
        <v>0</v>
      </c>
      <c r="AD1425" s="642" t="s">
        <v>485</v>
      </c>
    </row>
    <row r="1426" spans="2:30" ht="15.6" x14ac:dyDescent="0.3">
      <c r="B1426" s="157"/>
      <c r="C1426" s="135"/>
      <c r="D1426" s="5"/>
      <c r="E1426" s="718"/>
      <c r="F1426" s="718"/>
      <c r="G1426" s="718"/>
      <c r="H1426" s="718"/>
      <c r="I1426" s="182"/>
      <c r="J1426" s="182"/>
      <c r="K1426" s="199" t="s">
        <v>311</v>
      </c>
      <c r="L1426" s="181" t="e">
        <f>K1425/('12 Score Format'!$K$9*30)</f>
        <v>#DIV/0!</v>
      </c>
      <c r="X1426" s="649" t="e">
        <f>'12 Score Format'!$C$20</f>
        <v>#N/A</v>
      </c>
      <c r="Y1426" s="650">
        <f>J1425</f>
        <v>0</v>
      </c>
      <c r="Z1426" s="454"/>
      <c r="AA1426" s="454"/>
      <c r="AB1426" s="454"/>
      <c r="AC1426" s="648">
        <f>SUMIF($X$8:$X$31,$AD$13,Y1421:Y1444)</f>
        <v>0</v>
      </c>
      <c r="AD1426" s="642" t="s">
        <v>489</v>
      </c>
    </row>
    <row r="1427" spans="2:30" ht="15" x14ac:dyDescent="0.25">
      <c r="B1427" s="157"/>
      <c r="C1427" s="5"/>
      <c r="D1427" s="5"/>
      <c r="E1427" s="5"/>
      <c r="F1427" s="5"/>
      <c r="G1427" s="247" t="s">
        <v>370</v>
      </c>
      <c r="H1427" s="248">
        <f>'12 Score Format'!$L$10</f>
        <v>0</v>
      </c>
      <c r="I1427" s="5"/>
      <c r="J1427" s="5"/>
      <c r="K1427" s="128"/>
      <c r="L1427" s="129"/>
      <c r="X1427" s="649" t="e">
        <f>'12 Score Format'!$G$15</f>
        <v>#N/A</v>
      </c>
      <c r="Y1427" s="655">
        <f>E1433</f>
        <v>0</v>
      </c>
      <c r="Z1427" s="454"/>
      <c r="AA1427" s="454"/>
      <c r="AB1427" s="454"/>
      <c r="AC1427" s="648">
        <f>SUMIF($X$8:$X$31,$AD$14,Y1421:Y1444)</f>
        <v>0</v>
      </c>
      <c r="AD1427" s="642" t="s">
        <v>488</v>
      </c>
    </row>
    <row r="1428" spans="2:30" ht="13.8" x14ac:dyDescent="0.25">
      <c r="B1428" s="271" t="e">
        <f>'12 Score Format'!$G$10</f>
        <v>#N/A</v>
      </c>
      <c r="C1428" s="271"/>
      <c r="D1428" s="271"/>
      <c r="E1428" s="5"/>
      <c r="F1428" s="5"/>
      <c r="G1428" s="5"/>
      <c r="H1428" s="5"/>
      <c r="I1428" s="5"/>
      <c r="J1428" s="5"/>
      <c r="K1428" s="128"/>
      <c r="L1428" s="129"/>
      <c r="X1428" s="649" t="e">
        <f>'12 Score Format'!$G$16</f>
        <v>#N/A</v>
      </c>
      <c r="Y1428" s="655">
        <f>F1433</f>
        <v>0</v>
      </c>
      <c r="Z1428" s="454"/>
      <c r="AA1428" s="454"/>
      <c r="AB1428" s="454"/>
      <c r="AC1428" s="648">
        <f>SUMIF($X$8:$X$31,$AD$15,Y1421:Y1444)</f>
        <v>0</v>
      </c>
      <c r="AD1428" s="657" t="s">
        <v>486</v>
      </c>
    </row>
    <row r="1429" spans="2:30" s="123" customFormat="1" ht="60" customHeight="1" x14ac:dyDescent="0.25">
      <c r="B1429" s="500" t="str">
        <f>$H$1418</f>
        <v>U</v>
      </c>
      <c r="C1429" s="130"/>
      <c r="D1429" s="130"/>
      <c r="E1429" s="197" t="e">
        <f>'12 Score Format'!$G$15</f>
        <v>#N/A</v>
      </c>
      <c r="F1429" s="197" t="e">
        <f>'12 Score Format'!$G$16</f>
        <v>#N/A</v>
      </c>
      <c r="G1429" s="197" t="e">
        <f>'12 Score Format'!$G$17</f>
        <v>#N/A</v>
      </c>
      <c r="H1429" s="197" t="e">
        <f>'12 Score Format'!$G$18</f>
        <v>#N/A</v>
      </c>
      <c r="I1429" s="197" t="e">
        <f>'12 Score Format'!$G$19</f>
        <v>#N/A</v>
      </c>
      <c r="J1429" s="197" t="e">
        <f>'12 Score Format'!$G$20</f>
        <v>#N/A</v>
      </c>
      <c r="K1429" s="131" t="s">
        <v>307</v>
      </c>
      <c r="L1429" s="131" t="s">
        <v>308</v>
      </c>
      <c r="X1429" s="649" t="e">
        <f>'12 Score Format'!$G$17</f>
        <v>#N/A</v>
      </c>
      <c r="Y1429" s="655">
        <f>G1433</f>
        <v>0</v>
      </c>
      <c r="Z1429" s="648"/>
      <c r="AA1429" s="648"/>
      <c r="AB1429" s="648"/>
      <c r="AC1429" s="648"/>
    </row>
    <row r="1430" spans="2:30" ht="13.8" x14ac:dyDescent="0.25">
      <c r="B1430" s="158"/>
      <c r="C1430" s="1438">
        <f>'12 Score Format'!$C$9:$D$9</f>
        <v>0</v>
      </c>
      <c r="D1430" s="1438"/>
      <c r="E1430" s="138"/>
      <c r="F1430" s="138"/>
      <c r="G1430" s="138"/>
      <c r="H1430" s="138"/>
      <c r="I1430" s="138"/>
      <c r="J1430" s="138"/>
      <c r="K1430" s="132">
        <f>SUM(E1430:J1430)</f>
        <v>0</v>
      </c>
      <c r="L1430" s="133" t="e">
        <f>AVERAGE(E1430:J1430)</f>
        <v>#DIV/0!</v>
      </c>
      <c r="X1430" s="649" t="e">
        <f>'12 Score Format'!$G$18</f>
        <v>#N/A</v>
      </c>
      <c r="Y1430" s="655">
        <f>H1433</f>
        <v>0</v>
      </c>
      <c r="Z1430" s="651"/>
      <c r="AA1430" s="651"/>
      <c r="AB1430" s="651"/>
      <c r="AC1430" s="651"/>
      <c r="AD1430" s="124"/>
    </row>
    <row r="1431" spans="2:30" ht="13.8" x14ac:dyDescent="0.25">
      <c r="B1431" s="158"/>
      <c r="C1431" s="1438">
        <f>'12 Score Format'!$C$10:$D$10</f>
        <v>0</v>
      </c>
      <c r="D1431" s="1438"/>
      <c r="E1431" s="138"/>
      <c r="F1431" s="138"/>
      <c r="G1431" s="138"/>
      <c r="H1431" s="138"/>
      <c r="I1431" s="138"/>
      <c r="J1431" s="138"/>
      <c r="K1431" s="132">
        <f>SUM(E1431:J1431)</f>
        <v>0</v>
      </c>
      <c r="L1431" s="133" t="e">
        <f>AVERAGE(E1431:J1431)</f>
        <v>#DIV/0!</v>
      </c>
      <c r="X1431" s="649" t="e">
        <f>'12 Score Format'!$G$19</f>
        <v>#N/A</v>
      </c>
      <c r="Y1431" s="655">
        <f>I1433</f>
        <v>0</v>
      </c>
      <c r="Z1431" s="651"/>
      <c r="AA1431" s="651"/>
      <c r="AB1431" s="651"/>
      <c r="AC1431" s="651"/>
      <c r="AD1431" s="124"/>
    </row>
    <row r="1432" spans="2:30" ht="13.8" x14ac:dyDescent="0.25">
      <c r="B1432" s="158"/>
      <c r="C1432" s="1438">
        <f>'12 Score Format'!$C$11:$D$11</f>
        <v>0</v>
      </c>
      <c r="D1432" s="1438"/>
      <c r="E1432" s="138"/>
      <c r="F1432" s="138"/>
      <c r="G1432" s="138"/>
      <c r="H1432" s="138"/>
      <c r="I1432" s="138"/>
      <c r="J1432" s="138"/>
      <c r="K1432" s="132">
        <f>SUM(E1432:J1432)</f>
        <v>0</v>
      </c>
      <c r="L1432" s="133" t="e">
        <f>AVERAGE(E1432:J1432)</f>
        <v>#DIV/0!</v>
      </c>
      <c r="X1432" s="649" t="e">
        <f>'12 Score Format'!$G$20</f>
        <v>#N/A</v>
      </c>
      <c r="Y1432" s="655">
        <f>J1433</f>
        <v>0</v>
      </c>
      <c r="Z1432" s="651"/>
      <c r="AA1432" s="651"/>
      <c r="AB1432" s="651"/>
      <c r="AC1432" s="651"/>
      <c r="AD1432" s="124"/>
    </row>
    <row r="1433" spans="2:30" ht="13.8" x14ac:dyDescent="0.25">
      <c r="B1433" s="158"/>
      <c r="C1433" s="1438" t="s">
        <v>248</v>
      </c>
      <c r="D1433" s="1438"/>
      <c r="E1433" s="647">
        <f>SUM(E1430:E1432)</f>
        <v>0</v>
      </c>
      <c r="F1433" s="647">
        <f t="shared" ref="F1433:J1433" si="145">SUM(F1430:F1432)</f>
        <v>0</v>
      </c>
      <c r="G1433" s="647">
        <f t="shared" si="145"/>
        <v>0</v>
      </c>
      <c r="H1433" s="647">
        <f t="shared" si="145"/>
        <v>0</v>
      </c>
      <c r="I1433" s="647">
        <f t="shared" si="145"/>
        <v>0</v>
      </c>
      <c r="J1433" s="647">
        <f t="shared" si="145"/>
        <v>0</v>
      </c>
      <c r="K1433" s="134">
        <f t="shared" ref="K1433" si="146">SUM(K1430:K1432)</f>
        <v>0</v>
      </c>
      <c r="L1433" s="132"/>
      <c r="X1433" s="649" t="e">
        <f>'12 Score Format'!$K$15</f>
        <v>#N/A</v>
      </c>
      <c r="Y1433" s="655">
        <f>E1441</f>
        <v>0</v>
      </c>
      <c r="Z1433" s="651"/>
      <c r="AA1433" s="651"/>
      <c r="AB1433" s="651"/>
      <c r="AC1433" s="651"/>
      <c r="AD1433" s="124"/>
    </row>
    <row r="1434" spans="2:30" ht="15.6" x14ac:dyDescent="0.3">
      <c r="B1434" s="157"/>
      <c r="C1434" s="135"/>
      <c r="D1434" s="5"/>
      <c r="E1434" s="718"/>
      <c r="F1434" s="718"/>
      <c r="G1434" s="718"/>
      <c r="H1434" s="718"/>
      <c r="I1434" s="182"/>
      <c r="J1434" s="182"/>
      <c r="K1434" s="199" t="s">
        <v>311</v>
      </c>
      <c r="L1434" s="181" t="e">
        <f>K1433/('12 Score Format'!$K$10*30)</f>
        <v>#DIV/0!</v>
      </c>
      <c r="X1434" s="649" t="e">
        <f>'12 Score Format'!$K$16</f>
        <v>#N/A</v>
      </c>
      <c r="Y1434" s="655">
        <f>F1441</f>
        <v>0</v>
      </c>
      <c r="Z1434" s="454"/>
      <c r="AA1434" s="454"/>
      <c r="AB1434" s="454"/>
      <c r="AC1434" s="454"/>
    </row>
    <row r="1435" spans="2:30" ht="15" x14ac:dyDescent="0.25">
      <c r="B1435" s="157"/>
      <c r="C1435" s="5"/>
      <c r="D1435" s="5"/>
      <c r="E1435" s="5"/>
      <c r="F1435" s="5"/>
      <c r="G1435" s="5"/>
      <c r="H1435" s="5"/>
      <c r="I1435" s="5"/>
      <c r="J1435" s="5"/>
      <c r="K1435" s="128"/>
      <c r="L1435" s="137"/>
      <c r="X1435" s="649" t="e">
        <f>'12 Score Format'!$K$17</f>
        <v>#N/A</v>
      </c>
      <c r="Y1435" s="655">
        <f>G1441</f>
        <v>0</v>
      </c>
      <c r="Z1435" s="454"/>
      <c r="AA1435" s="454"/>
      <c r="AB1435" s="454"/>
      <c r="AC1435" s="454"/>
    </row>
    <row r="1436" spans="2:30" x14ac:dyDescent="0.25">
      <c r="B1436" s="271" t="e">
        <f>'12 Score Format'!$G$11</f>
        <v>#N/A</v>
      </c>
      <c r="C1436" s="271"/>
      <c r="D1436" s="271"/>
      <c r="E1436" s="5"/>
      <c r="F1436" s="5"/>
      <c r="G1436" s="247" t="s">
        <v>370</v>
      </c>
      <c r="H1436" s="248">
        <f>'12 Score Format'!$L$11</f>
        <v>0</v>
      </c>
      <c r="I1436" s="5"/>
      <c r="J1436" s="5"/>
      <c r="K1436" s="128"/>
      <c r="L1436" s="129"/>
      <c r="X1436" s="649" t="e">
        <f>'12 Score Format'!$K$18</f>
        <v>#N/A</v>
      </c>
      <c r="Y1436" s="655">
        <f>H1441</f>
        <v>0</v>
      </c>
      <c r="Z1436" s="454"/>
      <c r="AA1436" s="454"/>
      <c r="AB1436" s="454"/>
      <c r="AC1436" s="454"/>
    </row>
    <row r="1437" spans="2:30" s="123" customFormat="1" ht="60" customHeight="1" x14ac:dyDescent="0.25">
      <c r="B1437" s="500" t="str">
        <f>$H$1418</f>
        <v>U</v>
      </c>
      <c r="C1437" s="130"/>
      <c r="D1437" s="130"/>
      <c r="E1437" s="197" t="e">
        <f>'12 Score Format'!$K$15</f>
        <v>#N/A</v>
      </c>
      <c r="F1437" s="197" t="e">
        <f>'12 Score Format'!$K$16</f>
        <v>#N/A</v>
      </c>
      <c r="G1437" s="197" t="e">
        <f>'12 Score Format'!$K$17</f>
        <v>#N/A</v>
      </c>
      <c r="H1437" s="197" t="e">
        <f>'12 Score Format'!$K$18</f>
        <v>#N/A</v>
      </c>
      <c r="I1437" s="197" t="e">
        <f>'12 Score Format'!$K$19</f>
        <v>#N/A</v>
      </c>
      <c r="J1437" s="197" t="e">
        <f>'12 Score Format'!$K$20</f>
        <v>#N/A</v>
      </c>
      <c r="K1437" s="131" t="s">
        <v>307</v>
      </c>
      <c r="L1437" s="131" t="s">
        <v>308</v>
      </c>
      <c r="X1437" s="649" t="e">
        <f>'12 Score Format'!$K$19</f>
        <v>#N/A</v>
      </c>
      <c r="Y1437" s="655">
        <f>I1441</f>
        <v>0</v>
      </c>
      <c r="Z1437" s="648"/>
      <c r="AA1437" s="648"/>
      <c r="AB1437" s="648"/>
      <c r="AC1437" s="648"/>
    </row>
    <row r="1438" spans="2:30" ht="13.8" x14ac:dyDescent="0.25">
      <c r="B1438" s="158"/>
      <c r="C1438" s="1438">
        <f>'12 Score Format'!$C$9:$D$9</f>
        <v>0</v>
      </c>
      <c r="D1438" s="1438"/>
      <c r="E1438" s="138"/>
      <c r="F1438" s="138"/>
      <c r="G1438" s="138"/>
      <c r="H1438" s="138"/>
      <c r="I1438" s="138"/>
      <c r="J1438" s="138"/>
      <c r="K1438" s="132">
        <f>SUM(E1438:J1438)</f>
        <v>0</v>
      </c>
      <c r="L1438" s="133" t="e">
        <f>AVERAGE(E1438:J1438)</f>
        <v>#DIV/0!</v>
      </c>
      <c r="X1438" s="649" t="e">
        <f>'12 Score Format'!$K$20</f>
        <v>#N/A</v>
      </c>
      <c r="Y1438" s="655">
        <f>J1441</f>
        <v>0</v>
      </c>
      <c r="Z1438" s="651"/>
      <c r="AA1438" s="651"/>
      <c r="AB1438" s="651"/>
      <c r="AC1438" s="651"/>
      <c r="AD1438" s="124"/>
    </row>
    <row r="1439" spans="2:30" ht="13.8" x14ac:dyDescent="0.25">
      <c r="B1439" s="158"/>
      <c r="C1439" s="1438">
        <f>'12 Score Format'!$C$10:$D$10</f>
        <v>0</v>
      </c>
      <c r="D1439" s="1438"/>
      <c r="E1439" s="138"/>
      <c r="F1439" s="138"/>
      <c r="G1439" s="138"/>
      <c r="H1439" s="138"/>
      <c r="I1439" s="138"/>
      <c r="J1439" s="138"/>
      <c r="K1439" s="132">
        <f>SUM(E1439:J1439)</f>
        <v>0</v>
      </c>
      <c r="L1439" s="133" t="e">
        <f>AVERAGE(E1439:J1439)</f>
        <v>#DIV/0!</v>
      </c>
      <c r="X1439" s="649" t="e">
        <f>'12 Score Format'!$O$15</f>
        <v>#N/A</v>
      </c>
      <c r="Y1439" s="658">
        <f>E1449</f>
        <v>0</v>
      </c>
      <c r="Z1439" s="656"/>
      <c r="AA1439" s="656"/>
      <c r="AB1439" s="656"/>
      <c r="AC1439" s="656"/>
      <c r="AD1439" s="124"/>
    </row>
    <row r="1440" spans="2:30" ht="13.8" x14ac:dyDescent="0.25">
      <c r="B1440" s="158"/>
      <c r="C1440" s="1438">
        <f>'12 Score Format'!$C$11:$D$11</f>
        <v>0</v>
      </c>
      <c r="D1440" s="1438"/>
      <c r="E1440" s="138"/>
      <c r="F1440" s="138"/>
      <c r="G1440" s="138"/>
      <c r="H1440" s="138"/>
      <c r="I1440" s="138"/>
      <c r="J1440" s="138"/>
      <c r="K1440" s="132">
        <f>SUM(E1440:J1440)</f>
        <v>0</v>
      </c>
      <c r="L1440" s="133" t="e">
        <f>AVERAGE(E1440:J1440)</f>
        <v>#DIV/0!</v>
      </c>
      <c r="X1440" s="649" t="e">
        <f>'12 Score Format'!$O$16</f>
        <v>#N/A</v>
      </c>
      <c r="Y1440" s="658">
        <f>F1449</f>
        <v>0</v>
      </c>
      <c r="Z1440" s="656"/>
      <c r="AA1440" s="656"/>
      <c r="AB1440" s="656"/>
      <c r="AC1440" s="656"/>
      <c r="AD1440" s="124"/>
    </row>
    <row r="1441" spans="2:30" ht="13.8" x14ac:dyDescent="0.25">
      <c r="B1441" s="158"/>
      <c r="C1441" s="1438" t="s">
        <v>248</v>
      </c>
      <c r="D1441" s="1438"/>
      <c r="E1441" s="647">
        <f>SUM(E1438:E1440)</f>
        <v>0</v>
      </c>
      <c r="F1441" s="647">
        <f t="shared" ref="F1441:J1441" si="147">SUM(F1438:F1440)</f>
        <v>0</v>
      </c>
      <c r="G1441" s="647">
        <f t="shared" si="147"/>
        <v>0</v>
      </c>
      <c r="H1441" s="647">
        <f t="shared" si="147"/>
        <v>0</v>
      </c>
      <c r="I1441" s="647">
        <f t="shared" si="147"/>
        <v>0</v>
      </c>
      <c r="J1441" s="647">
        <f t="shared" si="147"/>
        <v>0</v>
      </c>
      <c r="K1441" s="134">
        <f t="shared" ref="K1441" si="148">SUM(K1438:K1440)</f>
        <v>0</v>
      </c>
      <c r="L1441" s="132"/>
      <c r="X1441" s="649" t="e">
        <f>'12 Score Format'!$O$17</f>
        <v>#N/A</v>
      </c>
      <c r="Y1441" s="658">
        <f>G1449</f>
        <v>0</v>
      </c>
      <c r="Z1441" s="656"/>
      <c r="AA1441" s="656"/>
      <c r="AB1441" s="656"/>
      <c r="AC1441" s="656"/>
      <c r="AD1441" s="124"/>
    </row>
    <row r="1442" spans="2:30" ht="15.6" x14ac:dyDescent="0.3">
      <c r="B1442" s="157"/>
      <c r="C1442" s="135"/>
      <c r="D1442" s="5"/>
      <c r="E1442" s="718"/>
      <c r="F1442" s="718"/>
      <c r="G1442" s="718"/>
      <c r="H1442" s="718"/>
      <c r="I1442" s="182"/>
      <c r="J1442" s="182"/>
      <c r="K1442" s="199" t="s">
        <v>311</v>
      </c>
      <c r="L1442" s="181" t="e">
        <f>K1441/('12 Score Format'!$K$11*30)</f>
        <v>#DIV/0!</v>
      </c>
      <c r="X1442" s="649" t="e">
        <f>'12 Score Format'!$O$18</f>
        <v>#N/A</v>
      </c>
      <c r="Y1442" s="658">
        <f>H1449</f>
        <v>0</v>
      </c>
      <c r="Z1442" s="656"/>
      <c r="AA1442" s="656"/>
      <c r="AB1442" s="656"/>
      <c r="AC1442" s="656"/>
    </row>
    <row r="1443" spans="2:30" ht="15" x14ac:dyDescent="0.25">
      <c r="B1443" s="157"/>
      <c r="C1443" s="5"/>
      <c r="D1443" s="5"/>
      <c r="E1443" s="5"/>
      <c r="F1443" s="5"/>
      <c r="G1443" s="5"/>
      <c r="H1443" s="5"/>
      <c r="I1443" s="5"/>
      <c r="J1443" s="5"/>
      <c r="K1443" s="128"/>
      <c r="L1443" s="137"/>
      <c r="X1443" s="649" t="e">
        <f>'12 Score Format'!$O$19</f>
        <v>#N/A</v>
      </c>
      <c r="Y1443" s="658">
        <f>I1449</f>
        <v>0</v>
      </c>
      <c r="Z1443" s="656"/>
      <c r="AA1443" s="656"/>
      <c r="AB1443" s="656"/>
      <c r="AC1443" s="656"/>
    </row>
    <row r="1444" spans="2:30" ht="13.8" x14ac:dyDescent="0.25">
      <c r="B1444" s="271" t="str">
        <f>'12 Score Format'!$G$12</f>
        <v>Not Used</v>
      </c>
      <c r="C1444" s="271"/>
      <c r="D1444" s="271"/>
      <c r="E1444" s="5"/>
      <c r="F1444" s="5"/>
      <c r="G1444" s="247" t="s">
        <v>370</v>
      </c>
      <c r="H1444" s="248">
        <f>'12 Score Format'!$L$12</f>
        <v>0</v>
      </c>
      <c r="I1444" s="5"/>
      <c r="J1444" s="5"/>
      <c r="K1444" s="128"/>
      <c r="L1444" s="129"/>
      <c r="X1444" s="649" t="e">
        <f>'12 Score Format'!$O$20</f>
        <v>#N/A</v>
      </c>
      <c r="Y1444" s="659">
        <f>J1449</f>
        <v>0</v>
      </c>
      <c r="Z1444" s="656"/>
      <c r="AA1444" s="656"/>
      <c r="AB1444" s="656"/>
      <c r="AC1444" s="656"/>
    </row>
    <row r="1445" spans="2:30" s="123" customFormat="1" ht="60" customHeight="1" x14ac:dyDescent="0.2">
      <c r="B1445" s="500" t="str">
        <f>$H$1418</f>
        <v>U</v>
      </c>
      <c r="C1445" s="130"/>
      <c r="D1445" s="130"/>
      <c r="E1445" s="197" t="e">
        <f>'12 Score Format'!$O$15</f>
        <v>#N/A</v>
      </c>
      <c r="F1445" s="197" t="e">
        <f>'12 Score Format'!$O$16</f>
        <v>#N/A</v>
      </c>
      <c r="G1445" s="197" t="e">
        <f>'12 Score Format'!$O$17</f>
        <v>#N/A</v>
      </c>
      <c r="H1445" s="197" t="e">
        <f>'12 Score Format'!$O$18</f>
        <v>#N/A</v>
      </c>
      <c r="I1445" s="197" t="e">
        <f>'12 Score Format'!$O$19</f>
        <v>#N/A</v>
      </c>
      <c r="J1445" s="197" t="e">
        <f>'12 Score Format'!$O$20</f>
        <v>#N/A</v>
      </c>
      <c r="K1445" s="131" t="s">
        <v>307</v>
      </c>
      <c r="L1445" s="131" t="s">
        <v>308</v>
      </c>
    </row>
    <row r="1446" spans="2:30" ht="13.8" x14ac:dyDescent="0.25">
      <c r="B1446" s="158"/>
      <c r="C1446" s="1438">
        <f>'12 Score Format'!$C$9:$D$9</f>
        <v>0</v>
      </c>
      <c r="D1446" s="1438"/>
      <c r="E1446" s="138"/>
      <c r="F1446" s="138"/>
      <c r="G1446" s="138"/>
      <c r="H1446" s="138"/>
      <c r="I1446" s="138"/>
      <c r="J1446" s="138"/>
      <c r="K1446" s="132">
        <f>SUM(E1446:J1446)</f>
        <v>0</v>
      </c>
      <c r="L1446" s="133" t="e">
        <f>AVERAGE(E1446:J1446)</f>
        <v>#DIV/0!</v>
      </c>
    </row>
    <row r="1447" spans="2:30" ht="13.8" x14ac:dyDescent="0.25">
      <c r="B1447" s="158"/>
      <c r="C1447" s="1438">
        <f>'12 Score Format'!$C$10:$D$10</f>
        <v>0</v>
      </c>
      <c r="D1447" s="1438"/>
      <c r="E1447" s="138"/>
      <c r="F1447" s="138"/>
      <c r="G1447" s="138"/>
      <c r="H1447" s="138"/>
      <c r="I1447" s="138"/>
      <c r="J1447" s="138"/>
      <c r="K1447" s="132">
        <f>SUM(E1447:J1447)</f>
        <v>0</v>
      </c>
      <c r="L1447" s="133" t="e">
        <f>AVERAGE(E1447:J1447)</f>
        <v>#DIV/0!</v>
      </c>
    </row>
    <row r="1448" spans="2:30" ht="13.8" x14ac:dyDescent="0.25">
      <c r="B1448" s="158"/>
      <c r="C1448" s="1438">
        <f>'12 Score Format'!$C$11:$D$11</f>
        <v>0</v>
      </c>
      <c r="D1448" s="1438"/>
      <c r="E1448" s="138"/>
      <c r="F1448" s="138"/>
      <c r="G1448" s="138"/>
      <c r="H1448" s="138"/>
      <c r="I1448" s="138"/>
      <c r="J1448" s="138"/>
      <c r="K1448" s="132">
        <f>SUM(E1448:J1448)</f>
        <v>0</v>
      </c>
      <c r="L1448" s="133" t="e">
        <f>AVERAGE(E1448:J1448)</f>
        <v>#DIV/0!</v>
      </c>
    </row>
    <row r="1449" spans="2:30" ht="13.8" x14ac:dyDescent="0.25">
      <c r="B1449" s="158"/>
      <c r="C1449" s="1438" t="s">
        <v>248</v>
      </c>
      <c r="D1449" s="1438"/>
      <c r="E1449" s="647">
        <f t="shared" ref="E1449:K1449" si="149">SUM(E1446:E1448)</f>
        <v>0</v>
      </c>
      <c r="F1449" s="647">
        <f t="shared" si="149"/>
        <v>0</v>
      </c>
      <c r="G1449" s="647">
        <f t="shared" si="149"/>
        <v>0</v>
      </c>
      <c r="H1449" s="647">
        <f t="shared" si="149"/>
        <v>0</v>
      </c>
      <c r="I1449" s="647">
        <f t="shared" si="149"/>
        <v>0</v>
      </c>
      <c r="J1449" s="647">
        <f t="shared" si="149"/>
        <v>0</v>
      </c>
      <c r="K1449" s="134">
        <f t="shared" si="149"/>
        <v>0</v>
      </c>
      <c r="L1449" s="132"/>
    </row>
    <row r="1450" spans="2:30" ht="15.6" x14ac:dyDescent="0.3">
      <c r="B1450" s="157"/>
      <c r="C1450" s="135"/>
      <c r="D1450" s="5"/>
      <c r="E1450" s="94"/>
      <c r="F1450" s="94"/>
      <c r="G1450" s="94"/>
      <c r="H1450" s="94"/>
      <c r="I1450" s="182"/>
      <c r="J1450" s="182"/>
      <c r="K1450" s="199" t="s">
        <v>311</v>
      </c>
      <c r="L1450" s="181" t="e">
        <f>K1449/('12 Score Format'!$K$12*30)</f>
        <v>#DIV/0!</v>
      </c>
    </row>
    <row r="1451" spans="2:30" ht="15" customHeight="1" x14ac:dyDescent="0.3">
      <c r="B1451" s="157"/>
      <c r="C1451" s="135"/>
      <c r="D1451" s="5"/>
      <c r="E1451" s="94"/>
      <c r="F1451" s="15"/>
      <c r="G1451" s="247" t="s">
        <v>371</v>
      </c>
      <c r="H1451" s="248">
        <f>$H$38</f>
        <v>0</v>
      </c>
      <c r="I1451" s="94"/>
      <c r="J1451" s="137"/>
      <c r="K1451" s="199" t="s">
        <v>356</v>
      </c>
      <c r="L1451" s="136">
        <f>K1425+K1433+K1441+K1449</f>
        <v>0</v>
      </c>
      <c r="O1451" s="95">
        <f>IF(L1451&gt;0,1,0)</f>
        <v>0</v>
      </c>
    </row>
    <row r="1452" spans="2:30" ht="15" x14ac:dyDescent="0.25">
      <c r="B1452" s="157"/>
      <c r="C1452" s="5"/>
      <c r="D1452" s="5"/>
      <c r="E1452" s="5"/>
      <c r="F1452" s="5"/>
      <c r="G1452" s="5"/>
      <c r="H1452" s="5"/>
      <c r="I1452" s="5"/>
      <c r="J1452" s="182"/>
      <c r="K1452" s="199" t="s">
        <v>317</v>
      </c>
      <c r="L1452" s="181" t="e">
        <f>(K1425+K1433+K1441+K1449)/'12 Score Format'!$M$90</f>
        <v>#DIV/0!</v>
      </c>
    </row>
    <row r="1453" spans="2:30" ht="5.4" customHeight="1" x14ac:dyDescent="0.3">
      <c r="B1453" s="166"/>
      <c r="G1453" s="141"/>
      <c r="H1453" s="142"/>
      <c r="K1453" s="140"/>
      <c r="L1453" s="140"/>
    </row>
    <row r="1454" spans="2:30" ht="15.6" hidden="1" x14ac:dyDescent="0.3">
      <c r="B1454" s="159"/>
      <c r="C1454" s="15"/>
      <c r="D1454" s="15"/>
      <c r="E1454" s="15"/>
      <c r="F1454" s="15"/>
      <c r="G1454" s="97"/>
      <c r="H1454" s="98"/>
      <c r="I1454" s="15"/>
      <c r="J1454" s="15"/>
      <c r="K1454" s="96"/>
      <c r="L1454" s="96"/>
    </row>
    <row r="1455" spans="2:30" ht="15.6" hidden="1" x14ac:dyDescent="0.3">
      <c r="B1455" s="159"/>
      <c r="C1455" s="15"/>
      <c r="D1455" s="15"/>
      <c r="E1455" s="15"/>
      <c r="F1455" s="15"/>
      <c r="G1455" s="97"/>
      <c r="H1455" s="98"/>
      <c r="I1455" s="15"/>
      <c r="J1455" s="15"/>
      <c r="K1455" s="96"/>
      <c r="L1455" s="96"/>
    </row>
    <row r="1456" spans="2:30" ht="15.6" hidden="1" x14ac:dyDescent="0.3">
      <c r="B1456" s="163"/>
      <c r="C1456" s="20"/>
      <c r="D1456" s="20"/>
      <c r="E1456" s="20"/>
      <c r="F1456" s="20"/>
      <c r="G1456" s="116"/>
      <c r="H1456" s="117"/>
      <c r="I1456" s="20"/>
      <c r="J1456" s="20"/>
      <c r="K1456" s="113"/>
      <c r="L1456" s="113"/>
    </row>
    <row r="1457" spans="2:12" ht="15" hidden="1" x14ac:dyDescent="0.25">
      <c r="B1457" s="163"/>
      <c r="C1457" s="20"/>
      <c r="D1457" s="20"/>
      <c r="E1457" s="20"/>
      <c r="F1457" s="20"/>
      <c r="G1457" s="20"/>
      <c r="H1457" s="20"/>
      <c r="I1457" s="20"/>
      <c r="J1457" s="20"/>
      <c r="K1457" s="113"/>
      <c r="L1457" s="113"/>
    </row>
    <row r="1458" spans="2:12" ht="15.6" hidden="1" x14ac:dyDescent="0.3">
      <c r="B1458" s="164"/>
      <c r="C1458" s="122"/>
      <c r="D1458" s="122"/>
      <c r="E1458" s="20"/>
      <c r="F1458" s="20"/>
      <c r="G1458" s="20"/>
      <c r="H1458" s="20"/>
      <c r="I1458" s="20"/>
      <c r="J1458" s="20"/>
      <c r="K1458" s="113"/>
      <c r="L1458" s="110"/>
    </row>
    <row r="1459" spans="2:12" ht="15" hidden="1" x14ac:dyDescent="0.25">
      <c r="B1459" s="163"/>
      <c r="C1459" s="20"/>
      <c r="D1459" s="20"/>
      <c r="E1459" s="114"/>
      <c r="F1459" s="114"/>
      <c r="G1459" s="114"/>
      <c r="H1459" s="114"/>
      <c r="I1459" s="114"/>
      <c r="J1459" s="114"/>
      <c r="K1459" s="115"/>
      <c r="L1459" s="115"/>
    </row>
    <row r="1460" spans="2:12" ht="15.6" hidden="1" x14ac:dyDescent="0.3">
      <c r="B1460" s="163"/>
      <c r="C1460" s="117"/>
      <c r="D1460" s="117"/>
      <c r="E1460" s="109"/>
      <c r="F1460" s="109"/>
      <c r="G1460" s="109"/>
      <c r="H1460" s="109"/>
      <c r="I1460" s="109"/>
      <c r="J1460" s="109"/>
      <c r="K1460" s="110"/>
      <c r="L1460" s="118"/>
    </row>
    <row r="1461" spans="2:12" ht="15.6" hidden="1" x14ac:dyDescent="0.3">
      <c r="B1461" s="163"/>
      <c r="C1461" s="117"/>
      <c r="D1461" s="117"/>
      <c r="E1461" s="109"/>
      <c r="F1461" s="109"/>
      <c r="G1461" s="109"/>
      <c r="H1461" s="109"/>
      <c r="I1461" s="109"/>
      <c r="J1461" s="109"/>
      <c r="K1461" s="110"/>
      <c r="L1461" s="118"/>
    </row>
    <row r="1462" spans="2:12" ht="15.6" hidden="1" x14ac:dyDescent="0.3">
      <c r="B1462" s="163"/>
      <c r="C1462" s="117"/>
      <c r="D1462" s="117"/>
      <c r="E1462" s="109"/>
      <c r="F1462" s="109"/>
      <c r="G1462" s="109"/>
      <c r="H1462" s="109"/>
      <c r="I1462" s="109"/>
      <c r="J1462" s="109"/>
      <c r="K1462" s="110"/>
      <c r="L1462" s="118"/>
    </row>
    <row r="1463" spans="2:12" ht="15.6" hidden="1" x14ac:dyDescent="0.3">
      <c r="B1463" s="163"/>
      <c r="C1463" s="117"/>
      <c r="D1463" s="117"/>
      <c r="E1463" s="111"/>
      <c r="F1463" s="111"/>
      <c r="G1463" s="111"/>
      <c r="H1463" s="111"/>
      <c r="I1463" s="111"/>
      <c r="J1463" s="111"/>
      <c r="K1463" s="112"/>
      <c r="L1463" s="118"/>
    </row>
    <row r="1464" spans="2:12" ht="15.6" hidden="1" x14ac:dyDescent="0.3">
      <c r="B1464" s="163"/>
      <c r="C1464" s="119"/>
      <c r="D1464" s="20"/>
      <c r="E1464" s="109"/>
      <c r="F1464" s="109"/>
      <c r="G1464" s="109"/>
      <c r="H1464" s="109"/>
      <c r="I1464" s="121"/>
      <c r="J1464" s="121"/>
      <c r="K1464" s="121"/>
      <c r="L1464" s="120"/>
    </row>
    <row r="1465" spans="2:12" ht="15" hidden="1" x14ac:dyDescent="0.25">
      <c r="B1465" s="163"/>
      <c r="C1465" s="20"/>
      <c r="D1465" s="20"/>
      <c r="E1465" s="20"/>
      <c r="F1465" s="20"/>
      <c r="G1465" s="20"/>
      <c r="H1465" s="20"/>
      <c r="I1465" s="20"/>
      <c r="J1465" s="20"/>
      <c r="K1465" s="113"/>
      <c r="L1465" s="110"/>
    </row>
    <row r="1466" spans="2:12" ht="15.6" hidden="1" x14ac:dyDescent="0.3">
      <c r="B1466" s="165"/>
      <c r="C1466" s="117"/>
      <c r="D1466" s="117"/>
      <c r="E1466" s="20"/>
      <c r="F1466" s="20"/>
      <c r="G1466" s="20"/>
      <c r="H1466" s="20"/>
      <c r="I1466" s="20"/>
      <c r="J1466" s="20"/>
      <c r="K1466" s="113"/>
      <c r="L1466" s="110"/>
    </row>
    <row r="1467" spans="2:12" ht="15" hidden="1" x14ac:dyDescent="0.25">
      <c r="B1467" s="163"/>
      <c r="C1467" s="20"/>
      <c r="D1467" s="20"/>
      <c r="E1467" s="114"/>
      <c r="F1467" s="114"/>
      <c r="G1467" s="114"/>
      <c r="H1467" s="114"/>
      <c r="I1467" s="114"/>
      <c r="J1467" s="114"/>
      <c r="K1467" s="115"/>
      <c r="L1467" s="115"/>
    </row>
    <row r="1468" spans="2:12" ht="15.6" hidden="1" x14ac:dyDescent="0.3">
      <c r="B1468" s="163"/>
      <c r="C1468" s="117"/>
      <c r="D1468" s="117"/>
      <c r="E1468" s="109"/>
      <c r="F1468" s="109"/>
      <c r="G1468" s="109"/>
      <c r="H1468" s="109"/>
      <c r="I1468" s="109"/>
      <c r="J1468" s="109"/>
      <c r="K1468" s="110"/>
      <c r="L1468" s="118"/>
    </row>
    <row r="1469" spans="2:12" ht="15.6" hidden="1" x14ac:dyDescent="0.3">
      <c r="B1469" s="163"/>
      <c r="C1469" s="117"/>
      <c r="D1469" s="117"/>
      <c r="E1469" s="109"/>
      <c r="F1469" s="109"/>
      <c r="G1469" s="109"/>
      <c r="H1469" s="109"/>
      <c r="I1469" s="109"/>
      <c r="J1469" s="109"/>
      <c r="K1469" s="110"/>
      <c r="L1469" s="118"/>
    </row>
    <row r="1470" spans="2:12" ht="15.6" hidden="1" x14ac:dyDescent="0.3">
      <c r="B1470" s="163"/>
      <c r="C1470" s="117"/>
      <c r="D1470" s="117"/>
      <c r="E1470" s="109"/>
      <c r="F1470" s="109"/>
      <c r="G1470" s="109"/>
      <c r="H1470" s="109"/>
      <c r="I1470" s="109"/>
      <c r="J1470" s="109"/>
      <c r="K1470" s="110"/>
      <c r="L1470" s="118"/>
    </row>
    <row r="1471" spans="2:12" ht="15.6" hidden="1" x14ac:dyDescent="0.3">
      <c r="B1471" s="163"/>
      <c r="C1471" s="117"/>
      <c r="D1471" s="117"/>
      <c r="E1471" s="111"/>
      <c r="F1471" s="111"/>
      <c r="G1471" s="111"/>
      <c r="H1471" s="111"/>
      <c r="I1471" s="111"/>
      <c r="J1471" s="111"/>
      <c r="K1471" s="112"/>
      <c r="L1471" s="110"/>
    </row>
    <row r="1472" spans="2:12" ht="15.6" hidden="1" x14ac:dyDescent="0.3">
      <c r="B1472" s="163"/>
      <c r="C1472" s="119"/>
      <c r="D1472" s="20"/>
      <c r="E1472" s="109"/>
      <c r="F1472" s="109"/>
      <c r="G1472" s="109"/>
      <c r="H1472" s="109"/>
      <c r="I1472" s="121"/>
      <c r="J1472" s="121"/>
      <c r="K1472" s="121"/>
      <c r="L1472" s="120"/>
    </row>
    <row r="1473" spans="2:12" ht="15" hidden="1" x14ac:dyDescent="0.25">
      <c r="B1473" s="163"/>
      <c r="C1473" s="20"/>
      <c r="D1473" s="20"/>
      <c r="E1473" s="109"/>
      <c r="F1473" s="20"/>
      <c r="G1473" s="20"/>
      <c r="H1473" s="20"/>
      <c r="I1473" s="20"/>
      <c r="J1473" s="20"/>
      <c r="K1473" s="113"/>
      <c r="L1473" s="115"/>
    </row>
    <row r="1474" spans="2:12" ht="15.6" hidden="1" x14ac:dyDescent="0.3">
      <c r="B1474" s="165"/>
      <c r="C1474" s="117"/>
      <c r="D1474" s="117"/>
      <c r="E1474" s="20"/>
      <c r="F1474" s="20"/>
      <c r="G1474" s="20"/>
      <c r="H1474" s="20"/>
      <c r="I1474" s="20"/>
      <c r="J1474" s="20"/>
      <c r="K1474" s="113"/>
      <c r="L1474" s="110"/>
    </row>
    <row r="1475" spans="2:12" ht="15" hidden="1" x14ac:dyDescent="0.25">
      <c r="B1475" s="163"/>
      <c r="C1475" s="20"/>
      <c r="D1475" s="20"/>
      <c r="E1475" s="114"/>
      <c r="F1475" s="114"/>
      <c r="G1475" s="114"/>
      <c r="H1475" s="114"/>
      <c r="I1475" s="114"/>
      <c r="J1475" s="114"/>
      <c r="K1475" s="115"/>
      <c r="L1475" s="115"/>
    </row>
    <row r="1476" spans="2:12" ht="15.6" hidden="1" x14ac:dyDescent="0.3">
      <c r="B1476" s="163"/>
      <c r="C1476" s="117"/>
      <c r="D1476" s="117"/>
      <c r="E1476" s="109"/>
      <c r="F1476" s="109"/>
      <c r="G1476" s="109"/>
      <c r="H1476" s="109"/>
      <c r="I1476" s="109"/>
      <c r="J1476" s="109"/>
      <c r="K1476" s="110"/>
      <c r="L1476" s="118"/>
    </row>
    <row r="1477" spans="2:12" ht="15.6" hidden="1" x14ac:dyDescent="0.3">
      <c r="B1477" s="163"/>
      <c r="C1477" s="117"/>
      <c r="D1477" s="117"/>
      <c r="E1477" s="109"/>
      <c r="F1477" s="109"/>
      <c r="G1477" s="109"/>
      <c r="H1477" s="109"/>
      <c r="I1477" s="109"/>
      <c r="J1477" s="109"/>
      <c r="K1477" s="110"/>
      <c r="L1477" s="118"/>
    </row>
    <row r="1478" spans="2:12" ht="15.6" hidden="1" x14ac:dyDescent="0.3">
      <c r="B1478" s="163"/>
      <c r="C1478" s="117"/>
      <c r="D1478" s="117"/>
      <c r="E1478" s="109"/>
      <c r="F1478" s="109"/>
      <c r="G1478" s="109"/>
      <c r="H1478" s="109"/>
      <c r="I1478" s="109"/>
      <c r="J1478" s="109"/>
      <c r="K1478" s="110"/>
      <c r="L1478" s="118"/>
    </row>
    <row r="1479" spans="2:12" ht="15.6" hidden="1" x14ac:dyDescent="0.3">
      <c r="B1479" s="163"/>
      <c r="C1479" s="117"/>
      <c r="D1479" s="117"/>
      <c r="E1479" s="111"/>
      <c r="F1479" s="111"/>
      <c r="G1479" s="111"/>
      <c r="H1479" s="111"/>
      <c r="I1479" s="111"/>
      <c r="J1479" s="111"/>
      <c r="K1479" s="112"/>
      <c r="L1479" s="110"/>
    </row>
    <row r="1480" spans="2:12" ht="15.6" hidden="1" x14ac:dyDescent="0.3">
      <c r="B1480" s="163"/>
      <c r="C1480" s="119"/>
      <c r="D1480" s="20"/>
      <c r="E1480" s="109"/>
      <c r="F1480" s="109"/>
      <c r="G1480" s="109"/>
      <c r="H1480" s="109"/>
      <c r="I1480" s="121"/>
      <c r="J1480" s="121"/>
      <c r="K1480" s="121"/>
      <c r="L1480" s="120"/>
    </row>
    <row r="1481" spans="2:12" ht="15" hidden="1" x14ac:dyDescent="0.25">
      <c r="B1481" s="163"/>
      <c r="C1481" s="20"/>
      <c r="D1481" s="20"/>
      <c r="E1481" s="20"/>
      <c r="F1481" s="20"/>
      <c r="G1481" s="20"/>
      <c r="H1481" s="20"/>
      <c r="I1481" s="20"/>
      <c r="J1481" s="20"/>
      <c r="K1481" s="113"/>
      <c r="L1481" s="115"/>
    </row>
    <row r="1482" spans="2:12" ht="15.6" hidden="1" x14ac:dyDescent="0.3">
      <c r="B1482" s="165"/>
      <c r="C1482" s="117"/>
      <c r="D1482" s="117"/>
      <c r="E1482" s="20"/>
      <c r="F1482" s="20"/>
      <c r="G1482" s="20"/>
      <c r="H1482" s="20"/>
      <c r="I1482" s="20"/>
      <c r="J1482" s="20"/>
      <c r="K1482" s="113"/>
      <c r="L1482" s="110"/>
    </row>
    <row r="1483" spans="2:12" ht="15" hidden="1" x14ac:dyDescent="0.25">
      <c r="B1483" s="163"/>
      <c r="C1483" s="20"/>
      <c r="D1483" s="20"/>
      <c r="E1483" s="114"/>
      <c r="F1483" s="114"/>
      <c r="G1483" s="114"/>
      <c r="H1483" s="114"/>
      <c r="I1483" s="114"/>
      <c r="J1483" s="114"/>
      <c r="K1483" s="115"/>
      <c r="L1483" s="115"/>
    </row>
    <row r="1484" spans="2:12" ht="15.6" hidden="1" x14ac:dyDescent="0.3">
      <c r="B1484" s="163"/>
      <c r="C1484" s="117"/>
      <c r="D1484" s="117"/>
      <c r="E1484" s="109"/>
      <c r="F1484" s="109"/>
      <c r="G1484" s="109"/>
      <c r="H1484" s="109"/>
      <c r="I1484" s="109"/>
      <c r="J1484" s="109"/>
      <c r="K1484" s="110"/>
      <c r="L1484" s="118"/>
    </row>
    <row r="1485" spans="2:12" ht="15.6" hidden="1" x14ac:dyDescent="0.3">
      <c r="B1485" s="163"/>
      <c r="C1485" s="117"/>
      <c r="D1485" s="117"/>
      <c r="E1485" s="109"/>
      <c r="F1485" s="109"/>
      <c r="G1485" s="109"/>
      <c r="H1485" s="109"/>
      <c r="I1485" s="109"/>
      <c r="J1485" s="109"/>
      <c r="K1485" s="110"/>
      <c r="L1485" s="118"/>
    </row>
    <row r="1486" spans="2:12" ht="15.6" hidden="1" x14ac:dyDescent="0.3">
      <c r="B1486" s="163"/>
      <c r="C1486" s="117"/>
      <c r="D1486" s="117"/>
      <c r="E1486" s="109"/>
      <c r="F1486" s="109"/>
      <c r="G1486" s="109"/>
      <c r="H1486" s="109"/>
      <c r="I1486" s="109"/>
      <c r="J1486" s="109"/>
      <c r="K1486" s="110"/>
      <c r="L1486" s="118"/>
    </row>
    <row r="1487" spans="2:12" ht="15.6" x14ac:dyDescent="0.3">
      <c r="B1487" s="1440">
        <f>$B$5</f>
        <v>0</v>
      </c>
      <c r="C1487" s="1440"/>
      <c r="D1487" s="1440"/>
      <c r="E1487" s="1440"/>
      <c r="F1487" s="125"/>
      <c r="G1487" s="126" t="s">
        <v>310</v>
      </c>
      <c r="H1487" s="127" t="s">
        <v>295</v>
      </c>
      <c r="I1487" s="5"/>
      <c r="J1487" s="1449">
        <f>'1 FILL FORM'!$D$6</f>
        <v>0</v>
      </c>
      <c r="K1487" s="1449"/>
      <c r="L1487" s="1449"/>
    </row>
    <row r="1488" spans="2:12" ht="5.4" customHeight="1" x14ac:dyDescent="0.25">
      <c r="B1488" s="157"/>
      <c r="C1488" s="5"/>
      <c r="D1488" s="5"/>
      <c r="E1488" s="5"/>
      <c r="F1488" s="5"/>
      <c r="G1488" s="5"/>
      <c r="H1488" s="5"/>
      <c r="I1488" s="5"/>
      <c r="J1488" s="94"/>
      <c r="K1488" s="129"/>
      <c r="L1488" s="129"/>
    </row>
    <row r="1489" spans="2:30" x14ac:dyDescent="0.25">
      <c r="B1489" s="270" t="e">
        <f>'12 Score Format'!$G$9</f>
        <v>#N/A</v>
      </c>
      <c r="C1489" s="270"/>
      <c r="D1489" s="270"/>
      <c r="E1489" s="5"/>
      <c r="F1489" s="15"/>
      <c r="G1489" s="247" t="s">
        <v>370</v>
      </c>
      <c r="H1489" s="248">
        <f>'12 Score Format'!$L$9</f>
        <v>0</v>
      </c>
      <c r="I1489" s="5"/>
      <c r="J1489" s="718"/>
      <c r="K1489" s="129">
        <f>'1 FILL FORM'!$L$6</f>
        <v>0</v>
      </c>
      <c r="L1489" s="129"/>
    </row>
    <row r="1490" spans="2:30" s="123" customFormat="1" ht="60" customHeight="1" x14ac:dyDescent="0.25">
      <c r="B1490" s="500" t="str">
        <f>$H$1487</f>
        <v>V</v>
      </c>
      <c r="C1490" s="130"/>
      <c r="D1490" s="130"/>
      <c r="E1490" s="197" t="e">
        <f>'12 Score Format'!$C$15</f>
        <v>#N/A</v>
      </c>
      <c r="F1490" s="197" t="e">
        <f>'12 Score Format'!$C$16</f>
        <v>#N/A</v>
      </c>
      <c r="G1490" s="197" t="e">
        <f>'12 Score Format'!$C$17</f>
        <v>#N/A</v>
      </c>
      <c r="H1490" s="197" t="e">
        <f>'12 Score Format'!$C$18</f>
        <v>#N/A</v>
      </c>
      <c r="I1490" s="197" t="e">
        <f>'12 Score Format'!$C$19</f>
        <v>#N/A</v>
      </c>
      <c r="J1490" s="197" t="e">
        <f>'12 Score Format'!$C$20</f>
        <v>#N/A</v>
      </c>
      <c r="K1490" s="131" t="s">
        <v>307</v>
      </c>
      <c r="L1490" s="208" t="s">
        <v>350</v>
      </c>
      <c r="T1490" s="124">
        <f>K1494</f>
        <v>0</v>
      </c>
      <c r="X1490" s="649" t="e">
        <f>'12 Score Format'!$C$15</f>
        <v>#N/A</v>
      </c>
      <c r="Y1490" s="650">
        <f>E1494</f>
        <v>0</v>
      </c>
      <c r="Z1490" s="648"/>
      <c r="AA1490" s="648"/>
      <c r="AB1490" s="648"/>
      <c r="AC1490" s="648">
        <f>SUMIF($X$8:$X$31,$AD$8,Y1490:Y1513)</f>
        <v>0</v>
      </c>
      <c r="AD1490" s="642" t="s">
        <v>263</v>
      </c>
    </row>
    <row r="1491" spans="2:30" ht="13.8" x14ac:dyDescent="0.25">
      <c r="B1491" s="158"/>
      <c r="C1491" s="1438">
        <f>'12 Score Format'!$C$9:$D$9</f>
        <v>0</v>
      </c>
      <c r="D1491" s="1438"/>
      <c r="E1491" s="138"/>
      <c r="F1491" s="138"/>
      <c r="G1491" s="138"/>
      <c r="H1491" s="138"/>
      <c r="I1491" s="138"/>
      <c r="J1491" s="138"/>
      <c r="K1491" s="132">
        <f>SUM(E1491:J1491)</f>
        <v>0</v>
      </c>
      <c r="L1491" s="133" t="e">
        <f>AVERAGE(E1491:J1491)</f>
        <v>#DIV/0!</v>
      </c>
      <c r="T1491" s="124">
        <f>K1502</f>
        <v>0</v>
      </c>
      <c r="X1491" s="649" t="e">
        <f>'12 Score Format'!$C$16</f>
        <v>#N/A</v>
      </c>
      <c r="Y1491" s="650">
        <f>F1494</f>
        <v>0</v>
      </c>
      <c r="Z1491" s="651"/>
      <c r="AA1491" s="652"/>
      <c r="AB1491" s="653"/>
      <c r="AC1491" s="648">
        <f>SUMIF($X$8:$X$31,$AD$9,Y1490:Y1513)</f>
        <v>0</v>
      </c>
      <c r="AD1491" s="642" t="s">
        <v>490</v>
      </c>
    </row>
    <row r="1492" spans="2:30" ht="13.8" x14ac:dyDescent="0.25">
      <c r="B1492" s="158"/>
      <c r="C1492" s="1438">
        <f>'12 Score Format'!$C$10:$D$10</f>
        <v>0</v>
      </c>
      <c r="D1492" s="1438"/>
      <c r="E1492" s="138"/>
      <c r="F1492" s="138"/>
      <c r="G1492" s="138"/>
      <c r="H1492" s="138"/>
      <c r="I1492" s="138"/>
      <c r="J1492" s="138"/>
      <c r="K1492" s="132">
        <f>SUM(E1492:J1492)</f>
        <v>0</v>
      </c>
      <c r="L1492" s="133" t="e">
        <f>AVERAGE(E1492:J1492)</f>
        <v>#DIV/0!</v>
      </c>
      <c r="T1492" s="124">
        <f>K1510</f>
        <v>0</v>
      </c>
      <c r="X1492" s="649" t="e">
        <f>'12 Score Format'!$C$17</f>
        <v>#N/A</v>
      </c>
      <c r="Y1492" s="650">
        <f>G1494</f>
        <v>0</v>
      </c>
      <c r="Z1492" s="651"/>
      <c r="AA1492" s="654"/>
      <c r="AB1492" s="654"/>
      <c r="AC1492" s="648">
        <f>SUMIF($X$8:$X$31,AD1492,Y1490:Y1513)</f>
        <v>0</v>
      </c>
      <c r="AD1492" s="642" t="s">
        <v>487</v>
      </c>
    </row>
    <row r="1493" spans="2:30" ht="13.8" x14ac:dyDescent="0.25">
      <c r="B1493" s="158"/>
      <c r="C1493" s="1438">
        <f>'12 Score Format'!$C$11:$D$11</f>
        <v>0</v>
      </c>
      <c r="D1493" s="1438"/>
      <c r="E1493" s="138"/>
      <c r="F1493" s="138"/>
      <c r="G1493" s="138"/>
      <c r="H1493" s="138"/>
      <c r="I1493" s="138"/>
      <c r="J1493" s="138"/>
      <c r="K1493" s="132">
        <f>SUM(E1493:J1493)</f>
        <v>0</v>
      </c>
      <c r="L1493" s="133" t="e">
        <f>AVERAGE(E1493:J1493)</f>
        <v>#DIV/0!</v>
      </c>
      <c r="T1493" s="124">
        <f>K1518</f>
        <v>0</v>
      </c>
      <c r="X1493" s="649" t="e">
        <f>'12 Score Format'!$C$18</f>
        <v>#N/A</v>
      </c>
      <c r="Y1493" s="650">
        <f>H1494</f>
        <v>0</v>
      </c>
      <c r="Z1493" s="651"/>
      <c r="AA1493" s="651"/>
      <c r="AB1493" s="651"/>
      <c r="AC1493" s="648">
        <f>SUMIF($X$8:$X$31,AD1493,Y1490:Y1513)</f>
        <v>0</v>
      </c>
      <c r="AD1493" s="642" t="s">
        <v>262</v>
      </c>
    </row>
    <row r="1494" spans="2:30" ht="13.8" x14ac:dyDescent="0.25">
      <c r="B1494" s="158"/>
      <c r="C1494" s="1438" t="s">
        <v>248</v>
      </c>
      <c r="D1494" s="1438"/>
      <c r="E1494" s="647">
        <f>SUM(E1491:E1493)</f>
        <v>0</v>
      </c>
      <c r="F1494" s="647">
        <f t="shared" ref="F1494:J1494" si="150">SUM(F1491:F1493)</f>
        <v>0</v>
      </c>
      <c r="G1494" s="647">
        <f t="shared" si="150"/>
        <v>0</v>
      </c>
      <c r="H1494" s="647">
        <f t="shared" si="150"/>
        <v>0</v>
      </c>
      <c r="I1494" s="647">
        <f t="shared" si="150"/>
        <v>0</v>
      </c>
      <c r="J1494" s="647">
        <f t="shared" si="150"/>
        <v>0</v>
      </c>
      <c r="K1494" s="134">
        <f t="shared" ref="K1494" si="151">SUM(K1491:K1493)</f>
        <v>0</v>
      </c>
      <c r="L1494" s="133"/>
      <c r="X1494" s="649" t="e">
        <f>'12 Score Format'!$C$19</f>
        <v>#N/A</v>
      </c>
      <c r="Y1494" s="650">
        <f>I1494</f>
        <v>0</v>
      </c>
      <c r="Z1494" s="651"/>
      <c r="AA1494" s="651"/>
      <c r="AB1494" s="651"/>
      <c r="AC1494" s="648">
        <f>SUMIF($X$8:$X$31,$AD$12,Y1490:Y1513)</f>
        <v>0</v>
      </c>
      <c r="AD1494" s="642" t="s">
        <v>485</v>
      </c>
    </row>
    <row r="1495" spans="2:30" ht="15.6" x14ac:dyDescent="0.3">
      <c r="B1495" s="157"/>
      <c r="C1495" s="135"/>
      <c r="D1495" s="5"/>
      <c r="E1495" s="718"/>
      <c r="F1495" s="718"/>
      <c r="G1495" s="718"/>
      <c r="H1495" s="718"/>
      <c r="I1495" s="182"/>
      <c r="J1495" s="182"/>
      <c r="K1495" s="199" t="s">
        <v>311</v>
      </c>
      <c r="L1495" s="181" t="e">
        <f>K1494/('12 Score Format'!$K$9*30)</f>
        <v>#DIV/0!</v>
      </c>
      <c r="X1495" s="649" t="e">
        <f>'12 Score Format'!$C$20</f>
        <v>#N/A</v>
      </c>
      <c r="Y1495" s="650">
        <f>J1494</f>
        <v>0</v>
      </c>
      <c r="Z1495" s="454"/>
      <c r="AA1495" s="454"/>
      <c r="AB1495" s="454"/>
      <c r="AC1495" s="648">
        <f>SUMIF($X$8:$X$31,$AD$13,Y1490:Y1513)</f>
        <v>0</v>
      </c>
      <c r="AD1495" s="642" t="s">
        <v>489</v>
      </c>
    </row>
    <row r="1496" spans="2:30" ht="15" x14ac:dyDescent="0.25">
      <c r="B1496" s="157"/>
      <c r="C1496" s="5"/>
      <c r="D1496" s="5"/>
      <c r="E1496" s="5"/>
      <c r="F1496" s="5"/>
      <c r="G1496" s="247" t="s">
        <v>370</v>
      </c>
      <c r="H1496" s="248">
        <f>'12 Score Format'!$L$10</f>
        <v>0</v>
      </c>
      <c r="I1496" s="5"/>
      <c r="J1496" s="5"/>
      <c r="K1496" s="128"/>
      <c r="L1496" s="129"/>
      <c r="X1496" s="649" t="e">
        <f>'12 Score Format'!$G$15</f>
        <v>#N/A</v>
      </c>
      <c r="Y1496" s="655">
        <f>E1502</f>
        <v>0</v>
      </c>
      <c r="Z1496" s="454"/>
      <c r="AA1496" s="454"/>
      <c r="AB1496" s="454"/>
      <c r="AC1496" s="648">
        <f>SUMIF($X$8:$X$31,$AD$14,Y1490:Y1513)</f>
        <v>0</v>
      </c>
      <c r="AD1496" s="642" t="s">
        <v>488</v>
      </c>
    </row>
    <row r="1497" spans="2:30" ht="13.8" x14ac:dyDescent="0.25">
      <c r="B1497" s="271" t="e">
        <f>'12 Score Format'!$G$10</f>
        <v>#N/A</v>
      </c>
      <c r="C1497" s="271"/>
      <c r="D1497" s="271"/>
      <c r="E1497" s="5"/>
      <c r="F1497" s="5"/>
      <c r="G1497" s="5"/>
      <c r="H1497" s="5"/>
      <c r="I1497" s="5"/>
      <c r="J1497" s="5"/>
      <c r="K1497" s="128"/>
      <c r="L1497" s="129"/>
      <c r="X1497" s="649" t="e">
        <f>'12 Score Format'!$G$16</f>
        <v>#N/A</v>
      </c>
      <c r="Y1497" s="655">
        <f>F1502</f>
        <v>0</v>
      </c>
      <c r="Z1497" s="454"/>
      <c r="AA1497" s="454"/>
      <c r="AB1497" s="454"/>
      <c r="AC1497" s="648">
        <f>SUMIF($X$8:$X$31,$AD$15,Y1490:Y1513)</f>
        <v>0</v>
      </c>
      <c r="AD1497" s="657" t="s">
        <v>486</v>
      </c>
    </row>
    <row r="1498" spans="2:30" s="123" customFormat="1" ht="60" customHeight="1" x14ac:dyDescent="0.25">
      <c r="B1498" s="500" t="str">
        <f>$H$1487</f>
        <v>V</v>
      </c>
      <c r="C1498" s="130"/>
      <c r="D1498" s="130"/>
      <c r="E1498" s="197" t="e">
        <f>'12 Score Format'!$G$15</f>
        <v>#N/A</v>
      </c>
      <c r="F1498" s="197" t="e">
        <f>'12 Score Format'!$G$16</f>
        <v>#N/A</v>
      </c>
      <c r="G1498" s="197" t="e">
        <f>'12 Score Format'!$G$17</f>
        <v>#N/A</v>
      </c>
      <c r="H1498" s="197" t="e">
        <f>'12 Score Format'!$G$18</f>
        <v>#N/A</v>
      </c>
      <c r="I1498" s="197" t="e">
        <f>'12 Score Format'!$G$19</f>
        <v>#N/A</v>
      </c>
      <c r="J1498" s="197" t="e">
        <f>'12 Score Format'!$G$20</f>
        <v>#N/A</v>
      </c>
      <c r="K1498" s="131" t="s">
        <v>307</v>
      </c>
      <c r="L1498" s="131" t="s">
        <v>308</v>
      </c>
      <c r="X1498" s="649" t="e">
        <f>'12 Score Format'!$G$17</f>
        <v>#N/A</v>
      </c>
      <c r="Y1498" s="655">
        <f>G1502</f>
        <v>0</v>
      </c>
      <c r="Z1498" s="648"/>
      <c r="AA1498" s="648"/>
      <c r="AB1498" s="648"/>
      <c r="AC1498" s="648"/>
    </row>
    <row r="1499" spans="2:30" ht="13.8" x14ac:dyDescent="0.25">
      <c r="B1499" s="158"/>
      <c r="C1499" s="1438">
        <f>'12 Score Format'!$C$9:$D$9</f>
        <v>0</v>
      </c>
      <c r="D1499" s="1438"/>
      <c r="E1499" s="138"/>
      <c r="F1499" s="138"/>
      <c r="G1499" s="138"/>
      <c r="H1499" s="138"/>
      <c r="I1499" s="138"/>
      <c r="J1499" s="138"/>
      <c r="K1499" s="132">
        <f>SUM(E1499:J1499)</f>
        <v>0</v>
      </c>
      <c r="L1499" s="133" t="e">
        <f>AVERAGE(E1499:J1499)</f>
        <v>#DIV/0!</v>
      </c>
      <c r="X1499" s="649" t="e">
        <f>'12 Score Format'!$G$18</f>
        <v>#N/A</v>
      </c>
      <c r="Y1499" s="655">
        <f>H1502</f>
        <v>0</v>
      </c>
      <c r="Z1499" s="651"/>
      <c r="AA1499" s="651"/>
      <c r="AB1499" s="651"/>
      <c r="AC1499" s="651"/>
      <c r="AD1499" s="124"/>
    </row>
    <row r="1500" spans="2:30" ht="13.8" x14ac:dyDescent="0.25">
      <c r="B1500" s="158"/>
      <c r="C1500" s="1438">
        <f>'12 Score Format'!$C$10:$D$10</f>
        <v>0</v>
      </c>
      <c r="D1500" s="1438"/>
      <c r="E1500" s="138"/>
      <c r="F1500" s="138"/>
      <c r="G1500" s="138"/>
      <c r="H1500" s="138"/>
      <c r="I1500" s="138"/>
      <c r="J1500" s="138"/>
      <c r="K1500" s="132">
        <f>SUM(E1500:J1500)</f>
        <v>0</v>
      </c>
      <c r="L1500" s="133" t="e">
        <f>AVERAGE(E1500:J1500)</f>
        <v>#DIV/0!</v>
      </c>
      <c r="X1500" s="649" t="e">
        <f>'12 Score Format'!$G$19</f>
        <v>#N/A</v>
      </c>
      <c r="Y1500" s="655">
        <f>I1502</f>
        <v>0</v>
      </c>
      <c r="Z1500" s="651"/>
      <c r="AA1500" s="651"/>
      <c r="AB1500" s="651"/>
      <c r="AC1500" s="651"/>
      <c r="AD1500" s="124"/>
    </row>
    <row r="1501" spans="2:30" ht="13.8" x14ac:dyDescent="0.25">
      <c r="B1501" s="158"/>
      <c r="C1501" s="1438">
        <f>'12 Score Format'!$C$11:$D$11</f>
        <v>0</v>
      </c>
      <c r="D1501" s="1438"/>
      <c r="E1501" s="138"/>
      <c r="F1501" s="138"/>
      <c r="G1501" s="138"/>
      <c r="H1501" s="138"/>
      <c r="I1501" s="138"/>
      <c r="J1501" s="138"/>
      <c r="K1501" s="132">
        <f>SUM(E1501:J1501)</f>
        <v>0</v>
      </c>
      <c r="L1501" s="133" t="e">
        <f>AVERAGE(E1501:J1501)</f>
        <v>#DIV/0!</v>
      </c>
      <c r="X1501" s="649" t="e">
        <f>'12 Score Format'!$G$20</f>
        <v>#N/A</v>
      </c>
      <c r="Y1501" s="655">
        <f>J1502</f>
        <v>0</v>
      </c>
      <c r="Z1501" s="651"/>
      <c r="AA1501" s="651"/>
      <c r="AB1501" s="651"/>
      <c r="AC1501" s="651"/>
      <c r="AD1501" s="124"/>
    </row>
    <row r="1502" spans="2:30" ht="13.8" x14ac:dyDescent="0.25">
      <c r="B1502" s="158"/>
      <c r="C1502" s="1438" t="s">
        <v>248</v>
      </c>
      <c r="D1502" s="1438"/>
      <c r="E1502" s="647">
        <f>SUM(E1499:E1501)</f>
        <v>0</v>
      </c>
      <c r="F1502" s="647">
        <f t="shared" ref="F1502:J1502" si="152">SUM(F1499:F1501)</f>
        <v>0</v>
      </c>
      <c r="G1502" s="647">
        <f t="shared" si="152"/>
        <v>0</v>
      </c>
      <c r="H1502" s="647">
        <f t="shared" si="152"/>
        <v>0</v>
      </c>
      <c r="I1502" s="647">
        <f t="shared" si="152"/>
        <v>0</v>
      </c>
      <c r="J1502" s="647">
        <f t="shared" si="152"/>
        <v>0</v>
      </c>
      <c r="K1502" s="134">
        <f t="shared" ref="K1502" si="153">SUM(K1499:K1501)</f>
        <v>0</v>
      </c>
      <c r="L1502" s="132"/>
      <c r="X1502" s="649" t="e">
        <f>'12 Score Format'!$K$15</f>
        <v>#N/A</v>
      </c>
      <c r="Y1502" s="655">
        <f>E1510</f>
        <v>0</v>
      </c>
      <c r="Z1502" s="651"/>
      <c r="AA1502" s="651"/>
      <c r="AB1502" s="651"/>
      <c r="AC1502" s="651"/>
      <c r="AD1502" s="124"/>
    </row>
    <row r="1503" spans="2:30" ht="15.6" x14ac:dyDescent="0.3">
      <c r="B1503" s="157"/>
      <c r="C1503" s="135"/>
      <c r="D1503" s="5"/>
      <c r="E1503" s="718"/>
      <c r="F1503" s="718"/>
      <c r="G1503" s="718"/>
      <c r="H1503" s="718"/>
      <c r="I1503" s="182"/>
      <c r="J1503" s="182"/>
      <c r="K1503" s="199" t="s">
        <v>311</v>
      </c>
      <c r="L1503" s="181" t="e">
        <f>K1502/('12 Score Format'!$K$10*30)</f>
        <v>#DIV/0!</v>
      </c>
      <c r="X1503" s="649" t="e">
        <f>'12 Score Format'!$K$16</f>
        <v>#N/A</v>
      </c>
      <c r="Y1503" s="655">
        <f>F1510</f>
        <v>0</v>
      </c>
      <c r="Z1503" s="454"/>
      <c r="AA1503" s="454"/>
      <c r="AB1503" s="454"/>
      <c r="AC1503" s="454"/>
    </row>
    <row r="1504" spans="2:30" ht="15" x14ac:dyDescent="0.25">
      <c r="B1504" s="157"/>
      <c r="C1504" s="5"/>
      <c r="D1504" s="5"/>
      <c r="E1504" s="5"/>
      <c r="F1504" s="5"/>
      <c r="G1504" s="5"/>
      <c r="H1504" s="5"/>
      <c r="I1504" s="5"/>
      <c r="J1504" s="5"/>
      <c r="K1504" s="128"/>
      <c r="L1504" s="137"/>
      <c r="X1504" s="649" t="e">
        <f>'12 Score Format'!$K$17</f>
        <v>#N/A</v>
      </c>
      <c r="Y1504" s="655">
        <f>G1510</f>
        <v>0</v>
      </c>
      <c r="Z1504" s="454"/>
      <c r="AA1504" s="454"/>
      <c r="AB1504" s="454"/>
      <c r="AC1504" s="454"/>
    </row>
    <row r="1505" spans="2:30" x14ac:dyDescent="0.25">
      <c r="B1505" s="271" t="e">
        <f>'12 Score Format'!$G$11</f>
        <v>#N/A</v>
      </c>
      <c r="C1505" s="271"/>
      <c r="D1505" s="271"/>
      <c r="E1505" s="5"/>
      <c r="F1505" s="5"/>
      <c r="G1505" s="247" t="s">
        <v>370</v>
      </c>
      <c r="H1505" s="248">
        <f>'12 Score Format'!$L$11</f>
        <v>0</v>
      </c>
      <c r="I1505" s="5"/>
      <c r="J1505" s="5"/>
      <c r="K1505" s="128"/>
      <c r="L1505" s="129"/>
      <c r="X1505" s="649" t="e">
        <f>'12 Score Format'!$K$18</f>
        <v>#N/A</v>
      </c>
      <c r="Y1505" s="655">
        <f>H1510</f>
        <v>0</v>
      </c>
      <c r="Z1505" s="454"/>
      <c r="AA1505" s="454"/>
      <c r="AB1505" s="454"/>
      <c r="AC1505" s="454"/>
    </row>
    <row r="1506" spans="2:30" s="123" customFormat="1" ht="60" customHeight="1" x14ac:dyDescent="0.25">
      <c r="B1506" s="500" t="str">
        <f>$H$1487</f>
        <v>V</v>
      </c>
      <c r="C1506" s="130"/>
      <c r="D1506" s="130"/>
      <c r="E1506" s="197" t="e">
        <f>'12 Score Format'!$K$15</f>
        <v>#N/A</v>
      </c>
      <c r="F1506" s="197" t="e">
        <f>'12 Score Format'!$K$16</f>
        <v>#N/A</v>
      </c>
      <c r="G1506" s="197" t="e">
        <f>'12 Score Format'!$K$17</f>
        <v>#N/A</v>
      </c>
      <c r="H1506" s="197" t="e">
        <f>'12 Score Format'!$K$18</f>
        <v>#N/A</v>
      </c>
      <c r="I1506" s="197" t="e">
        <f>'12 Score Format'!$K$19</f>
        <v>#N/A</v>
      </c>
      <c r="J1506" s="197" t="e">
        <f>'12 Score Format'!$K$20</f>
        <v>#N/A</v>
      </c>
      <c r="K1506" s="131" t="s">
        <v>307</v>
      </c>
      <c r="L1506" s="131" t="s">
        <v>308</v>
      </c>
      <c r="X1506" s="649" t="e">
        <f>'12 Score Format'!$K$19</f>
        <v>#N/A</v>
      </c>
      <c r="Y1506" s="655">
        <f>I1510</f>
        <v>0</v>
      </c>
      <c r="Z1506" s="648"/>
      <c r="AA1506" s="648"/>
      <c r="AB1506" s="648"/>
      <c r="AC1506" s="648"/>
    </row>
    <row r="1507" spans="2:30" ht="13.8" x14ac:dyDescent="0.25">
      <c r="B1507" s="158"/>
      <c r="C1507" s="1438">
        <f>'12 Score Format'!$C$9:$D$9</f>
        <v>0</v>
      </c>
      <c r="D1507" s="1438"/>
      <c r="E1507" s="138"/>
      <c r="F1507" s="138"/>
      <c r="G1507" s="138"/>
      <c r="H1507" s="138"/>
      <c r="I1507" s="138"/>
      <c r="J1507" s="138"/>
      <c r="K1507" s="132">
        <f>SUM(E1507:J1507)</f>
        <v>0</v>
      </c>
      <c r="L1507" s="133" t="e">
        <f>AVERAGE(E1507:J1507)</f>
        <v>#DIV/0!</v>
      </c>
      <c r="X1507" s="649" t="e">
        <f>'12 Score Format'!$K$20</f>
        <v>#N/A</v>
      </c>
      <c r="Y1507" s="655">
        <f>J1510</f>
        <v>0</v>
      </c>
      <c r="Z1507" s="651"/>
      <c r="AA1507" s="651"/>
      <c r="AB1507" s="651"/>
      <c r="AC1507" s="651"/>
      <c r="AD1507" s="124"/>
    </row>
    <row r="1508" spans="2:30" ht="13.8" x14ac:dyDescent="0.25">
      <c r="B1508" s="158"/>
      <c r="C1508" s="1438">
        <f>'12 Score Format'!$C$10:$D$10</f>
        <v>0</v>
      </c>
      <c r="D1508" s="1438"/>
      <c r="E1508" s="138"/>
      <c r="F1508" s="138"/>
      <c r="G1508" s="138"/>
      <c r="H1508" s="138"/>
      <c r="I1508" s="138"/>
      <c r="J1508" s="138"/>
      <c r="K1508" s="132">
        <f>SUM(E1508:J1508)</f>
        <v>0</v>
      </c>
      <c r="L1508" s="133" t="e">
        <f>AVERAGE(E1508:J1508)</f>
        <v>#DIV/0!</v>
      </c>
      <c r="X1508" s="649" t="e">
        <f>'12 Score Format'!$O$15</f>
        <v>#N/A</v>
      </c>
      <c r="Y1508" s="658">
        <f>E1518</f>
        <v>0</v>
      </c>
      <c r="Z1508" s="656"/>
      <c r="AA1508" s="656"/>
      <c r="AB1508" s="656"/>
      <c r="AC1508" s="656"/>
      <c r="AD1508" s="124"/>
    </row>
    <row r="1509" spans="2:30" ht="13.8" x14ac:dyDescent="0.25">
      <c r="B1509" s="158"/>
      <c r="C1509" s="1438">
        <f>'12 Score Format'!$C$11:$D$11</f>
        <v>0</v>
      </c>
      <c r="D1509" s="1438"/>
      <c r="E1509" s="138"/>
      <c r="F1509" s="138"/>
      <c r="G1509" s="138"/>
      <c r="H1509" s="138"/>
      <c r="I1509" s="138"/>
      <c r="J1509" s="138"/>
      <c r="K1509" s="132">
        <f>SUM(E1509:J1509)</f>
        <v>0</v>
      </c>
      <c r="L1509" s="133" t="e">
        <f>AVERAGE(E1509:J1509)</f>
        <v>#DIV/0!</v>
      </c>
      <c r="X1509" s="649" t="e">
        <f>'12 Score Format'!$O$16</f>
        <v>#N/A</v>
      </c>
      <c r="Y1509" s="658">
        <f>F1518</f>
        <v>0</v>
      </c>
      <c r="Z1509" s="656"/>
      <c r="AA1509" s="656"/>
      <c r="AB1509" s="656"/>
      <c r="AC1509" s="656"/>
      <c r="AD1509" s="124"/>
    </row>
    <row r="1510" spans="2:30" ht="13.8" x14ac:dyDescent="0.25">
      <c r="B1510" s="158"/>
      <c r="C1510" s="1438" t="s">
        <v>248</v>
      </c>
      <c r="D1510" s="1438"/>
      <c r="E1510" s="647">
        <f>SUM(E1507:E1509)</f>
        <v>0</v>
      </c>
      <c r="F1510" s="647">
        <f t="shared" ref="F1510:J1510" si="154">SUM(F1507:F1509)</f>
        <v>0</v>
      </c>
      <c r="G1510" s="647">
        <f t="shared" si="154"/>
        <v>0</v>
      </c>
      <c r="H1510" s="647">
        <f t="shared" si="154"/>
        <v>0</v>
      </c>
      <c r="I1510" s="647">
        <f t="shared" si="154"/>
        <v>0</v>
      </c>
      <c r="J1510" s="647">
        <f t="shared" si="154"/>
        <v>0</v>
      </c>
      <c r="K1510" s="134">
        <f t="shared" ref="K1510" si="155">SUM(K1507:K1509)</f>
        <v>0</v>
      </c>
      <c r="L1510" s="132"/>
      <c r="X1510" s="649" t="e">
        <f>'12 Score Format'!$O$17</f>
        <v>#N/A</v>
      </c>
      <c r="Y1510" s="658">
        <f>G1518</f>
        <v>0</v>
      </c>
      <c r="Z1510" s="656"/>
      <c r="AA1510" s="656"/>
      <c r="AB1510" s="656"/>
      <c r="AC1510" s="656"/>
      <c r="AD1510" s="124"/>
    </row>
    <row r="1511" spans="2:30" ht="15.6" x14ac:dyDescent="0.3">
      <c r="B1511" s="157"/>
      <c r="C1511" s="135"/>
      <c r="D1511" s="5"/>
      <c r="E1511" s="718"/>
      <c r="F1511" s="718"/>
      <c r="G1511" s="718"/>
      <c r="H1511" s="718"/>
      <c r="I1511" s="182"/>
      <c r="J1511" s="182"/>
      <c r="K1511" s="199" t="s">
        <v>311</v>
      </c>
      <c r="L1511" s="181" t="e">
        <f>K1510/('12 Score Format'!$K$11*30)</f>
        <v>#DIV/0!</v>
      </c>
      <c r="X1511" s="649" t="e">
        <f>'12 Score Format'!$O$18</f>
        <v>#N/A</v>
      </c>
      <c r="Y1511" s="658">
        <f>H1518</f>
        <v>0</v>
      </c>
      <c r="Z1511" s="656"/>
      <c r="AA1511" s="656"/>
      <c r="AB1511" s="656"/>
      <c r="AC1511" s="656"/>
    </row>
    <row r="1512" spans="2:30" ht="15" x14ac:dyDescent="0.25">
      <c r="B1512" s="157"/>
      <c r="C1512" s="5"/>
      <c r="D1512" s="5"/>
      <c r="E1512" s="5"/>
      <c r="F1512" s="5"/>
      <c r="G1512" s="5"/>
      <c r="H1512" s="5"/>
      <c r="I1512" s="5"/>
      <c r="J1512" s="5"/>
      <c r="K1512" s="128"/>
      <c r="L1512" s="137"/>
      <c r="X1512" s="649" t="e">
        <f>'12 Score Format'!$O$19</f>
        <v>#N/A</v>
      </c>
      <c r="Y1512" s="658">
        <f>I1518</f>
        <v>0</v>
      </c>
      <c r="Z1512" s="656"/>
      <c r="AA1512" s="656"/>
      <c r="AB1512" s="656"/>
      <c r="AC1512" s="656"/>
    </row>
    <row r="1513" spans="2:30" ht="13.8" x14ac:dyDescent="0.25">
      <c r="B1513" s="271" t="str">
        <f>'12 Score Format'!$G$12</f>
        <v>Not Used</v>
      </c>
      <c r="C1513" s="271"/>
      <c r="D1513" s="271"/>
      <c r="E1513" s="5"/>
      <c r="F1513" s="5"/>
      <c r="G1513" s="247" t="s">
        <v>370</v>
      </c>
      <c r="H1513" s="248">
        <f>'12 Score Format'!$L$12</f>
        <v>0</v>
      </c>
      <c r="I1513" s="5"/>
      <c r="J1513" s="5"/>
      <c r="K1513" s="128"/>
      <c r="L1513" s="129"/>
      <c r="X1513" s="649" t="e">
        <f>'12 Score Format'!$O$20</f>
        <v>#N/A</v>
      </c>
      <c r="Y1513" s="659">
        <f>J1518</f>
        <v>0</v>
      </c>
      <c r="Z1513" s="656"/>
      <c r="AA1513" s="656"/>
      <c r="AB1513" s="656"/>
      <c r="AC1513" s="656"/>
    </row>
    <row r="1514" spans="2:30" s="123" customFormat="1" ht="60" customHeight="1" x14ac:dyDescent="0.2">
      <c r="B1514" s="500" t="str">
        <f>$H$1487</f>
        <v>V</v>
      </c>
      <c r="C1514" s="130"/>
      <c r="D1514" s="130"/>
      <c r="E1514" s="197" t="e">
        <f>'12 Score Format'!$O$15</f>
        <v>#N/A</v>
      </c>
      <c r="F1514" s="197" t="e">
        <f>'12 Score Format'!$O$16</f>
        <v>#N/A</v>
      </c>
      <c r="G1514" s="197" t="e">
        <f>'12 Score Format'!$O$17</f>
        <v>#N/A</v>
      </c>
      <c r="H1514" s="197" t="e">
        <f>'12 Score Format'!$O$18</f>
        <v>#N/A</v>
      </c>
      <c r="I1514" s="197" t="e">
        <f>'12 Score Format'!$O$19</f>
        <v>#N/A</v>
      </c>
      <c r="J1514" s="197" t="e">
        <f>'12 Score Format'!$O$20</f>
        <v>#N/A</v>
      </c>
      <c r="K1514" s="131" t="s">
        <v>307</v>
      </c>
      <c r="L1514" s="131" t="s">
        <v>308</v>
      </c>
    </row>
    <row r="1515" spans="2:30" ht="13.8" x14ac:dyDescent="0.25">
      <c r="B1515" s="158"/>
      <c r="C1515" s="1438">
        <f>'12 Score Format'!$C$9:$D$9</f>
        <v>0</v>
      </c>
      <c r="D1515" s="1438"/>
      <c r="E1515" s="138"/>
      <c r="F1515" s="138"/>
      <c r="G1515" s="138"/>
      <c r="H1515" s="138"/>
      <c r="I1515" s="138"/>
      <c r="J1515" s="138"/>
      <c r="K1515" s="132">
        <f>SUM(E1515:J1515)</f>
        <v>0</v>
      </c>
      <c r="L1515" s="133" t="e">
        <f>AVERAGE(E1515:J1515)</f>
        <v>#DIV/0!</v>
      </c>
    </row>
    <row r="1516" spans="2:30" ht="13.8" x14ac:dyDescent="0.25">
      <c r="B1516" s="158"/>
      <c r="C1516" s="1438">
        <f>'12 Score Format'!$C$10:$D$10</f>
        <v>0</v>
      </c>
      <c r="D1516" s="1438"/>
      <c r="E1516" s="138"/>
      <c r="F1516" s="138"/>
      <c r="G1516" s="138"/>
      <c r="H1516" s="138"/>
      <c r="I1516" s="138"/>
      <c r="J1516" s="138"/>
      <c r="K1516" s="132">
        <f>SUM(E1516:J1516)</f>
        <v>0</v>
      </c>
      <c r="L1516" s="133" t="e">
        <f>AVERAGE(E1516:J1516)</f>
        <v>#DIV/0!</v>
      </c>
    </row>
    <row r="1517" spans="2:30" ht="13.8" x14ac:dyDescent="0.25">
      <c r="B1517" s="158"/>
      <c r="C1517" s="1438">
        <f>'12 Score Format'!$C$11:$D$11</f>
        <v>0</v>
      </c>
      <c r="D1517" s="1438"/>
      <c r="E1517" s="138"/>
      <c r="F1517" s="138"/>
      <c r="G1517" s="138"/>
      <c r="H1517" s="138"/>
      <c r="I1517" s="138"/>
      <c r="J1517" s="138"/>
      <c r="K1517" s="132">
        <f>SUM(E1517:J1517)</f>
        <v>0</v>
      </c>
      <c r="L1517" s="133" t="e">
        <f>AVERAGE(E1517:J1517)</f>
        <v>#DIV/0!</v>
      </c>
    </row>
    <row r="1518" spans="2:30" ht="13.8" x14ac:dyDescent="0.25">
      <c r="B1518" s="158"/>
      <c r="C1518" s="1438" t="s">
        <v>248</v>
      </c>
      <c r="D1518" s="1438"/>
      <c r="E1518" s="647">
        <f t="shared" ref="E1518:K1518" si="156">SUM(E1515:E1517)</f>
        <v>0</v>
      </c>
      <c r="F1518" s="647">
        <f t="shared" si="156"/>
        <v>0</v>
      </c>
      <c r="G1518" s="647">
        <f t="shared" si="156"/>
        <v>0</v>
      </c>
      <c r="H1518" s="647">
        <f t="shared" si="156"/>
        <v>0</v>
      </c>
      <c r="I1518" s="647">
        <f t="shared" si="156"/>
        <v>0</v>
      </c>
      <c r="J1518" s="647">
        <f t="shared" si="156"/>
        <v>0</v>
      </c>
      <c r="K1518" s="134">
        <f t="shared" si="156"/>
        <v>0</v>
      </c>
      <c r="L1518" s="132"/>
    </row>
    <row r="1519" spans="2:30" ht="15.6" x14ac:dyDescent="0.3">
      <c r="B1519" s="157"/>
      <c r="C1519" s="135"/>
      <c r="D1519" s="5"/>
      <c r="E1519" s="94"/>
      <c r="F1519" s="94"/>
      <c r="G1519" s="94"/>
      <c r="H1519" s="94"/>
      <c r="I1519" s="182"/>
      <c r="J1519" s="182"/>
      <c r="K1519" s="199" t="s">
        <v>311</v>
      </c>
      <c r="L1519" s="181" t="e">
        <f>K1518/('12 Score Format'!$K$12*30)</f>
        <v>#DIV/0!</v>
      </c>
    </row>
    <row r="1520" spans="2:30" ht="15" customHeight="1" x14ac:dyDescent="0.3">
      <c r="B1520" s="157"/>
      <c r="C1520" s="135"/>
      <c r="D1520" s="5"/>
      <c r="E1520" s="94"/>
      <c r="F1520" s="15"/>
      <c r="G1520" s="247" t="s">
        <v>371</v>
      </c>
      <c r="H1520" s="248">
        <f>$H$38</f>
        <v>0</v>
      </c>
      <c r="I1520" s="94"/>
      <c r="J1520" s="137"/>
      <c r="K1520" s="199" t="s">
        <v>356</v>
      </c>
      <c r="L1520" s="136">
        <f>K1494+K1502+K1510+K1518</f>
        <v>0</v>
      </c>
      <c r="O1520" s="95">
        <f>IF(L1520&gt;0,1,0)</f>
        <v>0</v>
      </c>
    </row>
    <row r="1521" spans="2:12" ht="15" x14ac:dyDescent="0.25">
      <c r="B1521" s="157"/>
      <c r="C1521" s="5"/>
      <c r="D1521" s="5"/>
      <c r="E1521" s="5"/>
      <c r="F1521" s="5"/>
      <c r="G1521" s="5"/>
      <c r="H1521" s="5"/>
      <c r="I1521" s="5"/>
      <c r="J1521" s="182"/>
      <c r="K1521" s="199" t="s">
        <v>317</v>
      </c>
      <c r="L1521" s="181" t="e">
        <f>(K1494+K1502+K1510+K1518)/'12 Score Format'!$M$90</f>
        <v>#DIV/0!</v>
      </c>
    </row>
    <row r="1522" spans="2:12" ht="5.4" customHeight="1" x14ac:dyDescent="0.3">
      <c r="B1522" s="167"/>
      <c r="C1522" s="139"/>
      <c r="D1522" s="139"/>
      <c r="E1522" s="139"/>
      <c r="F1522" s="139"/>
      <c r="G1522" s="150"/>
      <c r="H1522" s="151"/>
      <c r="I1522" s="139"/>
      <c r="J1522" s="139"/>
      <c r="K1522" s="147"/>
      <c r="L1522" s="147"/>
    </row>
    <row r="1523" spans="2:12" ht="15" hidden="1" x14ac:dyDescent="0.25">
      <c r="B1523" s="163"/>
      <c r="C1523" s="20"/>
      <c r="D1523" s="20"/>
      <c r="E1523" s="20"/>
      <c r="F1523" s="20"/>
      <c r="G1523" s="20"/>
      <c r="H1523" s="20"/>
      <c r="I1523" s="20"/>
      <c r="J1523" s="20"/>
      <c r="K1523" s="113"/>
      <c r="L1523" s="113"/>
    </row>
    <row r="1524" spans="2:12" ht="15.6" hidden="1" x14ac:dyDescent="0.3">
      <c r="B1524" s="164"/>
      <c r="C1524" s="122"/>
      <c r="D1524" s="122"/>
      <c r="E1524" s="20"/>
      <c r="F1524" s="20"/>
      <c r="G1524" s="20"/>
      <c r="H1524" s="20"/>
      <c r="I1524" s="20"/>
      <c r="J1524" s="20"/>
      <c r="K1524" s="113"/>
      <c r="L1524" s="110"/>
    </row>
    <row r="1525" spans="2:12" ht="15" hidden="1" x14ac:dyDescent="0.25">
      <c r="B1525" s="163"/>
      <c r="C1525" s="20"/>
      <c r="D1525" s="20"/>
      <c r="E1525" s="114"/>
      <c r="F1525" s="114"/>
      <c r="G1525" s="114"/>
      <c r="H1525" s="114"/>
      <c r="I1525" s="114"/>
      <c r="J1525" s="114"/>
      <c r="K1525" s="115"/>
      <c r="L1525" s="115"/>
    </row>
    <row r="1526" spans="2:12" ht="15.6" hidden="1" x14ac:dyDescent="0.3">
      <c r="B1526" s="163"/>
      <c r="C1526" s="117"/>
      <c r="D1526" s="117"/>
      <c r="E1526" s="109"/>
      <c r="F1526" s="109"/>
      <c r="G1526" s="109"/>
      <c r="H1526" s="109"/>
      <c r="I1526" s="109"/>
      <c r="J1526" s="109"/>
      <c r="K1526" s="110"/>
      <c r="L1526" s="118"/>
    </row>
    <row r="1527" spans="2:12" ht="15.6" hidden="1" x14ac:dyDescent="0.3">
      <c r="B1527" s="163"/>
      <c r="C1527" s="117"/>
      <c r="D1527" s="117"/>
      <c r="E1527" s="109"/>
      <c r="F1527" s="109"/>
      <c r="G1527" s="109"/>
      <c r="H1527" s="109"/>
      <c r="I1527" s="109"/>
      <c r="J1527" s="109"/>
      <c r="K1527" s="110"/>
      <c r="L1527" s="118"/>
    </row>
    <row r="1528" spans="2:12" ht="15.6" hidden="1" x14ac:dyDescent="0.3">
      <c r="B1528" s="163"/>
      <c r="C1528" s="117"/>
      <c r="D1528" s="117"/>
      <c r="E1528" s="109"/>
      <c r="F1528" s="109"/>
      <c r="G1528" s="109"/>
      <c r="H1528" s="109"/>
      <c r="I1528" s="109"/>
      <c r="J1528" s="109"/>
      <c r="K1528" s="110"/>
      <c r="L1528" s="118"/>
    </row>
    <row r="1529" spans="2:12" ht="15.6" hidden="1" x14ac:dyDescent="0.3">
      <c r="B1529" s="163"/>
      <c r="C1529" s="117"/>
      <c r="D1529" s="117"/>
      <c r="E1529" s="111"/>
      <c r="F1529" s="111"/>
      <c r="G1529" s="111"/>
      <c r="H1529" s="111"/>
      <c r="I1529" s="111"/>
      <c r="J1529" s="111"/>
      <c r="K1529" s="112"/>
      <c r="L1529" s="118"/>
    </row>
    <row r="1530" spans="2:12" ht="15.6" hidden="1" x14ac:dyDescent="0.3">
      <c r="B1530" s="163"/>
      <c r="C1530" s="119"/>
      <c r="D1530" s="20"/>
      <c r="E1530" s="109"/>
      <c r="F1530" s="109"/>
      <c r="G1530" s="109"/>
      <c r="H1530" s="109"/>
      <c r="I1530" s="121"/>
      <c r="J1530" s="121"/>
      <c r="K1530" s="121"/>
      <c r="L1530" s="120"/>
    </row>
    <row r="1531" spans="2:12" ht="15" hidden="1" x14ac:dyDescent="0.25">
      <c r="B1531" s="163"/>
      <c r="C1531" s="20"/>
      <c r="D1531" s="20"/>
      <c r="E1531" s="20"/>
      <c r="F1531" s="20"/>
      <c r="G1531" s="20"/>
      <c r="H1531" s="20"/>
      <c r="I1531" s="20"/>
      <c r="J1531" s="20"/>
      <c r="K1531" s="113"/>
      <c r="L1531" s="110"/>
    </row>
    <row r="1532" spans="2:12" ht="15.6" hidden="1" x14ac:dyDescent="0.3">
      <c r="B1532" s="165"/>
      <c r="C1532" s="117"/>
      <c r="D1532" s="117"/>
      <c r="E1532" s="20"/>
      <c r="F1532" s="20"/>
      <c r="G1532" s="20"/>
      <c r="H1532" s="20"/>
      <c r="I1532" s="20"/>
      <c r="J1532" s="20"/>
      <c r="K1532" s="113"/>
      <c r="L1532" s="110"/>
    </row>
    <row r="1533" spans="2:12" ht="15" hidden="1" x14ac:dyDescent="0.25">
      <c r="B1533" s="163"/>
      <c r="C1533" s="20"/>
      <c r="D1533" s="20"/>
      <c r="E1533" s="114"/>
      <c r="F1533" s="114"/>
      <c r="G1533" s="114"/>
      <c r="H1533" s="114"/>
      <c r="I1533" s="114"/>
      <c r="J1533" s="114"/>
      <c r="K1533" s="115"/>
      <c r="L1533" s="115"/>
    </row>
    <row r="1534" spans="2:12" ht="15.6" hidden="1" x14ac:dyDescent="0.3">
      <c r="B1534" s="163"/>
      <c r="C1534" s="117"/>
      <c r="D1534" s="117"/>
      <c r="E1534" s="109"/>
      <c r="F1534" s="109"/>
      <c r="G1534" s="109"/>
      <c r="H1534" s="109"/>
      <c r="I1534" s="109"/>
      <c r="J1534" s="109"/>
      <c r="K1534" s="110"/>
      <c r="L1534" s="118"/>
    </row>
    <row r="1535" spans="2:12" ht="15.6" hidden="1" x14ac:dyDescent="0.3">
      <c r="B1535" s="163"/>
      <c r="C1535" s="117"/>
      <c r="D1535" s="117"/>
      <c r="E1535" s="109"/>
      <c r="F1535" s="109"/>
      <c r="G1535" s="109"/>
      <c r="H1535" s="109"/>
      <c r="I1535" s="109"/>
      <c r="J1535" s="109"/>
      <c r="K1535" s="110"/>
      <c r="L1535" s="118"/>
    </row>
    <row r="1536" spans="2:12" ht="15.6" hidden="1" x14ac:dyDescent="0.3">
      <c r="B1536" s="159"/>
      <c r="C1536" s="15"/>
      <c r="D1536" s="15"/>
      <c r="E1536" s="15"/>
      <c r="F1536" s="15"/>
      <c r="G1536" s="97"/>
      <c r="H1536" s="98"/>
      <c r="I1536" s="15"/>
      <c r="J1536" s="15"/>
      <c r="K1536" s="96"/>
      <c r="L1536" s="96"/>
    </row>
    <row r="1537" spans="2:12" ht="15" hidden="1" x14ac:dyDescent="0.25">
      <c r="B1537" s="163"/>
      <c r="C1537" s="20"/>
      <c r="D1537" s="20"/>
      <c r="E1537" s="20"/>
      <c r="F1537" s="20"/>
      <c r="G1537" s="20"/>
      <c r="H1537" s="20"/>
      <c r="I1537" s="20"/>
      <c r="J1537" s="20"/>
      <c r="K1537" s="113"/>
      <c r="L1537" s="113"/>
    </row>
    <row r="1538" spans="2:12" ht="15.6" hidden="1" x14ac:dyDescent="0.3">
      <c r="B1538" s="164"/>
      <c r="C1538" s="122"/>
      <c r="D1538" s="122"/>
      <c r="E1538" s="20"/>
      <c r="F1538" s="20"/>
      <c r="G1538" s="20"/>
      <c r="H1538" s="20"/>
      <c r="I1538" s="20"/>
      <c r="J1538" s="20"/>
      <c r="K1538" s="113"/>
      <c r="L1538" s="110"/>
    </row>
    <row r="1539" spans="2:12" ht="15" hidden="1" x14ac:dyDescent="0.25">
      <c r="B1539" s="163"/>
      <c r="C1539" s="20"/>
      <c r="D1539" s="20"/>
      <c r="E1539" s="114"/>
      <c r="F1539" s="114"/>
      <c r="G1539" s="114"/>
      <c r="H1539" s="114"/>
      <c r="I1539" s="114"/>
      <c r="J1539" s="114"/>
      <c r="K1539" s="115"/>
      <c r="L1539" s="115"/>
    </row>
    <row r="1540" spans="2:12" ht="15.6" hidden="1" x14ac:dyDescent="0.3">
      <c r="B1540" s="163"/>
      <c r="C1540" s="117"/>
      <c r="D1540" s="117"/>
      <c r="E1540" s="109"/>
      <c r="F1540" s="109"/>
      <c r="G1540" s="109"/>
      <c r="H1540" s="109"/>
      <c r="I1540" s="109"/>
      <c r="J1540" s="109"/>
      <c r="K1540" s="110"/>
      <c r="L1540" s="118"/>
    </row>
    <row r="1541" spans="2:12" ht="15.6" hidden="1" x14ac:dyDescent="0.3">
      <c r="B1541" s="163"/>
      <c r="C1541" s="117"/>
      <c r="D1541" s="117"/>
      <c r="E1541" s="109"/>
      <c r="F1541" s="109"/>
      <c r="G1541" s="109"/>
      <c r="H1541" s="109"/>
      <c r="I1541" s="109"/>
      <c r="J1541" s="109"/>
      <c r="K1541" s="110"/>
      <c r="L1541" s="118"/>
    </row>
    <row r="1542" spans="2:12" ht="15.6" hidden="1" x14ac:dyDescent="0.3">
      <c r="B1542" s="163"/>
      <c r="C1542" s="117"/>
      <c r="D1542" s="117"/>
      <c r="E1542" s="109"/>
      <c r="F1542" s="109"/>
      <c r="G1542" s="109"/>
      <c r="H1542" s="109"/>
      <c r="I1542" s="109"/>
      <c r="J1542" s="109"/>
      <c r="K1542" s="110"/>
      <c r="L1542" s="118"/>
    </row>
    <row r="1543" spans="2:12" ht="15.6" hidden="1" x14ac:dyDescent="0.3">
      <c r="B1543" s="163"/>
      <c r="C1543" s="117"/>
      <c r="D1543" s="117"/>
      <c r="E1543" s="111"/>
      <c r="F1543" s="111"/>
      <c r="G1543" s="111"/>
      <c r="H1543" s="111"/>
      <c r="I1543" s="111"/>
      <c r="J1543" s="111"/>
      <c r="K1543" s="112"/>
      <c r="L1543" s="118"/>
    </row>
    <row r="1544" spans="2:12" ht="15.6" hidden="1" x14ac:dyDescent="0.3">
      <c r="B1544" s="163"/>
      <c r="C1544" s="119"/>
      <c r="D1544" s="20"/>
      <c r="E1544" s="109"/>
      <c r="F1544" s="109"/>
      <c r="G1544" s="109"/>
      <c r="H1544" s="109"/>
      <c r="I1544" s="121"/>
      <c r="J1544" s="121"/>
      <c r="K1544" s="121"/>
      <c r="L1544" s="120"/>
    </row>
    <row r="1545" spans="2:12" ht="15" hidden="1" x14ac:dyDescent="0.25">
      <c r="B1545" s="163"/>
      <c r="C1545" s="20"/>
      <c r="D1545" s="20"/>
      <c r="E1545" s="20"/>
      <c r="F1545" s="20"/>
      <c r="G1545" s="20"/>
      <c r="H1545" s="20"/>
      <c r="I1545" s="20"/>
      <c r="J1545" s="20"/>
      <c r="K1545" s="113"/>
      <c r="L1545" s="110"/>
    </row>
    <row r="1546" spans="2:12" ht="15.6" hidden="1" x14ac:dyDescent="0.3">
      <c r="B1546" s="165"/>
      <c r="C1546" s="117"/>
      <c r="D1546" s="117"/>
      <c r="E1546" s="20"/>
      <c r="F1546" s="20"/>
      <c r="G1546" s="20"/>
      <c r="H1546" s="20"/>
      <c r="I1546" s="20"/>
      <c r="J1546" s="20"/>
      <c r="K1546" s="113"/>
      <c r="L1546" s="110"/>
    </row>
    <row r="1547" spans="2:12" ht="15" hidden="1" x14ac:dyDescent="0.25">
      <c r="B1547" s="163"/>
      <c r="C1547" s="20"/>
      <c r="D1547" s="20"/>
      <c r="E1547" s="114"/>
      <c r="F1547" s="114"/>
      <c r="G1547" s="114"/>
      <c r="H1547" s="114"/>
      <c r="I1547" s="114"/>
      <c r="J1547" s="114"/>
      <c r="K1547" s="115"/>
      <c r="L1547" s="115"/>
    </row>
    <row r="1548" spans="2:12" ht="15.6" hidden="1" x14ac:dyDescent="0.3">
      <c r="B1548" s="163"/>
      <c r="C1548" s="117"/>
      <c r="D1548" s="117"/>
      <c r="E1548" s="109"/>
      <c r="F1548" s="109"/>
      <c r="G1548" s="109"/>
      <c r="H1548" s="109"/>
      <c r="I1548" s="109"/>
      <c r="J1548" s="109"/>
      <c r="K1548" s="110"/>
      <c r="L1548" s="118"/>
    </row>
    <row r="1549" spans="2:12" ht="15.6" hidden="1" x14ac:dyDescent="0.3">
      <c r="B1549" s="163"/>
      <c r="C1549" s="117"/>
      <c r="D1549" s="117"/>
      <c r="E1549" s="109"/>
      <c r="F1549" s="109"/>
      <c r="G1549" s="109"/>
      <c r="H1549" s="109"/>
      <c r="I1549" s="109"/>
      <c r="J1549" s="109"/>
      <c r="K1549" s="110"/>
      <c r="L1549" s="118"/>
    </row>
    <row r="1550" spans="2:12" ht="15.6" hidden="1" x14ac:dyDescent="0.3">
      <c r="B1550" s="163"/>
      <c r="C1550" s="117"/>
      <c r="D1550" s="117"/>
      <c r="E1550" s="109"/>
      <c r="F1550" s="109"/>
      <c r="G1550" s="109"/>
      <c r="H1550" s="109"/>
      <c r="I1550" s="109"/>
      <c r="J1550" s="109"/>
      <c r="K1550" s="110"/>
      <c r="L1550" s="118"/>
    </row>
    <row r="1551" spans="2:12" ht="15.6" hidden="1" x14ac:dyDescent="0.3">
      <c r="B1551" s="163"/>
      <c r="C1551" s="117"/>
      <c r="D1551" s="117"/>
      <c r="E1551" s="111"/>
      <c r="F1551" s="111"/>
      <c r="G1551" s="111"/>
      <c r="H1551" s="111"/>
      <c r="I1551" s="111"/>
      <c r="J1551" s="111"/>
      <c r="K1551" s="112"/>
      <c r="L1551" s="110"/>
    </row>
    <row r="1552" spans="2:12" ht="15.6" hidden="1" x14ac:dyDescent="0.3">
      <c r="B1552" s="163"/>
      <c r="C1552" s="119"/>
      <c r="D1552" s="20"/>
      <c r="E1552" s="109"/>
      <c r="F1552" s="109"/>
      <c r="G1552" s="109"/>
      <c r="H1552" s="109"/>
      <c r="I1552" s="121"/>
      <c r="J1552" s="121"/>
      <c r="K1552" s="121"/>
      <c r="L1552" s="120"/>
    </row>
    <row r="1553" spans="2:30" ht="15" hidden="1" x14ac:dyDescent="0.25">
      <c r="B1553" s="163"/>
      <c r="C1553" s="20"/>
      <c r="D1553" s="20"/>
      <c r="E1553" s="20"/>
      <c r="F1553" s="20"/>
      <c r="G1553" s="20"/>
      <c r="H1553" s="20"/>
      <c r="I1553" s="20"/>
      <c r="J1553" s="20"/>
      <c r="K1553" s="113"/>
      <c r="L1553" s="115"/>
    </row>
    <row r="1554" spans="2:30" ht="15.6" hidden="1" x14ac:dyDescent="0.3">
      <c r="B1554" s="165"/>
      <c r="C1554" s="117"/>
      <c r="D1554" s="117"/>
      <c r="E1554" s="20"/>
      <c r="F1554" s="20"/>
      <c r="G1554" s="20"/>
      <c r="H1554" s="20"/>
      <c r="I1554" s="20"/>
      <c r="J1554" s="20"/>
      <c r="K1554" s="113"/>
      <c r="L1554" s="110"/>
    </row>
    <row r="1555" spans="2:30" ht="15" hidden="1" x14ac:dyDescent="0.25">
      <c r="B1555" s="163"/>
      <c r="C1555" s="20"/>
      <c r="D1555" s="20"/>
      <c r="E1555" s="114"/>
      <c r="F1555" s="114"/>
      <c r="G1555" s="114"/>
      <c r="H1555" s="114"/>
      <c r="I1555" s="114"/>
      <c r="J1555" s="114"/>
      <c r="K1555" s="115"/>
      <c r="L1555" s="115"/>
    </row>
    <row r="1556" spans="2:30" ht="15.6" x14ac:dyDescent="0.3">
      <c r="B1556" s="1440">
        <f>$B$5</f>
        <v>0</v>
      </c>
      <c r="C1556" s="1440"/>
      <c r="D1556" s="1440"/>
      <c r="E1556" s="1440"/>
      <c r="F1556" s="125"/>
      <c r="G1556" s="126" t="s">
        <v>310</v>
      </c>
      <c r="H1556" s="127" t="s">
        <v>296</v>
      </c>
      <c r="I1556" s="5"/>
      <c r="J1556" s="1449">
        <f>'1 FILL FORM'!$D$6</f>
        <v>0</v>
      </c>
      <c r="K1556" s="1449"/>
      <c r="L1556" s="1449"/>
    </row>
    <row r="1557" spans="2:30" ht="5.4" customHeight="1" x14ac:dyDescent="0.25">
      <c r="B1557" s="157"/>
      <c r="C1557" s="5"/>
      <c r="D1557" s="5"/>
      <c r="E1557" s="5"/>
      <c r="F1557" s="5"/>
      <c r="G1557" s="5"/>
      <c r="H1557" s="5"/>
      <c r="I1557" s="5"/>
      <c r="J1557" s="94"/>
      <c r="K1557" s="129"/>
      <c r="L1557" s="129"/>
    </row>
    <row r="1558" spans="2:30" x14ac:dyDescent="0.25">
      <c r="B1558" s="270" t="e">
        <f>'12 Score Format'!$G$9</f>
        <v>#N/A</v>
      </c>
      <c r="C1558" s="270"/>
      <c r="D1558" s="270"/>
      <c r="E1558" s="5"/>
      <c r="F1558" s="15"/>
      <c r="G1558" s="247" t="s">
        <v>370</v>
      </c>
      <c r="H1558" s="248">
        <f>'12 Score Format'!$L$9</f>
        <v>0</v>
      </c>
      <c r="I1558" s="5"/>
      <c r="J1558" s="718"/>
      <c r="K1558" s="129">
        <f>'1 FILL FORM'!$L$6</f>
        <v>0</v>
      </c>
      <c r="L1558" s="129"/>
    </row>
    <row r="1559" spans="2:30" s="123" customFormat="1" ht="60" customHeight="1" x14ac:dyDescent="0.25">
      <c r="B1559" s="500" t="str">
        <f>$H$1556</f>
        <v>W</v>
      </c>
      <c r="C1559" s="130"/>
      <c r="D1559" s="130"/>
      <c r="E1559" s="197" t="e">
        <f>'12 Score Format'!$C$15</f>
        <v>#N/A</v>
      </c>
      <c r="F1559" s="197" t="e">
        <f>'12 Score Format'!$C$16</f>
        <v>#N/A</v>
      </c>
      <c r="G1559" s="197" t="e">
        <f>'12 Score Format'!$C$17</f>
        <v>#N/A</v>
      </c>
      <c r="H1559" s="197" t="e">
        <f>'12 Score Format'!$C$18</f>
        <v>#N/A</v>
      </c>
      <c r="I1559" s="197" t="e">
        <f>'12 Score Format'!$C$19</f>
        <v>#N/A</v>
      </c>
      <c r="J1559" s="197" t="e">
        <f>'12 Score Format'!$C$20</f>
        <v>#N/A</v>
      </c>
      <c r="K1559" s="131" t="s">
        <v>307</v>
      </c>
      <c r="L1559" s="208" t="s">
        <v>350</v>
      </c>
      <c r="T1559" s="124">
        <f>K1563</f>
        <v>0</v>
      </c>
      <c r="X1559" s="649" t="e">
        <f>'12 Score Format'!$C$15</f>
        <v>#N/A</v>
      </c>
      <c r="Y1559" s="650">
        <f>E1563</f>
        <v>0</v>
      </c>
      <c r="Z1559" s="648"/>
      <c r="AA1559" s="648"/>
      <c r="AB1559" s="648"/>
      <c r="AC1559" s="648">
        <f>SUMIF($X$8:$X$31,$AD$8,Y1559:Y1582)</f>
        <v>0</v>
      </c>
      <c r="AD1559" s="642" t="s">
        <v>263</v>
      </c>
    </row>
    <row r="1560" spans="2:30" ht="13.8" x14ac:dyDescent="0.25">
      <c r="B1560" s="158"/>
      <c r="C1560" s="1438">
        <f>'12 Score Format'!$C$9:$D$9</f>
        <v>0</v>
      </c>
      <c r="D1560" s="1438"/>
      <c r="E1560" s="138"/>
      <c r="F1560" s="138"/>
      <c r="G1560" s="138"/>
      <c r="H1560" s="138"/>
      <c r="I1560" s="138"/>
      <c r="J1560" s="138"/>
      <c r="K1560" s="132">
        <f>SUM(E1560:J1560)</f>
        <v>0</v>
      </c>
      <c r="L1560" s="133" t="e">
        <f>AVERAGE(E1560:J1560)</f>
        <v>#DIV/0!</v>
      </c>
      <c r="T1560" s="124">
        <f>K1571</f>
        <v>0</v>
      </c>
      <c r="X1560" s="649" t="e">
        <f>'12 Score Format'!$C$16</f>
        <v>#N/A</v>
      </c>
      <c r="Y1560" s="650">
        <f>F1563</f>
        <v>0</v>
      </c>
      <c r="Z1560" s="651"/>
      <c r="AA1560" s="652"/>
      <c r="AB1560" s="653"/>
      <c r="AC1560" s="648">
        <f>SUMIF($X$8:$X$31,$AD$9,Y1559:Y1582)</f>
        <v>0</v>
      </c>
      <c r="AD1560" s="642" t="s">
        <v>490</v>
      </c>
    </row>
    <row r="1561" spans="2:30" ht="13.8" x14ac:dyDescent="0.25">
      <c r="B1561" s="158"/>
      <c r="C1561" s="1438">
        <f>'12 Score Format'!$C$10:$D$10</f>
        <v>0</v>
      </c>
      <c r="D1561" s="1438"/>
      <c r="E1561" s="138"/>
      <c r="F1561" s="138"/>
      <c r="G1561" s="138"/>
      <c r="H1561" s="138"/>
      <c r="I1561" s="138"/>
      <c r="J1561" s="138"/>
      <c r="K1561" s="132">
        <f>SUM(E1561:J1561)</f>
        <v>0</v>
      </c>
      <c r="L1561" s="133" t="e">
        <f>AVERAGE(E1561:J1561)</f>
        <v>#DIV/0!</v>
      </c>
      <c r="T1561" s="124">
        <f>K1579</f>
        <v>0</v>
      </c>
      <c r="X1561" s="649" t="e">
        <f>'12 Score Format'!$C$17</f>
        <v>#N/A</v>
      </c>
      <c r="Y1561" s="650">
        <f>G1563</f>
        <v>0</v>
      </c>
      <c r="Z1561" s="651"/>
      <c r="AA1561" s="654"/>
      <c r="AB1561" s="654"/>
      <c r="AC1561" s="648">
        <f>SUMIF($X$8:$X$31,AD1561,Y1559:Y1582)</f>
        <v>0</v>
      </c>
      <c r="AD1561" s="642" t="s">
        <v>487</v>
      </c>
    </row>
    <row r="1562" spans="2:30" ht="13.8" x14ac:dyDescent="0.25">
      <c r="B1562" s="158"/>
      <c r="C1562" s="1438">
        <f>'12 Score Format'!$C$11:$D$11</f>
        <v>0</v>
      </c>
      <c r="D1562" s="1438"/>
      <c r="E1562" s="138"/>
      <c r="F1562" s="138"/>
      <c r="G1562" s="138"/>
      <c r="H1562" s="138"/>
      <c r="I1562" s="138"/>
      <c r="J1562" s="138"/>
      <c r="K1562" s="132">
        <f>SUM(E1562:J1562)</f>
        <v>0</v>
      </c>
      <c r="L1562" s="133" t="e">
        <f>AVERAGE(E1562:J1562)</f>
        <v>#DIV/0!</v>
      </c>
      <c r="T1562" s="124">
        <f>K1587</f>
        <v>0</v>
      </c>
      <c r="X1562" s="649" t="e">
        <f>'12 Score Format'!$C$18</f>
        <v>#N/A</v>
      </c>
      <c r="Y1562" s="650">
        <f>H1563</f>
        <v>0</v>
      </c>
      <c r="Z1562" s="651"/>
      <c r="AA1562" s="651"/>
      <c r="AB1562" s="651"/>
      <c r="AC1562" s="648">
        <f>SUMIF($X$8:$X$31,AD1562,Y1559:Y1582)</f>
        <v>0</v>
      </c>
      <c r="AD1562" s="642" t="s">
        <v>262</v>
      </c>
    </row>
    <row r="1563" spans="2:30" ht="13.8" x14ac:dyDescent="0.25">
      <c r="B1563" s="158"/>
      <c r="C1563" s="1438" t="s">
        <v>248</v>
      </c>
      <c r="D1563" s="1438"/>
      <c r="E1563" s="647">
        <f>SUM(E1560:E1562)</f>
        <v>0</v>
      </c>
      <c r="F1563" s="647">
        <f t="shared" ref="F1563:J1563" si="157">SUM(F1560:F1562)</f>
        <v>0</v>
      </c>
      <c r="G1563" s="647">
        <f t="shared" si="157"/>
        <v>0</v>
      </c>
      <c r="H1563" s="647">
        <f t="shared" si="157"/>
        <v>0</v>
      </c>
      <c r="I1563" s="647">
        <f t="shared" si="157"/>
        <v>0</v>
      </c>
      <c r="J1563" s="647">
        <f t="shared" si="157"/>
        <v>0</v>
      </c>
      <c r="K1563" s="134">
        <f t="shared" ref="K1563" si="158">SUM(K1560:K1562)</f>
        <v>0</v>
      </c>
      <c r="L1563" s="133"/>
      <c r="X1563" s="649" t="e">
        <f>'12 Score Format'!$C$19</f>
        <v>#N/A</v>
      </c>
      <c r="Y1563" s="650">
        <f>I1563</f>
        <v>0</v>
      </c>
      <c r="Z1563" s="651"/>
      <c r="AA1563" s="651"/>
      <c r="AB1563" s="651"/>
      <c r="AC1563" s="648">
        <f>SUMIF($X$8:$X$31,$AD$12,Y1559:Y1582)</f>
        <v>0</v>
      </c>
      <c r="AD1563" s="642" t="s">
        <v>485</v>
      </c>
    </row>
    <row r="1564" spans="2:30" ht="15.6" x14ac:dyDescent="0.3">
      <c r="B1564" s="157"/>
      <c r="C1564" s="135"/>
      <c r="D1564" s="5"/>
      <c r="E1564" s="718"/>
      <c r="F1564" s="718"/>
      <c r="G1564" s="718"/>
      <c r="H1564" s="718"/>
      <c r="I1564" s="182"/>
      <c r="J1564" s="182"/>
      <c r="K1564" s="199" t="s">
        <v>311</v>
      </c>
      <c r="L1564" s="181" t="e">
        <f>K1563/('12 Score Format'!$K$9*30)</f>
        <v>#DIV/0!</v>
      </c>
      <c r="X1564" s="649" t="e">
        <f>'12 Score Format'!$C$20</f>
        <v>#N/A</v>
      </c>
      <c r="Y1564" s="650">
        <f>J1563</f>
        <v>0</v>
      </c>
      <c r="Z1564" s="454"/>
      <c r="AA1564" s="454"/>
      <c r="AB1564" s="454"/>
      <c r="AC1564" s="648">
        <f>SUMIF($X$8:$X$31,$AD$13,Y1559:Y1582)</f>
        <v>0</v>
      </c>
      <c r="AD1564" s="642" t="s">
        <v>489</v>
      </c>
    </row>
    <row r="1565" spans="2:30" ht="15" x14ac:dyDescent="0.25">
      <c r="B1565" s="157"/>
      <c r="C1565" s="5"/>
      <c r="D1565" s="5"/>
      <c r="E1565" s="5"/>
      <c r="F1565" s="5"/>
      <c r="G1565" s="247" t="s">
        <v>370</v>
      </c>
      <c r="H1565" s="248">
        <f>'12 Score Format'!$L$10</f>
        <v>0</v>
      </c>
      <c r="I1565" s="5"/>
      <c r="J1565" s="5"/>
      <c r="K1565" s="128"/>
      <c r="L1565" s="129"/>
      <c r="X1565" s="649" t="e">
        <f>'12 Score Format'!$G$15</f>
        <v>#N/A</v>
      </c>
      <c r="Y1565" s="655">
        <f>E1571</f>
        <v>0</v>
      </c>
      <c r="Z1565" s="454"/>
      <c r="AA1565" s="454"/>
      <c r="AB1565" s="454"/>
      <c r="AC1565" s="648">
        <f>SUMIF($X$8:$X$31,$AD$14,Y1559:Y1582)</f>
        <v>0</v>
      </c>
      <c r="AD1565" s="642" t="s">
        <v>488</v>
      </c>
    </row>
    <row r="1566" spans="2:30" ht="13.8" x14ac:dyDescent="0.25">
      <c r="B1566" s="271" t="e">
        <f>'12 Score Format'!$G$10</f>
        <v>#N/A</v>
      </c>
      <c r="C1566" s="271"/>
      <c r="D1566" s="271"/>
      <c r="E1566" s="5"/>
      <c r="F1566" s="5"/>
      <c r="G1566" s="5"/>
      <c r="H1566" s="5"/>
      <c r="I1566" s="5"/>
      <c r="J1566" s="5"/>
      <c r="K1566" s="128"/>
      <c r="L1566" s="129"/>
      <c r="X1566" s="649" t="e">
        <f>'12 Score Format'!$G$16</f>
        <v>#N/A</v>
      </c>
      <c r="Y1566" s="655">
        <f>F1571</f>
        <v>0</v>
      </c>
      <c r="Z1566" s="454"/>
      <c r="AA1566" s="454"/>
      <c r="AB1566" s="454"/>
      <c r="AC1566" s="648">
        <f>SUMIF($X$8:$X$31,$AD$15,Y1559:Y1582)</f>
        <v>0</v>
      </c>
      <c r="AD1566" s="657" t="s">
        <v>486</v>
      </c>
    </row>
    <row r="1567" spans="2:30" s="123" customFormat="1" ht="60" customHeight="1" x14ac:dyDescent="0.25">
      <c r="B1567" s="500" t="str">
        <f>$H$1556</f>
        <v>W</v>
      </c>
      <c r="C1567" s="130"/>
      <c r="D1567" s="130"/>
      <c r="E1567" s="197" t="e">
        <f>'12 Score Format'!$G$15</f>
        <v>#N/A</v>
      </c>
      <c r="F1567" s="197" t="e">
        <f>'12 Score Format'!$G$16</f>
        <v>#N/A</v>
      </c>
      <c r="G1567" s="197" t="e">
        <f>'12 Score Format'!$G$17</f>
        <v>#N/A</v>
      </c>
      <c r="H1567" s="197" t="e">
        <f>'12 Score Format'!$G$18</f>
        <v>#N/A</v>
      </c>
      <c r="I1567" s="197" t="e">
        <f>'12 Score Format'!$G$19</f>
        <v>#N/A</v>
      </c>
      <c r="J1567" s="197" t="e">
        <f>'12 Score Format'!$G$20</f>
        <v>#N/A</v>
      </c>
      <c r="K1567" s="131" t="s">
        <v>307</v>
      </c>
      <c r="L1567" s="131" t="s">
        <v>308</v>
      </c>
      <c r="X1567" s="649" t="e">
        <f>'12 Score Format'!$G$17</f>
        <v>#N/A</v>
      </c>
      <c r="Y1567" s="655">
        <f>G1571</f>
        <v>0</v>
      </c>
      <c r="Z1567" s="648"/>
      <c r="AA1567" s="648"/>
      <c r="AB1567" s="648"/>
      <c r="AC1567" s="648"/>
    </row>
    <row r="1568" spans="2:30" ht="13.8" x14ac:dyDescent="0.25">
      <c r="B1568" s="158"/>
      <c r="C1568" s="1438">
        <f>'12 Score Format'!$C$9:$D$9</f>
        <v>0</v>
      </c>
      <c r="D1568" s="1438"/>
      <c r="E1568" s="138"/>
      <c r="F1568" s="138"/>
      <c r="G1568" s="138"/>
      <c r="H1568" s="138"/>
      <c r="I1568" s="138"/>
      <c r="J1568" s="138"/>
      <c r="K1568" s="132">
        <f>SUM(E1568:J1568)</f>
        <v>0</v>
      </c>
      <c r="L1568" s="133" t="e">
        <f>AVERAGE(E1568:J1568)</f>
        <v>#DIV/0!</v>
      </c>
      <c r="X1568" s="649" t="e">
        <f>'12 Score Format'!$G$18</f>
        <v>#N/A</v>
      </c>
      <c r="Y1568" s="655">
        <f>H1571</f>
        <v>0</v>
      </c>
      <c r="Z1568" s="651"/>
      <c r="AA1568" s="651"/>
      <c r="AB1568" s="651"/>
      <c r="AC1568" s="651"/>
      <c r="AD1568" s="124"/>
    </row>
    <row r="1569" spans="2:30" ht="13.8" x14ac:dyDescent="0.25">
      <c r="B1569" s="158"/>
      <c r="C1569" s="1438">
        <f>'12 Score Format'!$C$10:$D$10</f>
        <v>0</v>
      </c>
      <c r="D1569" s="1438"/>
      <c r="E1569" s="138"/>
      <c r="F1569" s="138"/>
      <c r="G1569" s="138"/>
      <c r="H1569" s="138"/>
      <c r="I1569" s="138"/>
      <c r="J1569" s="138"/>
      <c r="K1569" s="132">
        <f>SUM(E1569:J1569)</f>
        <v>0</v>
      </c>
      <c r="L1569" s="133" t="e">
        <f>AVERAGE(E1569:J1569)</f>
        <v>#DIV/0!</v>
      </c>
      <c r="X1569" s="649" t="e">
        <f>'12 Score Format'!$G$19</f>
        <v>#N/A</v>
      </c>
      <c r="Y1569" s="655">
        <f>I1571</f>
        <v>0</v>
      </c>
      <c r="Z1569" s="651"/>
      <c r="AA1569" s="651"/>
      <c r="AB1569" s="651"/>
      <c r="AC1569" s="651"/>
      <c r="AD1569" s="124"/>
    </row>
    <row r="1570" spans="2:30" ht="13.8" x14ac:dyDescent="0.25">
      <c r="B1570" s="158"/>
      <c r="C1570" s="1438">
        <f>'12 Score Format'!$C$11:$D$11</f>
        <v>0</v>
      </c>
      <c r="D1570" s="1438"/>
      <c r="E1570" s="138"/>
      <c r="F1570" s="138"/>
      <c r="G1570" s="138"/>
      <c r="H1570" s="138"/>
      <c r="I1570" s="138"/>
      <c r="J1570" s="138"/>
      <c r="K1570" s="132">
        <f>SUM(E1570:J1570)</f>
        <v>0</v>
      </c>
      <c r="L1570" s="133" t="e">
        <f>AVERAGE(E1570:J1570)</f>
        <v>#DIV/0!</v>
      </c>
      <c r="X1570" s="649" t="e">
        <f>'12 Score Format'!$G$20</f>
        <v>#N/A</v>
      </c>
      <c r="Y1570" s="655">
        <f>J1571</f>
        <v>0</v>
      </c>
      <c r="Z1570" s="651"/>
      <c r="AA1570" s="651"/>
      <c r="AB1570" s="651"/>
      <c r="AC1570" s="651"/>
      <c r="AD1570" s="124"/>
    </row>
    <row r="1571" spans="2:30" ht="13.8" x14ac:dyDescent="0.25">
      <c r="B1571" s="158"/>
      <c r="C1571" s="1438" t="s">
        <v>248</v>
      </c>
      <c r="D1571" s="1438"/>
      <c r="E1571" s="647">
        <f>SUM(E1568:E1570)</f>
        <v>0</v>
      </c>
      <c r="F1571" s="647">
        <f t="shared" ref="F1571:J1571" si="159">SUM(F1568:F1570)</f>
        <v>0</v>
      </c>
      <c r="G1571" s="647">
        <f t="shared" si="159"/>
        <v>0</v>
      </c>
      <c r="H1571" s="647">
        <f t="shared" si="159"/>
        <v>0</v>
      </c>
      <c r="I1571" s="647">
        <f t="shared" si="159"/>
        <v>0</v>
      </c>
      <c r="J1571" s="647">
        <f t="shared" si="159"/>
        <v>0</v>
      </c>
      <c r="K1571" s="134">
        <f t="shared" ref="K1571" si="160">SUM(K1568:K1570)</f>
        <v>0</v>
      </c>
      <c r="L1571" s="132"/>
      <c r="X1571" s="649" t="e">
        <f>'12 Score Format'!$K$15</f>
        <v>#N/A</v>
      </c>
      <c r="Y1571" s="655">
        <f>E1579</f>
        <v>0</v>
      </c>
      <c r="Z1571" s="651"/>
      <c r="AA1571" s="651"/>
      <c r="AB1571" s="651"/>
      <c r="AC1571" s="651"/>
      <c r="AD1571" s="124"/>
    </row>
    <row r="1572" spans="2:30" ht="15.6" x14ac:dyDescent="0.3">
      <c r="B1572" s="157"/>
      <c r="C1572" s="135"/>
      <c r="D1572" s="5"/>
      <c r="E1572" s="718"/>
      <c r="F1572" s="718"/>
      <c r="G1572" s="718"/>
      <c r="H1572" s="718"/>
      <c r="I1572" s="182"/>
      <c r="J1572" s="182"/>
      <c r="K1572" s="199" t="s">
        <v>311</v>
      </c>
      <c r="L1572" s="181" t="e">
        <f>K1571/('12 Score Format'!$K$10*30)</f>
        <v>#DIV/0!</v>
      </c>
      <c r="X1572" s="649" t="e">
        <f>'12 Score Format'!$K$16</f>
        <v>#N/A</v>
      </c>
      <c r="Y1572" s="655">
        <f>F1579</f>
        <v>0</v>
      </c>
      <c r="Z1572" s="454"/>
      <c r="AA1572" s="454"/>
      <c r="AB1572" s="454"/>
      <c r="AC1572" s="454"/>
    </row>
    <row r="1573" spans="2:30" ht="15" x14ac:dyDescent="0.25">
      <c r="B1573" s="157"/>
      <c r="C1573" s="5"/>
      <c r="D1573" s="5"/>
      <c r="E1573" s="5"/>
      <c r="F1573" s="5"/>
      <c r="G1573" s="5"/>
      <c r="H1573" s="5"/>
      <c r="I1573" s="5"/>
      <c r="J1573" s="5"/>
      <c r="K1573" s="128"/>
      <c r="L1573" s="137"/>
      <c r="X1573" s="649" t="e">
        <f>'12 Score Format'!$K$17</f>
        <v>#N/A</v>
      </c>
      <c r="Y1573" s="655">
        <f>G1579</f>
        <v>0</v>
      </c>
      <c r="Z1573" s="454"/>
      <c r="AA1573" s="454"/>
      <c r="AB1573" s="454"/>
      <c r="AC1573" s="454"/>
    </row>
    <row r="1574" spans="2:30" x14ac:dyDescent="0.25">
      <c r="B1574" s="271" t="e">
        <f>'12 Score Format'!$G$11</f>
        <v>#N/A</v>
      </c>
      <c r="C1574" s="271"/>
      <c r="D1574" s="271"/>
      <c r="E1574" s="5"/>
      <c r="F1574" s="5"/>
      <c r="G1574" s="247" t="s">
        <v>370</v>
      </c>
      <c r="H1574" s="248">
        <f>'12 Score Format'!$L$11</f>
        <v>0</v>
      </c>
      <c r="I1574" s="5"/>
      <c r="J1574" s="5"/>
      <c r="K1574" s="128"/>
      <c r="L1574" s="129"/>
      <c r="X1574" s="649" t="e">
        <f>'12 Score Format'!$K$18</f>
        <v>#N/A</v>
      </c>
      <c r="Y1574" s="655">
        <f>H1579</f>
        <v>0</v>
      </c>
      <c r="Z1574" s="454"/>
      <c r="AA1574" s="454"/>
      <c r="AB1574" s="454"/>
      <c r="AC1574" s="454"/>
    </row>
    <row r="1575" spans="2:30" s="123" customFormat="1" ht="60" customHeight="1" x14ac:dyDescent="0.25">
      <c r="B1575" s="500" t="str">
        <f>$H$1556</f>
        <v>W</v>
      </c>
      <c r="C1575" s="130"/>
      <c r="D1575" s="130"/>
      <c r="E1575" s="197" t="e">
        <f>'12 Score Format'!$K$15</f>
        <v>#N/A</v>
      </c>
      <c r="F1575" s="197" t="e">
        <f>'12 Score Format'!$K$16</f>
        <v>#N/A</v>
      </c>
      <c r="G1575" s="197" t="e">
        <f>'12 Score Format'!$K$17</f>
        <v>#N/A</v>
      </c>
      <c r="H1575" s="197" t="e">
        <f>'12 Score Format'!$K$18</f>
        <v>#N/A</v>
      </c>
      <c r="I1575" s="197" t="e">
        <f>'12 Score Format'!$K$19</f>
        <v>#N/A</v>
      </c>
      <c r="J1575" s="197" t="e">
        <f>'12 Score Format'!$K$20</f>
        <v>#N/A</v>
      </c>
      <c r="K1575" s="131" t="s">
        <v>307</v>
      </c>
      <c r="L1575" s="131" t="s">
        <v>308</v>
      </c>
      <c r="X1575" s="649" t="e">
        <f>'12 Score Format'!$K$19</f>
        <v>#N/A</v>
      </c>
      <c r="Y1575" s="655">
        <f>I1579</f>
        <v>0</v>
      </c>
      <c r="Z1575" s="648"/>
      <c r="AA1575" s="648"/>
      <c r="AB1575" s="648"/>
      <c r="AC1575" s="648"/>
    </row>
    <row r="1576" spans="2:30" ht="13.8" x14ac:dyDescent="0.25">
      <c r="B1576" s="158"/>
      <c r="C1576" s="1438">
        <f>'12 Score Format'!$C$9:$D$9</f>
        <v>0</v>
      </c>
      <c r="D1576" s="1438"/>
      <c r="E1576" s="138"/>
      <c r="F1576" s="138"/>
      <c r="G1576" s="138"/>
      <c r="H1576" s="138"/>
      <c r="I1576" s="138"/>
      <c r="J1576" s="138"/>
      <c r="K1576" s="132">
        <f>SUM(E1576:J1576)</f>
        <v>0</v>
      </c>
      <c r="L1576" s="133" t="e">
        <f>AVERAGE(E1576:J1576)</f>
        <v>#DIV/0!</v>
      </c>
      <c r="X1576" s="649" t="e">
        <f>'12 Score Format'!$K$20</f>
        <v>#N/A</v>
      </c>
      <c r="Y1576" s="655">
        <f>J1579</f>
        <v>0</v>
      </c>
      <c r="Z1576" s="651"/>
      <c r="AA1576" s="651"/>
      <c r="AB1576" s="651"/>
      <c r="AC1576" s="651"/>
      <c r="AD1576" s="124"/>
    </row>
    <row r="1577" spans="2:30" ht="13.8" x14ac:dyDescent="0.25">
      <c r="B1577" s="158"/>
      <c r="C1577" s="1438">
        <f>'12 Score Format'!$C$10:$D$10</f>
        <v>0</v>
      </c>
      <c r="D1577" s="1438"/>
      <c r="E1577" s="138"/>
      <c r="F1577" s="138"/>
      <c r="G1577" s="138"/>
      <c r="H1577" s="138"/>
      <c r="I1577" s="138"/>
      <c r="J1577" s="138"/>
      <c r="K1577" s="132">
        <f>SUM(E1577:J1577)</f>
        <v>0</v>
      </c>
      <c r="L1577" s="133" t="e">
        <f>AVERAGE(E1577:J1577)</f>
        <v>#DIV/0!</v>
      </c>
      <c r="X1577" s="649" t="e">
        <f>'12 Score Format'!$O$15</f>
        <v>#N/A</v>
      </c>
      <c r="Y1577" s="658">
        <f>E1587</f>
        <v>0</v>
      </c>
      <c r="Z1577" s="656"/>
      <c r="AA1577" s="656"/>
      <c r="AB1577" s="656"/>
      <c r="AC1577" s="656"/>
      <c r="AD1577" s="124"/>
    </row>
    <row r="1578" spans="2:30" ht="13.8" x14ac:dyDescent="0.25">
      <c r="B1578" s="158"/>
      <c r="C1578" s="1438">
        <f>'12 Score Format'!$C$11:$D$11</f>
        <v>0</v>
      </c>
      <c r="D1578" s="1438"/>
      <c r="E1578" s="138"/>
      <c r="F1578" s="138"/>
      <c r="G1578" s="138"/>
      <c r="H1578" s="138"/>
      <c r="I1578" s="138"/>
      <c r="J1578" s="138"/>
      <c r="K1578" s="132">
        <f>SUM(E1578:J1578)</f>
        <v>0</v>
      </c>
      <c r="L1578" s="133" t="e">
        <f>AVERAGE(E1578:J1578)</f>
        <v>#DIV/0!</v>
      </c>
      <c r="X1578" s="649" t="e">
        <f>'12 Score Format'!$O$16</f>
        <v>#N/A</v>
      </c>
      <c r="Y1578" s="658">
        <f>F1587</f>
        <v>0</v>
      </c>
      <c r="Z1578" s="656"/>
      <c r="AA1578" s="656"/>
      <c r="AB1578" s="656"/>
      <c r="AC1578" s="656"/>
      <c r="AD1578" s="124"/>
    </row>
    <row r="1579" spans="2:30" ht="13.8" x14ac:dyDescent="0.25">
      <c r="B1579" s="158"/>
      <c r="C1579" s="1438" t="s">
        <v>248</v>
      </c>
      <c r="D1579" s="1438"/>
      <c r="E1579" s="647">
        <f>SUM(E1576:E1578)</f>
        <v>0</v>
      </c>
      <c r="F1579" s="647">
        <f t="shared" ref="F1579:J1579" si="161">SUM(F1576:F1578)</f>
        <v>0</v>
      </c>
      <c r="G1579" s="647">
        <f t="shared" si="161"/>
        <v>0</v>
      </c>
      <c r="H1579" s="647">
        <f t="shared" si="161"/>
        <v>0</v>
      </c>
      <c r="I1579" s="647">
        <f t="shared" si="161"/>
        <v>0</v>
      </c>
      <c r="J1579" s="647">
        <f t="shared" si="161"/>
        <v>0</v>
      </c>
      <c r="K1579" s="134">
        <f t="shared" ref="K1579" si="162">SUM(K1576:K1578)</f>
        <v>0</v>
      </c>
      <c r="L1579" s="132"/>
      <c r="X1579" s="649" t="e">
        <f>'12 Score Format'!$O$17</f>
        <v>#N/A</v>
      </c>
      <c r="Y1579" s="658">
        <f>G1587</f>
        <v>0</v>
      </c>
      <c r="Z1579" s="656"/>
      <c r="AA1579" s="656"/>
      <c r="AB1579" s="656"/>
      <c r="AC1579" s="656"/>
      <c r="AD1579" s="124"/>
    </row>
    <row r="1580" spans="2:30" ht="15.6" x14ac:dyDescent="0.3">
      <c r="B1580" s="157"/>
      <c r="C1580" s="135"/>
      <c r="D1580" s="5"/>
      <c r="E1580" s="718"/>
      <c r="F1580" s="718"/>
      <c r="G1580" s="718"/>
      <c r="H1580" s="718"/>
      <c r="I1580" s="182"/>
      <c r="J1580" s="182"/>
      <c r="K1580" s="199" t="s">
        <v>311</v>
      </c>
      <c r="L1580" s="181" t="e">
        <f>K1579/('12 Score Format'!$K$11*30)</f>
        <v>#DIV/0!</v>
      </c>
      <c r="X1580" s="649" t="e">
        <f>'12 Score Format'!$O$18</f>
        <v>#N/A</v>
      </c>
      <c r="Y1580" s="658">
        <f>H1587</f>
        <v>0</v>
      </c>
      <c r="Z1580" s="656"/>
      <c r="AA1580" s="656"/>
      <c r="AB1580" s="656"/>
      <c r="AC1580" s="656"/>
    </row>
    <row r="1581" spans="2:30" ht="15" x14ac:dyDescent="0.25">
      <c r="B1581" s="157"/>
      <c r="C1581" s="5"/>
      <c r="D1581" s="5"/>
      <c r="E1581" s="5"/>
      <c r="F1581" s="5"/>
      <c r="G1581" s="5"/>
      <c r="H1581" s="5"/>
      <c r="I1581" s="5"/>
      <c r="J1581" s="5"/>
      <c r="K1581" s="128"/>
      <c r="L1581" s="137"/>
      <c r="X1581" s="649" t="e">
        <f>'12 Score Format'!$O$19</f>
        <v>#N/A</v>
      </c>
      <c r="Y1581" s="658">
        <f>I1587</f>
        <v>0</v>
      </c>
      <c r="Z1581" s="656"/>
      <c r="AA1581" s="656"/>
      <c r="AB1581" s="656"/>
      <c r="AC1581" s="656"/>
    </row>
    <row r="1582" spans="2:30" ht="13.8" x14ac:dyDescent="0.25">
      <c r="B1582" s="271" t="str">
        <f>'12 Score Format'!$G$12</f>
        <v>Not Used</v>
      </c>
      <c r="C1582" s="271"/>
      <c r="D1582" s="271"/>
      <c r="E1582" s="5"/>
      <c r="F1582" s="5"/>
      <c r="G1582" s="247" t="s">
        <v>370</v>
      </c>
      <c r="H1582" s="248">
        <f>'12 Score Format'!$L$12</f>
        <v>0</v>
      </c>
      <c r="I1582" s="5"/>
      <c r="J1582" s="5"/>
      <c r="K1582" s="128"/>
      <c r="L1582" s="129"/>
      <c r="X1582" s="649" t="e">
        <f>'12 Score Format'!$O$20</f>
        <v>#N/A</v>
      </c>
      <c r="Y1582" s="659">
        <f>J1587</f>
        <v>0</v>
      </c>
      <c r="Z1582" s="656"/>
      <c r="AA1582" s="656"/>
      <c r="AB1582" s="656"/>
      <c r="AC1582" s="656"/>
    </row>
    <row r="1583" spans="2:30" s="123" customFormat="1" ht="60" customHeight="1" x14ac:dyDescent="0.2">
      <c r="B1583" s="500" t="str">
        <f>$H$1556</f>
        <v>W</v>
      </c>
      <c r="C1583" s="130"/>
      <c r="D1583" s="130"/>
      <c r="E1583" s="197" t="e">
        <f>'12 Score Format'!$O$15</f>
        <v>#N/A</v>
      </c>
      <c r="F1583" s="197" t="e">
        <f>'12 Score Format'!$O$16</f>
        <v>#N/A</v>
      </c>
      <c r="G1583" s="197" t="e">
        <f>'12 Score Format'!$O$17</f>
        <v>#N/A</v>
      </c>
      <c r="H1583" s="197" t="e">
        <f>'12 Score Format'!$O$18</f>
        <v>#N/A</v>
      </c>
      <c r="I1583" s="197" t="e">
        <f>'12 Score Format'!$O$19</f>
        <v>#N/A</v>
      </c>
      <c r="J1583" s="197" t="e">
        <f>'12 Score Format'!$O$20</f>
        <v>#N/A</v>
      </c>
      <c r="K1583" s="131" t="s">
        <v>307</v>
      </c>
      <c r="L1583" s="131" t="s">
        <v>308</v>
      </c>
    </row>
    <row r="1584" spans="2:30" ht="13.8" x14ac:dyDescent="0.25">
      <c r="B1584" s="158"/>
      <c r="C1584" s="1438">
        <f>'12 Score Format'!$C$9:$D$9</f>
        <v>0</v>
      </c>
      <c r="D1584" s="1438"/>
      <c r="E1584" s="138"/>
      <c r="F1584" s="138"/>
      <c r="G1584" s="138"/>
      <c r="H1584" s="138"/>
      <c r="I1584" s="138"/>
      <c r="J1584" s="138"/>
      <c r="K1584" s="132">
        <f>SUM(E1584:J1584)</f>
        <v>0</v>
      </c>
      <c r="L1584" s="133" t="e">
        <f>AVERAGE(E1584:J1584)</f>
        <v>#DIV/0!</v>
      </c>
    </row>
    <row r="1585" spans="2:15" ht="13.8" x14ac:dyDescent="0.25">
      <c r="B1585" s="158"/>
      <c r="C1585" s="1438">
        <f>'12 Score Format'!$C$10:$D$10</f>
        <v>0</v>
      </c>
      <c r="D1585" s="1438"/>
      <c r="E1585" s="138"/>
      <c r="F1585" s="138"/>
      <c r="G1585" s="138"/>
      <c r="H1585" s="138"/>
      <c r="I1585" s="138"/>
      <c r="J1585" s="138"/>
      <c r="K1585" s="132">
        <f>SUM(E1585:J1585)</f>
        <v>0</v>
      </c>
      <c r="L1585" s="133" t="e">
        <f>AVERAGE(E1585:J1585)</f>
        <v>#DIV/0!</v>
      </c>
    </row>
    <row r="1586" spans="2:15" ht="13.8" x14ac:dyDescent="0.25">
      <c r="B1586" s="158"/>
      <c r="C1586" s="1438">
        <f>'12 Score Format'!$C$11:$D$11</f>
        <v>0</v>
      </c>
      <c r="D1586" s="1438"/>
      <c r="E1586" s="138"/>
      <c r="F1586" s="138"/>
      <c r="G1586" s="138"/>
      <c r="H1586" s="138"/>
      <c r="I1586" s="138"/>
      <c r="J1586" s="138"/>
      <c r="K1586" s="132">
        <f>SUM(E1586:J1586)</f>
        <v>0</v>
      </c>
      <c r="L1586" s="133" t="e">
        <f>AVERAGE(E1586:J1586)</f>
        <v>#DIV/0!</v>
      </c>
    </row>
    <row r="1587" spans="2:15" ht="13.8" x14ac:dyDescent="0.25">
      <c r="B1587" s="158"/>
      <c r="C1587" s="1438" t="s">
        <v>248</v>
      </c>
      <c r="D1587" s="1438"/>
      <c r="E1587" s="647">
        <f t="shared" ref="E1587:K1587" si="163">SUM(E1584:E1586)</f>
        <v>0</v>
      </c>
      <c r="F1587" s="647">
        <f t="shared" si="163"/>
        <v>0</v>
      </c>
      <c r="G1587" s="647">
        <f t="shared" si="163"/>
        <v>0</v>
      </c>
      <c r="H1587" s="647">
        <f t="shared" si="163"/>
        <v>0</v>
      </c>
      <c r="I1587" s="647">
        <f t="shared" si="163"/>
        <v>0</v>
      </c>
      <c r="J1587" s="647">
        <f t="shared" si="163"/>
        <v>0</v>
      </c>
      <c r="K1587" s="134">
        <f t="shared" si="163"/>
        <v>0</v>
      </c>
      <c r="L1587" s="132"/>
    </row>
    <row r="1588" spans="2:15" ht="15.6" x14ac:dyDescent="0.3">
      <c r="B1588" s="157"/>
      <c r="C1588" s="135"/>
      <c r="D1588" s="5"/>
      <c r="E1588" s="94"/>
      <c r="F1588" s="94"/>
      <c r="G1588" s="94"/>
      <c r="H1588" s="94"/>
      <c r="I1588" s="182"/>
      <c r="J1588" s="182"/>
      <c r="K1588" s="199" t="s">
        <v>311</v>
      </c>
      <c r="L1588" s="181" t="e">
        <f>K1587/('12 Score Format'!$K$12*30)</f>
        <v>#DIV/0!</v>
      </c>
    </row>
    <row r="1589" spans="2:15" ht="15" customHeight="1" x14ac:dyDescent="0.3">
      <c r="B1589" s="157"/>
      <c r="C1589" s="135"/>
      <c r="D1589" s="5"/>
      <c r="E1589" s="94"/>
      <c r="F1589" s="15"/>
      <c r="G1589" s="247" t="s">
        <v>371</v>
      </c>
      <c r="H1589" s="248">
        <f>$H$38</f>
        <v>0</v>
      </c>
      <c r="I1589" s="94"/>
      <c r="J1589" s="137"/>
      <c r="K1589" s="199" t="s">
        <v>356</v>
      </c>
      <c r="L1589" s="136">
        <f>K1563+K1571+K1579+K1587</f>
        <v>0</v>
      </c>
      <c r="O1589" s="95">
        <f>IF(L1589&gt;0,1,0)</f>
        <v>0</v>
      </c>
    </row>
    <row r="1590" spans="2:15" ht="15" x14ac:dyDescent="0.25">
      <c r="B1590" s="157"/>
      <c r="C1590" s="5"/>
      <c r="D1590" s="5"/>
      <c r="E1590" s="5"/>
      <c r="F1590" s="5"/>
      <c r="G1590" s="5"/>
      <c r="H1590" s="5"/>
      <c r="I1590" s="5"/>
      <c r="J1590" s="182"/>
      <c r="K1590" s="199" t="s">
        <v>317</v>
      </c>
      <c r="L1590" s="181" t="e">
        <f>(K1563+K1571+K1579+K1587)/'12 Score Format'!$M$90</f>
        <v>#DIV/0!</v>
      </c>
    </row>
    <row r="1591" spans="2:15" ht="5.4" customHeight="1" x14ac:dyDescent="0.3">
      <c r="B1591" s="166"/>
      <c r="G1591" s="141"/>
      <c r="H1591" s="142"/>
      <c r="K1591" s="140"/>
      <c r="L1591" s="140"/>
    </row>
    <row r="1592" spans="2:15" ht="15.75" hidden="1" customHeight="1" x14ac:dyDescent="0.3">
      <c r="B1592" s="163"/>
      <c r="C1592" s="20"/>
      <c r="D1592" s="20"/>
      <c r="E1592" s="20"/>
      <c r="F1592" s="20"/>
      <c r="G1592" s="116"/>
      <c r="H1592" s="117"/>
      <c r="I1592" s="20"/>
      <c r="J1592" s="20"/>
      <c r="K1592" s="113"/>
      <c r="L1592" s="113"/>
    </row>
    <row r="1593" spans="2:15" ht="15" hidden="1" customHeight="1" x14ac:dyDescent="0.25">
      <c r="B1593" s="163"/>
      <c r="C1593" s="20"/>
      <c r="D1593" s="20"/>
      <c r="E1593" s="20"/>
      <c r="F1593" s="20"/>
      <c r="G1593" s="20"/>
      <c r="H1593" s="20"/>
      <c r="I1593" s="20"/>
      <c r="J1593" s="20"/>
      <c r="K1593" s="113"/>
      <c r="L1593" s="113"/>
    </row>
    <row r="1594" spans="2:15" ht="15.75" hidden="1" customHeight="1" x14ac:dyDescent="0.3">
      <c r="B1594" s="164"/>
      <c r="C1594" s="122"/>
      <c r="D1594" s="122"/>
      <c r="E1594" s="20"/>
      <c r="F1594" s="20"/>
      <c r="G1594" s="20"/>
      <c r="H1594" s="20"/>
      <c r="I1594" s="20"/>
      <c r="J1594" s="20"/>
      <c r="K1594" s="113"/>
      <c r="L1594" s="110"/>
    </row>
    <row r="1595" spans="2:15" ht="15" hidden="1" customHeight="1" x14ac:dyDescent="0.25">
      <c r="B1595" s="163"/>
      <c r="C1595" s="20"/>
      <c r="D1595" s="20"/>
      <c r="E1595" s="114"/>
      <c r="F1595" s="114"/>
      <c r="G1595" s="114"/>
      <c r="H1595" s="114"/>
      <c r="I1595" s="114"/>
      <c r="J1595" s="114"/>
      <c r="K1595" s="115"/>
      <c r="L1595" s="115"/>
    </row>
    <row r="1596" spans="2:15" ht="15.75" hidden="1" customHeight="1" x14ac:dyDescent="0.3">
      <c r="B1596" s="163"/>
      <c r="C1596" s="117"/>
      <c r="D1596" s="117"/>
      <c r="E1596" s="109"/>
      <c r="F1596" s="109"/>
      <c r="G1596" s="109"/>
      <c r="H1596" s="109"/>
      <c r="I1596" s="109"/>
      <c r="J1596" s="109"/>
      <c r="K1596" s="110"/>
      <c r="L1596" s="118"/>
    </row>
    <row r="1597" spans="2:15" ht="15.75" hidden="1" customHeight="1" x14ac:dyDescent="0.3">
      <c r="B1597" s="163"/>
      <c r="C1597" s="117"/>
      <c r="D1597" s="117"/>
      <c r="E1597" s="109"/>
      <c r="F1597" s="109"/>
      <c r="G1597" s="109"/>
      <c r="H1597" s="109"/>
      <c r="I1597" s="109"/>
      <c r="J1597" s="109"/>
      <c r="K1597" s="110"/>
      <c r="L1597" s="118"/>
    </row>
    <row r="1598" spans="2:15" ht="15.75" hidden="1" customHeight="1" x14ac:dyDescent="0.3">
      <c r="B1598" s="163"/>
      <c r="C1598" s="117"/>
      <c r="D1598" s="117"/>
      <c r="E1598" s="109"/>
      <c r="F1598" s="109"/>
      <c r="G1598" s="109"/>
      <c r="H1598" s="109"/>
      <c r="I1598" s="109"/>
      <c r="J1598" s="109"/>
      <c r="K1598" s="110"/>
      <c r="L1598" s="118"/>
    </row>
    <row r="1599" spans="2:15" ht="15.75" hidden="1" customHeight="1" x14ac:dyDescent="0.3">
      <c r="B1599" s="163"/>
      <c r="C1599" s="117"/>
      <c r="D1599" s="117"/>
      <c r="E1599" s="111"/>
      <c r="F1599" s="111"/>
      <c r="G1599" s="111"/>
      <c r="H1599" s="111"/>
      <c r="I1599" s="111"/>
      <c r="J1599" s="111"/>
      <c r="K1599" s="112"/>
      <c r="L1599" s="118"/>
    </row>
    <row r="1600" spans="2:15" ht="15.75" hidden="1" customHeight="1" x14ac:dyDescent="0.3">
      <c r="B1600" s="163"/>
      <c r="C1600" s="119"/>
      <c r="D1600" s="20"/>
      <c r="E1600" s="109"/>
      <c r="F1600" s="109"/>
      <c r="G1600" s="109"/>
      <c r="H1600" s="109"/>
      <c r="I1600" s="121"/>
      <c r="J1600" s="121"/>
      <c r="K1600" s="121"/>
      <c r="L1600" s="120"/>
    </row>
    <row r="1601" spans="2:12" ht="15" hidden="1" customHeight="1" x14ac:dyDescent="0.25">
      <c r="B1601" s="163"/>
      <c r="C1601" s="20"/>
      <c r="D1601" s="20"/>
      <c r="E1601" s="20"/>
      <c r="F1601" s="20"/>
      <c r="G1601" s="20"/>
      <c r="H1601" s="20"/>
      <c r="I1601" s="20"/>
      <c r="J1601" s="20"/>
      <c r="K1601" s="113"/>
      <c r="L1601" s="110"/>
    </row>
    <row r="1602" spans="2:12" ht="15.75" hidden="1" customHeight="1" x14ac:dyDescent="0.3">
      <c r="B1602" s="165"/>
      <c r="C1602" s="117"/>
      <c r="D1602" s="117"/>
      <c r="E1602" s="20"/>
      <c r="F1602" s="20"/>
      <c r="G1602" s="20"/>
      <c r="H1602" s="20"/>
      <c r="I1602" s="20"/>
      <c r="J1602" s="20"/>
      <c r="K1602" s="113"/>
      <c r="L1602" s="110"/>
    </row>
    <row r="1603" spans="2:12" ht="15" hidden="1" customHeight="1" x14ac:dyDescent="0.25">
      <c r="B1603" s="163"/>
      <c r="C1603" s="20"/>
      <c r="D1603" s="20"/>
      <c r="E1603" s="114"/>
      <c r="F1603" s="114"/>
      <c r="G1603" s="114"/>
      <c r="H1603" s="114"/>
      <c r="I1603" s="114"/>
      <c r="J1603" s="114"/>
      <c r="K1603" s="115"/>
      <c r="L1603" s="115"/>
    </row>
    <row r="1604" spans="2:12" ht="15.75" hidden="1" customHeight="1" x14ac:dyDescent="0.3">
      <c r="B1604" s="163"/>
      <c r="C1604" s="117"/>
      <c r="D1604" s="117"/>
      <c r="E1604" s="109"/>
      <c r="F1604" s="109"/>
      <c r="G1604" s="109"/>
      <c r="H1604" s="109"/>
      <c r="I1604" s="109"/>
      <c r="J1604" s="109"/>
      <c r="K1604" s="110"/>
      <c r="L1604" s="118"/>
    </row>
    <row r="1605" spans="2:12" ht="15.75" hidden="1" customHeight="1" x14ac:dyDescent="0.3">
      <c r="B1605" s="163"/>
      <c r="C1605" s="117"/>
      <c r="D1605" s="117"/>
      <c r="E1605" s="109"/>
      <c r="F1605" s="109"/>
      <c r="G1605" s="109"/>
      <c r="H1605" s="109"/>
      <c r="I1605" s="109"/>
      <c r="J1605" s="109"/>
      <c r="K1605" s="110"/>
      <c r="L1605" s="118"/>
    </row>
    <row r="1606" spans="2:12" ht="15.75" hidden="1" customHeight="1" x14ac:dyDescent="0.3">
      <c r="B1606" s="163"/>
      <c r="C1606" s="117"/>
      <c r="D1606" s="117"/>
      <c r="E1606" s="109"/>
      <c r="F1606" s="109"/>
      <c r="G1606" s="109"/>
      <c r="H1606" s="109"/>
      <c r="I1606" s="109"/>
      <c r="J1606" s="109"/>
      <c r="K1606" s="110"/>
      <c r="L1606" s="118"/>
    </row>
    <row r="1607" spans="2:12" ht="15.75" hidden="1" customHeight="1" x14ac:dyDescent="0.3">
      <c r="B1607" s="163"/>
      <c r="C1607" s="117"/>
      <c r="D1607" s="117"/>
      <c r="E1607" s="111"/>
      <c r="F1607" s="111"/>
      <c r="G1607" s="111"/>
      <c r="H1607" s="111"/>
      <c r="I1607" s="111"/>
      <c r="J1607" s="111"/>
      <c r="K1607" s="112"/>
      <c r="L1607" s="110"/>
    </row>
    <row r="1608" spans="2:12" ht="15.75" hidden="1" customHeight="1" x14ac:dyDescent="0.3">
      <c r="B1608" s="163"/>
      <c r="C1608" s="119"/>
      <c r="D1608" s="20"/>
      <c r="E1608" s="109"/>
      <c r="F1608" s="109"/>
      <c r="G1608" s="109"/>
      <c r="H1608" s="109"/>
      <c r="I1608" s="121"/>
      <c r="J1608" s="121"/>
      <c r="K1608" s="121"/>
      <c r="L1608" s="120"/>
    </row>
    <row r="1609" spans="2:12" ht="15" hidden="1" customHeight="1" x14ac:dyDescent="0.25">
      <c r="B1609" s="163"/>
      <c r="C1609" s="20"/>
      <c r="D1609" s="20"/>
      <c r="E1609" s="109"/>
      <c r="F1609" s="20"/>
      <c r="G1609" s="20"/>
      <c r="H1609" s="20"/>
      <c r="I1609" s="20"/>
      <c r="J1609" s="20"/>
      <c r="K1609" s="113"/>
      <c r="L1609" s="115"/>
    </row>
    <row r="1610" spans="2:12" ht="15.75" hidden="1" customHeight="1" x14ac:dyDescent="0.3">
      <c r="B1610" s="165"/>
      <c r="C1610" s="117"/>
      <c r="D1610" s="117"/>
      <c r="E1610" s="20"/>
      <c r="F1610" s="20"/>
      <c r="G1610" s="20"/>
      <c r="H1610" s="20"/>
      <c r="I1610" s="20"/>
      <c r="J1610" s="20"/>
      <c r="K1610" s="113"/>
      <c r="L1610" s="110"/>
    </row>
    <row r="1611" spans="2:12" ht="15" hidden="1" customHeight="1" x14ac:dyDescent="0.25">
      <c r="B1611" s="163"/>
      <c r="C1611" s="20"/>
      <c r="D1611" s="20"/>
      <c r="E1611" s="114"/>
      <c r="F1611" s="114"/>
      <c r="G1611" s="114"/>
      <c r="H1611" s="114"/>
      <c r="I1611" s="114"/>
      <c r="J1611" s="114"/>
      <c r="K1611" s="115"/>
      <c r="L1611" s="115"/>
    </row>
    <row r="1612" spans="2:12" ht="15.75" hidden="1" customHeight="1" x14ac:dyDescent="0.3">
      <c r="B1612" s="163"/>
      <c r="C1612" s="117"/>
      <c r="D1612" s="117"/>
      <c r="E1612" s="109"/>
      <c r="F1612" s="109"/>
      <c r="G1612" s="109"/>
      <c r="H1612" s="109"/>
      <c r="I1612" s="109"/>
      <c r="J1612" s="109"/>
      <c r="K1612" s="110"/>
      <c r="L1612" s="118"/>
    </row>
    <row r="1613" spans="2:12" ht="15.75" hidden="1" customHeight="1" x14ac:dyDescent="0.3">
      <c r="B1613" s="163"/>
      <c r="C1613" s="117"/>
      <c r="D1613" s="117"/>
      <c r="E1613" s="109"/>
      <c r="F1613" s="109"/>
      <c r="G1613" s="109"/>
      <c r="H1613" s="109"/>
      <c r="I1613" s="109"/>
      <c r="J1613" s="109"/>
      <c r="K1613" s="110"/>
      <c r="L1613" s="118"/>
    </row>
    <row r="1614" spans="2:12" ht="15.75" hidden="1" customHeight="1" x14ac:dyDescent="0.3">
      <c r="B1614" s="163"/>
      <c r="C1614" s="117"/>
      <c r="D1614" s="117"/>
      <c r="E1614" s="109"/>
      <c r="F1614" s="109"/>
      <c r="G1614" s="109"/>
      <c r="H1614" s="109"/>
      <c r="I1614" s="109"/>
      <c r="J1614" s="109"/>
      <c r="K1614" s="110"/>
      <c r="L1614" s="118"/>
    </row>
    <row r="1615" spans="2:12" ht="15.75" hidden="1" customHeight="1" x14ac:dyDescent="0.3">
      <c r="B1615" s="163"/>
      <c r="C1615" s="117"/>
      <c r="D1615" s="117"/>
      <c r="E1615" s="111"/>
      <c r="F1615" s="111"/>
      <c r="G1615" s="111"/>
      <c r="H1615" s="111"/>
      <c r="I1615" s="111"/>
      <c r="J1615" s="111"/>
      <c r="K1615" s="112"/>
      <c r="L1615" s="110"/>
    </row>
    <row r="1616" spans="2:12" ht="15.75" hidden="1" customHeight="1" x14ac:dyDescent="0.3">
      <c r="B1616" s="163"/>
      <c r="C1616" s="119"/>
      <c r="D1616" s="20"/>
      <c r="E1616" s="109"/>
      <c r="F1616" s="109"/>
      <c r="G1616" s="109"/>
      <c r="H1616" s="109"/>
      <c r="I1616" s="121"/>
      <c r="J1616" s="121"/>
      <c r="K1616" s="121"/>
      <c r="L1616" s="120"/>
    </row>
    <row r="1617" spans="2:30" ht="15" hidden="1" customHeight="1" x14ac:dyDescent="0.25">
      <c r="B1617" s="163"/>
      <c r="C1617" s="20"/>
      <c r="D1617" s="20"/>
      <c r="E1617" s="20"/>
      <c r="F1617" s="20"/>
      <c r="G1617" s="20"/>
      <c r="H1617" s="20"/>
      <c r="I1617" s="20"/>
      <c r="J1617" s="20"/>
      <c r="K1617" s="113"/>
      <c r="L1617" s="115"/>
    </row>
    <row r="1618" spans="2:30" ht="15.75" hidden="1" customHeight="1" x14ac:dyDescent="0.3">
      <c r="B1618" s="165"/>
      <c r="C1618" s="117"/>
      <c r="D1618" s="117"/>
      <c r="E1618" s="20"/>
      <c r="F1618" s="20"/>
      <c r="G1618" s="20"/>
      <c r="H1618" s="20"/>
      <c r="I1618" s="20"/>
      <c r="J1618" s="20"/>
      <c r="K1618" s="113"/>
      <c r="L1618" s="110"/>
    </row>
    <row r="1619" spans="2:30" ht="15" hidden="1" customHeight="1" x14ac:dyDescent="0.25">
      <c r="B1619" s="163"/>
      <c r="C1619" s="20"/>
      <c r="D1619" s="20"/>
      <c r="E1619" s="114"/>
      <c r="F1619" s="114"/>
      <c r="G1619" s="114"/>
      <c r="H1619" s="114"/>
      <c r="I1619" s="114"/>
      <c r="J1619" s="114"/>
      <c r="K1619" s="115"/>
      <c r="L1619" s="115"/>
    </row>
    <row r="1620" spans="2:30" ht="15.75" hidden="1" customHeight="1" x14ac:dyDescent="0.3">
      <c r="B1620" s="163"/>
      <c r="C1620" s="117"/>
      <c r="D1620" s="117"/>
      <c r="E1620" s="109"/>
      <c r="F1620" s="109"/>
      <c r="G1620" s="109"/>
      <c r="H1620" s="109"/>
      <c r="I1620" s="109"/>
      <c r="J1620" s="109"/>
      <c r="K1620" s="110"/>
      <c r="L1620" s="118"/>
    </row>
    <row r="1621" spans="2:30" ht="15.75" hidden="1" customHeight="1" x14ac:dyDescent="0.3">
      <c r="B1621" s="163"/>
      <c r="C1621" s="117"/>
      <c r="D1621" s="117"/>
      <c r="E1621" s="109"/>
      <c r="F1621" s="109"/>
      <c r="G1621" s="109"/>
      <c r="H1621" s="109"/>
      <c r="I1621" s="109"/>
      <c r="J1621" s="109"/>
      <c r="K1621" s="110"/>
      <c r="L1621" s="118"/>
    </row>
    <row r="1622" spans="2:30" ht="15.75" hidden="1" customHeight="1" x14ac:dyDescent="0.3">
      <c r="B1622" s="163"/>
      <c r="C1622" s="117"/>
      <c r="D1622" s="117"/>
      <c r="E1622" s="109"/>
      <c r="F1622" s="109"/>
      <c r="G1622" s="109"/>
      <c r="H1622" s="109"/>
      <c r="I1622" s="109"/>
      <c r="J1622" s="109"/>
      <c r="K1622" s="110"/>
      <c r="L1622" s="118"/>
    </row>
    <row r="1623" spans="2:30" ht="15.75" hidden="1" customHeight="1" x14ac:dyDescent="0.3">
      <c r="B1623" s="163"/>
      <c r="C1623" s="117"/>
      <c r="D1623" s="117"/>
      <c r="E1623" s="111"/>
      <c r="F1623" s="111"/>
      <c r="G1623" s="111"/>
      <c r="H1623" s="111"/>
      <c r="I1623" s="111"/>
      <c r="J1623" s="111"/>
      <c r="K1623" s="112"/>
      <c r="L1623" s="110"/>
    </row>
    <row r="1624" spans="2:30" ht="15.75" hidden="1" customHeight="1" x14ac:dyDescent="0.3">
      <c r="B1624" s="163"/>
      <c r="C1624" s="119"/>
      <c r="D1624" s="20"/>
      <c r="E1624" s="109"/>
      <c r="F1624" s="109"/>
      <c r="G1624" s="109"/>
      <c r="H1624" s="109"/>
      <c r="I1624" s="121"/>
      <c r="J1624" s="121"/>
      <c r="K1624" s="121"/>
      <c r="L1624" s="120"/>
    </row>
    <row r="1625" spans="2:30" ht="15.6" x14ac:dyDescent="0.3">
      <c r="B1625" s="1440">
        <f>$B$5</f>
        <v>0</v>
      </c>
      <c r="C1625" s="1440"/>
      <c r="D1625" s="1440"/>
      <c r="E1625" s="1440"/>
      <c r="F1625" s="125"/>
      <c r="G1625" s="126" t="s">
        <v>310</v>
      </c>
      <c r="H1625" s="127" t="s">
        <v>297</v>
      </c>
      <c r="I1625" s="5"/>
      <c r="J1625" s="1449">
        <f>'1 FILL FORM'!$D$6</f>
        <v>0</v>
      </c>
      <c r="K1625" s="1449"/>
      <c r="L1625" s="1449"/>
    </row>
    <row r="1626" spans="2:30" ht="5.4" customHeight="1" x14ac:dyDescent="0.25">
      <c r="B1626" s="157"/>
      <c r="C1626" s="5"/>
      <c r="D1626" s="5"/>
      <c r="E1626" s="5"/>
      <c r="F1626" s="5"/>
      <c r="G1626" s="5"/>
      <c r="H1626" s="5"/>
      <c r="I1626" s="5"/>
      <c r="J1626" s="94"/>
      <c r="K1626" s="129"/>
      <c r="L1626" s="129"/>
    </row>
    <row r="1627" spans="2:30" x14ac:dyDescent="0.25">
      <c r="B1627" s="270" t="e">
        <f>'12 Score Format'!$G$9</f>
        <v>#N/A</v>
      </c>
      <c r="C1627" s="270"/>
      <c r="D1627" s="270"/>
      <c r="E1627" s="5"/>
      <c r="F1627" s="15"/>
      <c r="G1627" s="247" t="s">
        <v>370</v>
      </c>
      <c r="H1627" s="248">
        <f>'12 Score Format'!$L$9</f>
        <v>0</v>
      </c>
      <c r="I1627" s="5"/>
      <c r="J1627" s="718"/>
      <c r="K1627" s="129">
        <f>'1 FILL FORM'!$L$6</f>
        <v>0</v>
      </c>
      <c r="L1627" s="129"/>
    </row>
    <row r="1628" spans="2:30" s="123" customFormat="1" ht="60" customHeight="1" x14ac:dyDescent="0.25">
      <c r="B1628" s="500" t="str">
        <f>$H$1625</f>
        <v>X</v>
      </c>
      <c r="C1628" s="130"/>
      <c r="D1628" s="130"/>
      <c r="E1628" s="197" t="e">
        <f>'12 Score Format'!$C$15</f>
        <v>#N/A</v>
      </c>
      <c r="F1628" s="197" t="e">
        <f>'12 Score Format'!$C$16</f>
        <v>#N/A</v>
      </c>
      <c r="G1628" s="197" t="e">
        <f>'12 Score Format'!$C$17</f>
        <v>#N/A</v>
      </c>
      <c r="H1628" s="197" t="e">
        <f>'12 Score Format'!$C$18</f>
        <v>#N/A</v>
      </c>
      <c r="I1628" s="197" t="e">
        <f>'12 Score Format'!$C$19</f>
        <v>#N/A</v>
      </c>
      <c r="J1628" s="197" t="e">
        <f>'12 Score Format'!$C$20</f>
        <v>#N/A</v>
      </c>
      <c r="K1628" s="131" t="s">
        <v>307</v>
      </c>
      <c r="L1628" s="208" t="s">
        <v>350</v>
      </c>
      <c r="T1628" s="124">
        <f>K1632</f>
        <v>0</v>
      </c>
      <c r="X1628" s="649" t="e">
        <f>'12 Score Format'!$C$15</f>
        <v>#N/A</v>
      </c>
      <c r="Y1628" s="650">
        <f>E1632</f>
        <v>0</v>
      </c>
      <c r="Z1628" s="648"/>
      <c r="AA1628" s="648"/>
      <c r="AB1628" s="648"/>
      <c r="AC1628" s="648">
        <f>SUMIF($X$8:$X$31,$AD$8,Y1628:Y1651)</f>
        <v>0</v>
      </c>
      <c r="AD1628" s="642" t="s">
        <v>263</v>
      </c>
    </row>
    <row r="1629" spans="2:30" ht="13.8" x14ac:dyDescent="0.25">
      <c r="B1629" s="158"/>
      <c r="C1629" s="1438">
        <f>'12 Score Format'!$C$9:$D$9</f>
        <v>0</v>
      </c>
      <c r="D1629" s="1438"/>
      <c r="E1629" s="138"/>
      <c r="F1629" s="138"/>
      <c r="G1629" s="138"/>
      <c r="H1629" s="138"/>
      <c r="I1629" s="138"/>
      <c r="J1629" s="138"/>
      <c r="K1629" s="132">
        <f>SUM(E1629:J1629)</f>
        <v>0</v>
      </c>
      <c r="L1629" s="133" t="e">
        <f>AVERAGE(E1629:J1629)</f>
        <v>#DIV/0!</v>
      </c>
      <c r="T1629" s="124">
        <f>K1640</f>
        <v>0</v>
      </c>
      <c r="X1629" s="649" t="e">
        <f>'12 Score Format'!$C$16</f>
        <v>#N/A</v>
      </c>
      <c r="Y1629" s="650">
        <f>F1632</f>
        <v>0</v>
      </c>
      <c r="Z1629" s="651"/>
      <c r="AA1629" s="652"/>
      <c r="AB1629" s="653"/>
      <c r="AC1629" s="648">
        <f>SUMIF($X$8:$X$31,$AD$9,Y1628:Y1651)</f>
        <v>0</v>
      </c>
      <c r="AD1629" s="642" t="s">
        <v>490</v>
      </c>
    </row>
    <row r="1630" spans="2:30" ht="13.8" x14ac:dyDescent="0.25">
      <c r="B1630" s="158"/>
      <c r="C1630" s="1438">
        <f>'12 Score Format'!$C$10:$D$10</f>
        <v>0</v>
      </c>
      <c r="D1630" s="1438"/>
      <c r="E1630" s="138"/>
      <c r="F1630" s="138"/>
      <c r="G1630" s="138"/>
      <c r="H1630" s="138"/>
      <c r="I1630" s="138"/>
      <c r="J1630" s="138"/>
      <c r="K1630" s="132">
        <f>SUM(E1630:J1630)</f>
        <v>0</v>
      </c>
      <c r="L1630" s="133" t="e">
        <f>AVERAGE(E1630:J1630)</f>
        <v>#DIV/0!</v>
      </c>
      <c r="T1630" s="124">
        <f>K1648</f>
        <v>0</v>
      </c>
      <c r="X1630" s="649" t="e">
        <f>'12 Score Format'!$C$17</f>
        <v>#N/A</v>
      </c>
      <c r="Y1630" s="650">
        <f>G1632</f>
        <v>0</v>
      </c>
      <c r="Z1630" s="651"/>
      <c r="AA1630" s="654"/>
      <c r="AB1630" s="654"/>
      <c r="AC1630" s="648">
        <f>SUMIF($X$8:$X$31,AD1630,Y1628:Y1651)</f>
        <v>0</v>
      </c>
      <c r="AD1630" s="642" t="s">
        <v>487</v>
      </c>
    </row>
    <row r="1631" spans="2:30" ht="13.8" x14ac:dyDescent="0.25">
      <c r="B1631" s="158"/>
      <c r="C1631" s="1438">
        <f>'12 Score Format'!$C$11:$D$11</f>
        <v>0</v>
      </c>
      <c r="D1631" s="1438"/>
      <c r="E1631" s="138"/>
      <c r="F1631" s="138"/>
      <c r="G1631" s="138"/>
      <c r="H1631" s="138"/>
      <c r="I1631" s="138"/>
      <c r="J1631" s="138"/>
      <c r="K1631" s="132">
        <f>SUM(E1631:J1631)</f>
        <v>0</v>
      </c>
      <c r="L1631" s="133" t="e">
        <f>AVERAGE(E1631:J1631)</f>
        <v>#DIV/0!</v>
      </c>
      <c r="T1631" s="124">
        <f>K1656</f>
        <v>0</v>
      </c>
      <c r="X1631" s="649" t="e">
        <f>'12 Score Format'!$C$18</f>
        <v>#N/A</v>
      </c>
      <c r="Y1631" s="650">
        <f>H1632</f>
        <v>0</v>
      </c>
      <c r="Z1631" s="651"/>
      <c r="AA1631" s="651"/>
      <c r="AB1631" s="651"/>
      <c r="AC1631" s="648">
        <f>SUMIF($X$8:$X$31,AD1631,Y1628:Y1651)</f>
        <v>0</v>
      </c>
      <c r="AD1631" s="642" t="s">
        <v>262</v>
      </c>
    </row>
    <row r="1632" spans="2:30" ht="13.8" x14ac:dyDescent="0.25">
      <c r="B1632" s="158"/>
      <c r="C1632" s="1438" t="s">
        <v>248</v>
      </c>
      <c r="D1632" s="1438"/>
      <c r="E1632" s="647">
        <f>SUM(E1629:E1631)</f>
        <v>0</v>
      </c>
      <c r="F1632" s="647">
        <f t="shared" ref="F1632:J1632" si="164">SUM(F1629:F1631)</f>
        <v>0</v>
      </c>
      <c r="G1632" s="647">
        <f t="shared" si="164"/>
        <v>0</v>
      </c>
      <c r="H1632" s="647">
        <f t="shared" si="164"/>
        <v>0</v>
      </c>
      <c r="I1632" s="647">
        <f t="shared" si="164"/>
        <v>0</v>
      </c>
      <c r="J1632" s="647">
        <f t="shared" si="164"/>
        <v>0</v>
      </c>
      <c r="K1632" s="134">
        <f t="shared" ref="K1632" si="165">SUM(K1629:K1631)</f>
        <v>0</v>
      </c>
      <c r="L1632" s="133"/>
      <c r="X1632" s="649" t="e">
        <f>'12 Score Format'!$C$19</f>
        <v>#N/A</v>
      </c>
      <c r="Y1632" s="650">
        <f>I1632</f>
        <v>0</v>
      </c>
      <c r="Z1632" s="651"/>
      <c r="AA1632" s="651"/>
      <c r="AB1632" s="651"/>
      <c r="AC1632" s="648">
        <f>SUMIF($X$8:$X$31,$AD$12,Y1628:Y1651)</f>
        <v>0</v>
      </c>
      <c r="AD1632" s="642" t="s">
        <v>485</v>
      </c>
    </row>
    <row r="1633" spans="2:30" ht="15.6" x14ac:dyDescent="0.3">
      <c r="B1633" s="157"/>
      <c r="C1633" s="135"/>
      <c r="D1633" s="5"/>
      <c r="E1633" s="718"/>
      <c r="F1633" s="718"/>
      <c r="G1633" s="718"/>
      <c r="H1633" s="718"/>
      <c r="I1633" s="182"/>
      <c r="J1633" s="182"/>
      <c r="K1633" s="199" t="s">
        <v>311</v>
      </c>
      <c r="L1633" s="181" t="e">
        <f>K1632/('12 Score Format'!$K$9*30)</f>
        <v>#DIV/0!</v>
      </c>
      <c r="X1633" s="649" t="e">
        <f>'12 Score Format'!$C$20</f>
        <v>#N/A</v>
      </c>
      <c r="Y1633" s="650">
        <f>J1632</f>
        <v>0</v>
      </c>
      <c r="Z1633" s="454"/>
      <c r="AA1633" s="454"/>
      <c r="AB1633" s="454"/>
      <c r="AC1633" s="648">
        <f>SUMIF($X$8:$X$31,$AD$13,Y1628:Y1651)</f>
        <v>0</v>
      </c>
      <c r="AD1633" s="642" t="s">
        <v>489</v>
      </c>
    </row>
    <row r="1634" spans="2:30" ht="15" x14ac:dyDescent="0.25">
      <c r="B1634" s="157"/>
      <c r="C1634" s="5"/>
      <c r="D1634" s="5"/>
      <c r="E1634" s="5"/>
      <c r="F1634" s="5"/>
      <c r="G1634" s="247" t="s">
        <v>370</v>
      </c>
      <c r="H1634" s="248">
        <f>'12 Score Format'!$L$10</f>
        <v>0</v>
      </c>
      <c r="I1634" s="5"/>
      <c r="J1634" s="5"/>
      <c r="K1634" s="128"/>
      <c r="L1634" s="129"/>
      <c r="X1634" s="649" t="e">
        <f>'12 Score Format'!$G$15</f>
        <v>#N/A</v>
      </c>
      <c r="Y1634" s="655">
        <f>E1640</f>
        <v>0</v>
      </c>
      <c r="Z1634" s="454"/>
      <c r="AA1634" s="454"/>
      <c r="AB1634" s="454"/>
      <c r="AC1634" s="648">
        <f>SUMIF($X$8:$X$31,$AD$14,Y1628:Y1651)</f>
        <v>0</v>
      </c>
      <c r="AD1634" s="642" t="s">
        <v>488</v>
      </c>
    </row>
    <row r="1635" spans="2:30" ht="13.8" x14ac:dyDescent="0.25">
      <c r="B1635" s="271" t="e">
        <f>'12 Score Format'!$G$10</f>
        <v>#N/A</v>
      </c>
      <c r="C1635" s="271"/>
      <c r="D1635" s="271"/>
      <c r="E1635" s="5"/>
      <c r="F1635" s="5"/>
      <c r="G1635" s="5"/>
      <c r="H1635" s="5"/>
      <c r="I1635" s="5"/>
      <c r="J1635" s="5"/>
      <c r="K1635" s="128"/>
      <c r="L1635" s="129"/>
      <c r="X1635" s="649" t="e">
        <f>'12 Score Format'!$G$16</f>
        <v>#N/A</v>
      </c>
      <c r="Y1635" s="655">
        <f>F1640</f>
        <v>0</v>
      </c>
      <c r="Z1635" s="454"/>
      <c r="AA1635" s="454"/>
      <c r="AB1635" s="454"/>
      <c r="AC1635" s="648">
        <f>SUMIF($X$8:$X$31,$AD$15,Y1628:Y1651)</f>
        <v>0</v>
      </c>
      <c r="AD1635" s="657" t="s">
        <v>486</v>
      </c>
    </row>
    <row r="1636" spans="2:30" s="123" customFormat="1" ht="60" customHeight="1" x14ac:dyDescent="0.25">
      <c r="B1636" s="500" t="str">
        <f>$H$1625</f>
        <v>X</v>
      </c>
      <c r="C1636" s="130"/>
      <c r="D1636" s="130"/>
      <c r="E1636" s="197" t="e">
        <f>'12 Score Format'!$G$15</f>
        <v>#N/A</v>
      </c>
      <c r="F1636" s="197" t="e">
        <f>'12 Score Format'!$G$16</f>
        <v>#N/A</v>
      </c>
      <c r="G1636" s="197" t="e">
        <f>'12 Score Format'!$G$17</f>
        <v>#N/A</v>
      </c>
      <c r="H1636" s="197" t="e">
        <f>'12 Score Format'!$G$18</f>
        <v>#N/A</v>
      </c>
      <c r="I1636" s="197" t="e">
        <f>'12 Score Format'!$G$19</f>
        <v>#N/A</v>
      </c>
      <c r="J1636" s="197" t="e">
        <f>'12 Score Format'!$G$20</f>
        <v>#N/A</v>
      </c>
      <c r="K1636" s="131" t="s">
        <v>307</v>
      </c>
      <c r="L1636" s="131" t="s">
        <v>308</v>
      </c>
      <c r="X1636" s="649" t="e">
        <f>'12 Score Format'!$G$17</f>
        <v>#N/A</v>
      </c>
      <c r="Y1636" s="655">
        <f>G1640</f>
        <v>0</v>
      </c>
      <c r="Z1636" s="648"/>
      <c r="AA1636" s="648"/>
      <c r="AB1636" s="648"/>
      <c r="AC1636" s="648"/>
    </row>
    <row r="1637" spans="2:30" ht="13.8" x14ac:dyDescent="0.25">
      <c r="B1637" s="158"/>
      <c r="C1637" s="1438">
        <f>'12 Score Format'!$C$9:$D$9</f>
        <v>0</v>
      </c>
      <c r="D1637" s="1438"/>
      <c r="E1637" s="138"/>
      <c r="F1637" s="138"/>
      <c r="G1637" s="138"/>
      <c r="H1637" s="138"/>
      <c r="I1637" s="138"/>
      <c r="J1637" s="138"/>
      <c r="K1637" s="132">
        <f>SUM(E1637:J1637)</f>
        <v>0</v>
      </c>
      <c r="L1637" s="133" t="e">
        <f>AVERAGE(E1637:J1637)</f>
        <v>#DIV/0!</v>
      </c>
      <c r="X1637" s="649" t="e">
        <f>'12 Score Format'!$G$18</f>
        <v>#N/A</v>
      </c>
      <c r="Y1637" s="655">
        <f>H1640</f>
        <v>0</v>
      </c>
      <c r="Z1637" s="651"/>
      <c r="AA1637" s="651"/>
      <c r="AB1637" s="651"/>
      <c r="AC1637" s="651"/>
      <c r="AD1637" s="124"/>
    </row>
    <row r="1638" spans="2:30" ht="13.8" x14ac:dyDescent="0.25">
      <c r="B1638" s="158"/>
      <c r="C1638" s="1438">
        <f>'12 Score Format'!$C$10:$D$10</f>
        <v>0</v>
      </c>
      <c r="D1638" s="1438"/>
      <c r="E1638" s="138"/>
      <c r="F1638" s="138"/>
      <c r="G1638" s="138"/>
      <c r="H1638" s="138"/>
      <c r="I1638" s="138"/>
      <c r="J1638" s="138"/>
      <c r="K1638" s="132">
        <f>SUM(E1638:J1638)</f>
        <v>0</v>
      </c>
      <c r="L1638" s="133" t="e">
        <f>AVERAGE(E1638:J1638)</f>
        <v>#DIV/0!</v>
      </c>
      <c r="X1638" s="649" t="e">
        <f>'12 Score Format'!$G$19</f>
        <v>#N/A</v>
      </c>
      <c r="Y1638" s="655">
        <f>I1640</f>
        <v>0</v>
      </c>
      <c r="Z1638" s="651"/>
      <c r="AA1638" s="651"/>
      <c r="AB1638" s="651"/>
      <c r="AC1638" s="651"/>
      <c r="AD1638" s="124"/>
    </row>
    <row r="1639" spans="2:30" ht="13.8" x14ac:dyDescent="0.25">
      <c r="B1639" s="158"/>
      <c r="C1639" s="1438">
        <f>'12 Score Format'!$C$11:$D$11</f>
        <v>0</v>
      </c>
      <c r="D1639" s="1438"/>
      <c r="E1639" s="138"/>
      <c r="F1639" s="138"/>
      <c r="G1639" s="138"/>
      <c r="H1639" s="138"/>
      <c r="I1639" s="138"/>
      <c r="J1639" s="138"/>
      <c r="K1639" s="132">
        <f>SUM(E1639:J1639)</f>
        <v>0</v>
      </c>
      <c r="L1639" s="133" t="e">
        <f>AVERAGE(E1639:J1639)</f>
        <v>#DIV/0!</v>
      </c>
      <c r="X1639" s="649" t="e">
        <f>'12 Score Format'!$G$20</f>
        <v>#N/A</v>
      </c>
      <c r="Y1639" s="655">
        <f>J1640</f>
        <v>0</v>
      </c>
      <c r="Z1639" s="651"/>
      <c r="AA1639" s="651"/>
      <c r="AB1639" s="651"/>
      <c r="AC1639" s="651"/>
      <c r="AD1639" s="124"/>
    </row>
    <row r="1640" spans="2:30" ht="13.8" x14ac:dyDescent="0.25">
      <c r="B1640" s="158"/>
      <c r="C1640" s="1438" t="s">
        <v>248</v>
      </c>
      <c r="D1640" s="1438"/>
      <c r="E1640" s="647">
        <f>SUM(E1637:E1639)</f>
        <v>0</v>
      </c>
      <c r="F1640" s="647">
        <f t="shared" ref="F1640:J1640" si="166">SUM(F1637:F1639)</f>
        <v>0</v>
      </c>
      <c r="G1640" s="647">
        <f t="shared" si="166"/>
        <v>0</v>
      </c>
      <c r="H1640" s="647">
        <f t="shared" si="166"/>
        <v>0</v>
      </c>
      <c r="I1640" s="647">
        <f t="shared" si="166"/>
        <v>0</v>
      </c>
      <c r="J1640" s="647">
        <f t="shared" si="166"/>
        <v>0</v>
      </c>
      <c r="K1640" s="134">
        <f t="shared" ref="K1640" si="167">SUM(K1637:K1639)</f>
        <v>0</v>
      </c>
      <c r="L1640" s="132"/>
      <c r="X1640" s="649" t="e">
        <f>'12 Score Format'!$K$15</f>
        <v>#N/A</v>
      </c>
      <c r="Y1640" s="655">
        <f>E1648</f>
        <v>0</v>
      </c>
      <c r="Z1640" s="651"/>
      <c r="AA1640" s="651"/>
      <c r="AB1640" s="651"/>
      <c r="AC1640" s="651"/>
      <c r="AD1640" s="124"/>
    </row>
    <row r="1641" spans="2:30" ht="15.6" x14ac:dyDescent="0.3">
      <c r="B1641" s="157"/>
      <c r="C1641" s="135"/>
      <c r="D1641" s="5"/>
      <c r="E1641" s="718"/>
      <c r="F1641" s="718"/>
      <c r="G1641" s="718"/>
      <c r="H1641" s="718"/>
      <c r="I1641" s="182"/>
      <c r="J1641" s="182"/>
      <c r="K1641" s="199" t="s">
        <v>311</v>
      </c>
      <c r="L1641" s="181" t="e">
        <f>K1640/('12 Score Format'!$K$10*30)</f>
        <v>#DIV/0!</v>
      </c>
      <c r="X1641" s="649" t="e">
        <f>'12 Score Format'!$K$16</f>
        <v>#N/A</v>
      </c>
      <c r="Y1641" s="655">
        <f>F1648</f>
        <v>0</v>
      </c>
      <c r="Z1641" s="454"/>
      <c r="AA1641" s="454"/>
      <c r="AB1641" s="454"/>
      <c r="AC1641" s="454"/>
    </row>
    <row r="1642" spans="2:30" ht="15" x14ac:dyDescent="0.25">
      <c r="B1642" s="157"/>
      <c r="C1642" s="5"/>
      <c r="D1642" s="5"/>
      <c r="E1642" s="5"/>
      <c r="F1642" s="5"/>
      <c r="G1642" s="5"/>
      <c r="H1642" s="5"/>
      <c r="I1642" s="5"/>
      <c r="J1642" s="5"/>
      <c r="K1642" s="128"/>
      <c r="L1642" s="137"/>
      <c r="X1642" s="649" t="e">
        <f>'12 Score Format'!$K$17</f>
        <v>#N/A</v>
      </c>
      <c r="Y1642" s="655">
        <f>G1648</f>
        <v>0</v>
      </c>
      <c r="Z1642" s="454"/>
      <c r="AA1642" s="454"/>
      <c r="AB1642" s="454"/>
      <c r="AC1642" s="454"/>
    </row>
    <row r="1643" spans="2:30" x14ac:dyDescent="0.25">
      <c r="B1643" s="271" t="e">
        <f>'12 Score Format'!$G$11</f>
        <v>#N/A</v>
      </c>
      <c r="C1643" s="271"/>
      <c r="D1643" s="271"/>
      <c r="E1643" s="5"/>
      <c r="F1643" s="5"/>
      <c r="G1643" s="247" t="s">
        <v>370</v>
      </c>
      <c r="H1643" s="248">
        <f>'12 Score Format'!$L$11</f>
        <v>0</v>
      </c>
      <c r="I1643" s="5"/>
      <c r="J1643" s="5"/>
      <c r="K1643" s="128"/>
      <c r="L1643" s="129"/>
      <c r="X1643" s="649" t="e">
        <f>'12 Score Format'!$K$18</f>
        <v>#N/A</v>
      </c>
      <c r="Y1643" s="655">
        <f>H1648</f>
        <v>0</v>
      </c>
      <c r="Z1643" s="454"/>
      <c r="AA1643" s="454"/>
      <c r="AB1643" s="454"/>
      <c r="AC1643" s="454"/>
    </row>
    <row r="1644" spans="2:30" s="123" customFormat="1" ht="60" customHeight="1" x14ac:dyDescent="0.25">
      <c r="B1644" s="500" t="str">
        <f>$H$1625</f>
        <v>X</v>
      </c>
      <c r="C1644" s="130"/>
      <c r="D1644" s="130"/>
      <c r="E1644" s="197" t="e">
        <f>'12 Score Format'!$K$15</f>
        <v>#N/A</v>
      </c>
      <c r="F1644" s="197" t="e">
        <f>'12 Score Format'!$K$16</f>
        <v>#N/A</v>
      </c>
      <c r="G1644" s="197" t="e">
        <f>'12 Score Format'!$K$17</f>
        <v>#N/A</v>
      </c>
      <c r="H1644" s="197" t="e">
        <f>'12 Score Format'!$K$18</f>
        <v>#N/A</v>
      </c>
      <c r="I1644" s="197" t="e">
        <f>'12 Score Format'!$K$19</f>
        <v>#N/A</v>
      </c>
      <c r="J1644" s="197" t="e">
        <f>'12 Score Format'!$K$20</f>
        <v>#N/A</v>
      </c>
      <c r="K1644" s="131" t="s">
        <v>307</v>
      </c>
      <c r="L1644" s="131" t="s">
        <v>308</v>
      </c>
      <c r="X1644" s="649" t="e">
        <f>'12 Score Format'!$K$19</f>
        <v>#N/A</v>
      </c>
      <c r="Y1644" s="655">
        <f>I1648</f>
        <v>0</v>
      </c>
      <c r="Z1644" s="648"/>
      <c r="AA1644" s="648"/>
      <c r="AB1644" s="648"/>
      <c r="AC1644" s="648"/>
    </row>
    <row r="1645" spans="2:30" ht="13.8" x14ac:dyDescent="0.25">
      <c r="B1645" s="158"/>
      <c r="C1645" s="1438">
        <f>'12 Score Format'!$C$9:$D$9</f>
        <v>0</v>
      </c>
      <c r="D1645" s="1438"/>
      <c r="E1645" s="138"/>
      <c r="F1645" s="138"/>
      <c r="G1645" s="138"/>
      <c r="H1645" s="138"/>
      <c r="I1645" s="138"/>
      <c r="J1645" s="138"/>
      <c r="K1645" s="132">
        <f>SUM(E1645:J1645)</f>
        <v>0</v>
      </c>
      <c r="L1645" s="133" t="e">
        <f>AVERAGE(E1645:J1645)</f>
        <v>#DIV/0!</v>
      </c>
      <c r="X1645" s="649" t="e">
        <f>'12 Score Format'!$K$20</f>
        <v>#N/A</v>
      </c>
      <c r="Y1645" s="655">
        <f>J1648</f>
        <v>0</v>
      </c>
      <c r="Z1645" s="651"/>
      <c r="AA1645" s="651"/>
      <c r="AB1645" s="651"/>
      <c r="AC1645" s="651"/>
      <c r="AD1645" s="124"/>
    </row>
    <row r="1646" spans="2:30" ht="13.8" x14ac:dyDescent="0.25">
      <c r="B1646" s="158"/>
      <c r="C1646" s="1438">
        <f>'12 Score Format'!$C$10:$D$10</f>
        <v>0</v>
      </c>
      <c r="D1646" s="1438"/>
      <c r="E1646" s="138"/>
      <c r="F1646" s="138"/>
      <c r="G1646" s="138"/>
      <c r="H1646" s="138"/>
      <c r="I1646" s="138"/>
      <c r="J1646" s="138"/>
      <c r="K1646" s="132">
        <f>SUM(E1646:J1646)</f>
        <v>0</v>
      </c>
      <c r="L1646" s="133" t="e">
        <f>AVERAGE(E1646:J1646)</f>
        <v>#DIV/0!</v>
      </c>
      <c r="X1646" s="649" t="e">
        <f>'12 Score Format'!$O$15</f>
        <v>#N/A</v>
      </c>
      <c r="Y1646" s="658">
        <f>E1656</f>
        <v>0</v>
      </c>
      <c r="Z1646" s="656"/>
      <c r="AA1646" s="656"/>
      <c r="AB1646" s="656"/>
      <c r="AC1646" s="656"/>
      <c r="AD1646" s="124"/>
    </row>
    <row r="1647" spans="2:30" ht="13.8" x14ac:dyDescent="0.25">
      <c r="B1647" s="158"/>
      <c r="C1647" s="1438">
        <f>'12 Score Format'!$C$11:$D$11</f>
        <v>0</v>
      </c>
      <c r="D1647" s="1438"/>
      <c r="E1647" s="138"/>
      <c r="F1647" s="138"/>
      <c r="G1647" s="138"/>
      <c r="H1647" s="138"/>
      <c r="I1647" s="138"/>
      <c r="J1647" s="138"/>
      <c r="K1647" s="132">
        <f>SUM(E1647:J1647)</f>
        <v>0</v>
      </c>
      <c r="L1647" s="133" t="e">
        <f>AVERAGE(E1647:J1647)</f>
        <v>#DIV/0!</v>
      </c>
      <c r="X1647" s="649" t="e">
        <f>'12 Score Format'!$O$16</f>
        <v>#N/A</v>
      </c>
      <c r="Y1647" s="658">
        <f>F1656</f>
        <v>0</v>
      </c>
      <c r="Z1647" s="656"/>
      <c r="AA1647" s="656"/>
      <c r="AB1647" s="656"/>
      <c r="AC1647" s="656"/>
      <c r="AD1647" s="124"/>
    </row>
    <row r="1648" spans="2:30" ht="13.8" x14ac:dyDescent="0.25">
      <c r="B1648" s="158"/>
      <c r="C1648" s="1438" t="s">
        <v>248</v>
      </c>
      <c r="D1648" s="1438"/>
      <c r="E1648" s="647">
        <f>SUM(E1645:E1647)</f>
        <v>0</v>
      </c>
      <c r="F1648" s="647">
        <f t="shared" ref="F1648:J1648" si="168">SUM(F1645:F1647)</f>
        <v>0</v>
      </c>
      <c r="G1648" s="647">
        <f t="shared" si="168"/>
        <v>0</v>
      </c>
      <c r="H1648" s="647">
        <f t="shared" si="168"/>
        <v>0</v>
      </c>
      <c r="I1648" s="647">
        <f t="shared" si="168"/>
        <v>0</v>
      </c>
      <c r="J1648" s="647">
        <f t="shared" si="168"/>
        <v>0</v>
      </c>
      <c r="K1648" s="134">
        <f t="shared" ref="K1648" si="169">SUM(K1645:K1647)</f>
        <v>0</v>
      </c>
      <c r="L1648" s="132"/>
      <c r="X1648" s="649" t="e">
        <f>'12 Score Format'!$O$17</f>
        <v>#N/A</v>
      </c>
      <c r="Y1648" s="658">
        <f>G1656</f>
        <v>0</v>
      </c>
      <c r="Z1648" s="656"/>
      <c r="AA1648" s="656"/>
      <c r="AB1648" s="656"/>
      <c r="AC1648" s="656"/>
      <c r="AD1648" s="124"/>
    </row>
    <row r="1649" spans="2:29" ht="15.6" x14ac:dyDescent="0.3">
      <c r="B1649" s="157"/>
      <c r="C1649" s="135"/>
      <c r="D1649" s="5"/>
      <c r="E1649" s="718"/>
      <c r="F1649" s="718"/>
      <c r="G1649" s="718"/>
      <c r="H1649" s="718"/>
      <c r="I1649" s="182"/>
      <c r="J1649" s="182"/>
      <c r="K1649" s="199" t="s">
        <v>311</v>
      </c>
      <c r="L1649" s="181" t="e">
        <f>K1648/('12 Score Format'!$K$11*30)</f>
        <v>#DIV/0!</v>
      </c>
      <c r="X1649" s="649" t="e">
        <f>'12 Score Format'!$O$18</f>
        <v>#N/A</v>
      </c>
      <c r="Y1649" s="658">
        <f>H1656</f>
        <v>0</v>
      </c>
      <c r="Z1649" s="656"/>
      <c r="AA1649" s="656"/>
      <c r="AB1649" s="656"/>
      <c r="AC1649" s="656"/>
    </row>
    <row r="1650" spans="2:29" ht="15" x14ac:dyDescent="0.25">
      <c r="B1650" s="157"/>
      <c r="C1650" s="5"/>
      <c r="D1650" s="5"/>
      <c r="E1650" s="5"/>
      <c r="F1650" s="5"/>
      <c r="G1650" s="5"/>
      <c r="H1650" s="5"/>
      <c r="I1650" s="5"/>
      <c r="J1650" s="5"/>
      <c r="K1650" s="128"/>
      <c r="L1650" s="137"/>
      <c r="X1650" s="649" t="e">
        <f>'12 Score Format'!$O$19</f>
        <v>#N/A</v>
      </c>
      <c r="Y1650" s="658">
        <f>I1656</f>
        <v>0</v>
      </c>
      <c r="Z1650" s="656"/>
      <c r="AA1650" s="656"/>
      <c r="AB1650" s="656"/>
      <c r="AC1650" s="656"/>
    </row>
    <row r="1651" spans="2:29" ht="13.8" x14ac:dyDescent="0.25">
      <c r="B1651" s="271" t="str">
        <f>'12 Score Format'!$G$12</f>
        <v>Not Used</v>
      </c>
      <c r="C1651" s="271"/>
      <c r="D1651" s="271"/>
      <c r="E1651" s="5"/>
      <c r="F1651" s="5"/>
      <c r="G1651" s="247" t="s">
        <v>370</v>
      </c>
      <c r="H1651" s="248">
        <f>'12 Score Format'!$L$12</f>
        <v>0</v>
      </c>
      <c r="I1651" s="5"/>
      <c r="J1651" s="5"/>
      <c r="K1651" s="128"/>
      <c r="L1651" s="129"/>
      <c r="X1651" s="649" t="e">
        <f>'12 Score Format'!$O$20</f>
        <v>#N/A</v>
      </c>
      <c r="Y1651" s="659">
        <f>J1656</f>
        <v>0</v>
      </c>
      <c r="Z1651" s="656"/>
      <c r="AA1651" s="656"/>
      <c r="AB1651" s="656"/>
      <c r="AC1651" s="656"/>
    </row>
    <row r="1652" spans="2:29" s="123" customFormat="1" ht="60" customHeight="1" x14ac:dyDescent="0.2">
      <c r="B1652" s="500" t="str">
        <f>$H$1625</f>
        <v>X</v>
      </c>
      <c r="C1652" s="130"/>
      <c r="D1652" s="130"/>
      <c r="E1652" s="197" t="e">
        <f>'12 Score Format'!$O$15</f>
        <v>#N/A</v>
      </c>
      <c r="F1652" s="197" t="e">
        <f>'12 Score Format'!$O$16</f>
        <v>#N/A</v>
      </c>
      <c r="G1652" s="197" t="e">
        <f>'12 Score Format'!$O$17</f>
        <v>#N/A</v>
      </c>
      <c r="H1652" s="197" t="e">
        <f>'12 Score Format'!$O$18</f>
        <v>#N/A</v>
      </c>
      <c r="I1652" s="197" t="e">
        <f>'12 Score Format'!$O$19</f>
        <v>#N/A</v>
      </c>
      <c r="J1652" s="197" t="e">
        <f>'12 Score Format'!$O$20</f>
        <v>#N/A</v>
      </c>
      <c r="K1652" s="131" t="s">
        <v>307</v>
      </c>
      <c r="L1652" s="131" t="s">
        <v>308</v>
      </c>
    </row>
    <row r="1653" spans="2:29" ht="13.8" x14ac:dyDescent="0.25">
      <c r="B1653" s="158"/>
      <c r="C1653" s="1438">
        <f>'12 Score Format'!$C$9:$D$9</f>
        <v>0</v>
      </c>
      <c r="D1653" s="1438"/>
      <c r="E1653" s="138"/>
      <c r="F1653" s="138"/>
      <c r="G1653" s="138"/>
      <c r="H1653" s="138"/>
      <c r="I1653" s="138"/>
      <c r="J1653" s="138"/>
      <c r="K1653" s="132">
        <f>SUM(E1653:J1653)</f>
        <v>0</v>
      </c>
      <c r="L1653" s="133" t="e">
        <f>AVERAGE(E1653:J1653)</f>
        <v>#DIV/0!</v>
      </c>
    </row>
    <row r="1654" spans="2:29" ht="13.8" x14ac:dyDescent="0.25">
      <c r="B1654" s="158"/>
      <c r="C1654" s="1438">
        <f>'12 Score Format'!$C$10:$D$10</f>
        <v>0</v>
      </c>
      <c r="D1654" s="1438"/>
      <c r="E1654" s="138"/>
      <c r="F1654" s="138"/>
      <c r="G1654" s="138"/>
      <c r="H1654" s="138"/>
      <c r="I1654" s="138"/>
      <c r="J1654" s="138"/>
      <c r="K1654" s="132">
        <f>SUM(E1654:J1654)</f>
        <v>0</v>
      </c>
      <c r="L1654" s="133" t="e">
        <f>AVERAGE(E1654:J1654)</f>
        <v>#DIV/0!</v>
      </c>
    </row>
    <row r="1655" spans="2:29" ht="13.8" x14ac:dyDescent="0.25">
      <c r="B1655" s="158"/>
      <c r="C1655" s="1438">
        <f>'12 Score Format'!$C$11:$D$11</f>
        <v>0</v>
      </c>
      <c r="D1655" s="1438"/>
      <c r="E1655" s="138"/>
      <c r="F1655" s="138"/>
      <c r="G1655" s="138"/>
      <c r="H1655" s="138"/>
      <c r="I1655" s="138"/>
      <c r="J1655" s="138"/>
      <c r="K1655" s="132">
        <f>SUM(E1655:J1655)</f>
        <v>0</v>
      </c>
      <c r="L1655" s="133" t="e">
        <f>AVERAGE(E1655:J1655)</f>
        <v>#DIV/0!</v>
      </c>
    </row>
    <row r="1656" spans="2:29" ht="13.8" x14ac:dyDescent="0.25">
      <c r="B1656" s="158"/>
      <c r="C1656" s="1438" t="s">
        <v>248</v>
      </c>
      <c r="D1656" s="1438"/>
      <c r="E1656" s="647">
        <f t="shared" ref="E1656:K1656" si="170">SUM(E1653:E1655)</f>
        <v>0</v>
      </c>
      <c r="F1656" s="647">
        <f t="shared" si="170"/>
        <v>0</v>
      </c>
      <c r="G1656" s="647">
        <f t="shared" si="170"/>
        <v>0</v>
      </c>
      <c r="H1656" s="647">
        <f t="shared" si="170"/>
        <v>0</v>
      </c>
      <c r="I1656" s="647">
        <f t="shared" si="170"/>
        <v>0</v>
      </c>
      <c r="J1656" s="647">
        <f t="shared" si="170"/>
        <v>0</v>
      </c>
      <c r="K1656" s="134">
        <f t="shared" si="170"/>
        <v>0</v>
      </c>
      <c r="L1656" s="132"/>
    </row>
    <row r="1657" spans="2:29" ht="15.6" x14ac:dyDescent="0.3">
      <c r="B1657" s="157"/>
      <c r="C1657" s="135"/>
      <c r="D1657" s="5"/>
      <c r="E1657" s="94"/>
      <c r="F1657" s="94"/>
      <c r="G1657" s="94"/>
      <c r="H1657" s="94"/>
      <c r="I1657" s="182"/>
      <c r="J1657" s="182"/>
      <c r="K1657" s="199" t="s">
        <v>311</v>
      </c>
      <c r="L1657" s="181" t="e">
        <f>K1656/('12 Score Format'!$K$12*30)</f>
        <v>#DIV/0!</v>
      </c>
    </row>
    <row r="1658" spans="2:29" ht="15" customHeight="1" x14ac:dyDescent="0.3">
      <c r="B1658" s="157"/>
      <c r="C1658" s="135"/>
      <c r="D1658" s="5"/>
      <c r="E1658" s="94"/>
      <c r="F1658" s="15"/>
      <c r="G1658" s="247" t="s">
        <v>371</v>
      </c>
      <c r="H1658" s="248">
        <f>$H$38</f>
        <v>0</v>
      </c>
      <c r="I1658" s="94"/>
      <c r="J1658" s="137"/>
      <c r="K1658" s="199" t="s">
        <v>356</v>
      </c>
      <c r="L1658" s="136">
        <f>K1632+K1640+K1648+K1656</f>
        <v>0</v>
      </c>
      <c r="O1658" s="95">
        <f>IF(L1658&gt;0,1,0)</f>
        <v>0</v>
      </c>
    </row>
    <row r="1659" spans="2:29" ht="15" x14ac:dyDescent="0.25">
      <c r="B1659" s="157"/>
      <c r="C1659" s="5"/>
      <c r="D1659" s="5"/>
      <c r="E1659" s="5"/>
      <c r="F1659" s="5"/>
      <c r="G1659" s="5"/>
      <c r="H1659" s="5"/>
      <c r="I1659" s="5"/>
      <c r="J1659" s="182"/>
      <c r="K1659" s="199" t="s">
        <v>317</v>
      </c>
      <c r="L1659" s="181" t="e">
        <f>(K1632+K1640+K1648+K1656)/'12 Score Format'!$M$90</f>
        <v>#DIV/0!</v>
      </c>
    </row>
    <row r="1660" spans="2:29" ht="5.4" customHeight="1" x14ac:dyDescent="0.25">
      <c r="B1660" s="166"/>
      <c r="J1660" s="192"/>
      <c r="K1660" s="192"/>
      <c r="L1660" s="189"/>
    </row>
    <row r="1661" spans="2:29" ht="15.6" hidden="1" x14ac:dyDescent="0.3">
      <c r="B1661" s="163"/>
      <c r="C1661" s="20"/>
      <c r="D1661" s="20"/>
      <c r="E1661" s="20"/>
      <c r="F1661" s="20"/>
      <c r="G1661" s="116"/>
      <c r="H1661" s="117"/>
      <c r="I1661" s="20"/>
      <c r="J1661" s="20"/>
      <c r="K1661" s="113"/>
      <c r="L1661" s="113"/>
    </row>
    <row r="1662" spans="2:29" ht="15.6" hidden="1" x14ac:dyDescent="0.3">
      <c r="B1662" s="163"/>
      <c r="C1662" s="20"/>
      <c r="D1662" s="20"/>
      <c r="E1662" s="20"/>
      <c r="F1662" s="20"/>
      <c r="G1662" s="116"/>
      <c r="H1662" s="117"/>
      <c r="I1662" s="20"/>
      <c r="J1662" s="20"/>
      <c r="K1662" s="113"/>
      <c r="L1662" s="113"/>
    </row>
    <row r="1663" spans="2:29" ht="15.6" hidden="1" x14ac:dyDescent="0.3">
      <c r="B1663" s="163"/>
      <c r="C1663" s="20"/>
      <c r="D1663" s="20"/>
      <c r="E1663" s="20"/>
      <c r="F1663" s="20"/>
      <c r="G1663" s="116"/>
      <c r="H1663" s="117"/>
      <c r="I1663" s="20"/>
      <c r="J1663" s="20"/>
      <c r="K1663" s="113"/>
      <c r="L1663" s="113"/>
    </row>
    <row r="1664" spans="2:29" ht="15" hidden="1" x14ac:dyDescent="0.25">
      <c r="B1664" s="163"/>
      <c r="C1664" s="20"/>
      <c r="D1664" s="20"/>
      <c r="E1664" s="20"/>
      <c r="F1664" s="20"/>
      <c r="G1664" s="20"/>
      <c r="H1664" s="20"/>
      <c r="I1664" s="20"/>
      <c r="J1664" s="20"/>
      <c r="K1664" s="113"/>
      <c r="L1664" s="113"/>
    </row>
    <row r="1665" spans="2:12" ht="15.6" hidden="1" x14ac:dyDescent="0.3">
      <c r="B1665" s="164"/>
      <c r="C1665" s="122"/>
      <c r="D1665" s="122"/>
      <c r="E1665" s="20"/>
      <c r="F1665" s="20"/>
      <c r="G1665" s="20"/>
      <c r="H1665" s="20"/>
      <c r="I1665" s="20"/>
      <c r="J1665" s="20"/>
      <c r="K1665" s="113"/>
      <c r="L1665" s="110"/>
    </row>
    <row r="1666" spans="2:12" ht="15" hidden="1" x14ac:dyDescent="0.25">
      <c r="B1666" s="163"/>
      <c r="C1666" s="20"/>
      <c r="D1666" s="20"/>
      <c r="E1666" s="114"/>
      <c r="F1666" s="114"/>
      <c r="G1666" s="114"/>
      <c r="H1666" s="114"/>
      <c r="I1666" s="114"/>
      <c r="J1666" s="114"/>
      <c r="K1666" s="115"/>
      <c r="L1666" s="115"/>
    </row>
    <row r="1667" spans="2:12" ht="15.6" hidden="1" x14ac:dyDescent="0.3">
      <c r="B1667" s="163"/>
      <c r="C1667" s="117"/>
      <c r="D1667" s="117"/>
      <c r="E1667" s="109"/>
      <c r="F1667" s="109"/>
      <c r="G1667" s="109"/>
      <c r="H1667" s="109"/>
      <c r="I1667" s="109"/>
      <c r="J1667" s="109"/>
      <c r="K1667" s="110"/>
      <c r="L1667" s="118"/>
    </row>
    <row r="1668" spans="2:12" ht="15.6" hidden="1" x14ac:dyDescent="0.3">
      <c r="B1668" s="163"/>
      <c r="C1668" s="117"/>
      <c r="D1668" s="117"/>
      <c r="E1668" s="109"/>
      <c r="F1668" s="109"/>
      <c r="G1668" s="109"/>
      <c r="H1668" s="109"/>
      <c r="I1668" s="109"/>
      <c r="J1668" s="109"/>
      <c r="K1668" s="110"/>
      <c r="L1668" s="118"/>
    </row>
    <row r="1669" spans="2:12" ht="15.6" hidden="1" x14ac:dyDescent="0.3">
      <c r="B1669" s="163"/>
      <c r="C1669" s="117"/>
      <c r="D1669" s="117"/>
      <c r="E1669" s="109"/>
      <c r="F1669" s="109"/>
      <c r="G1669" s="109"/>
      <c r="H1669" s="109"/>
      <c r="I1669" s="109"/>
      <c r="J1669" s="109"/>
      <c r="K1669" s="110"/>
      <c r="L1669" s="118"/>
    </row>
    <row r="1670" spans="2:12" ht="15.6" hidden="1" x14ac:dyDescent="0.3">
      <c r="B1670" s="163"/>
      <c r="C1670" s="117"/>
      <c r="D1670" s="117"/>
      <c r="E1670" s="111"/>
      <c r="F1670" s="111"/>
      <c r="G1670" s="111"/>
      <c r="H1670" s="111"/>
      <c r="I1670" s="111"/>
      <c r="J1670" s="111"/>
      <c r="K1670" s="112"/>
      <c r="L1670" s="118"/>
    </row>
    <row r="1671" spans="2:12" ht="15.6" hidden="1" x14ac:dyDescent="0.3">
      <c r="B1671" s="163"/>
      <c r="C1671" s="119"/>
      <c r="D1671" s="20"/>
      <c r="E1671" s="109"/>
      <c r="F1671" s="109"/>
      <c r="G1671" s="109"/>
      <c r="H1671" s="109"/>
      <c r="I1671" s="121"/>
      <c r="J1671" s="121"/>
      <c r="K1671" s="121"/>
      <c r="L1671" s="120"/>
    </row>
    <row r="1672" spans="2:12" ht="15" hidden="1" x14ac:dyDescent="0.25">
      <c r="B1672" s="163"/>
      <c r="C1672" s="20"/>
      <c r="D1672" s="20"/>
      <c r="E1672" s="20"/>
      <c r="F1672" s="20"/>
      <c r="G1672" s="20"/>
      <c r="H1672" s="20"/>
      <c r="I1672" s="20"/>
      <c r="J1672" s="20"/>
      <c r="K1672" s="113"/>
      <c r="L1672" s="110"/>
    </row>
    <row r="1673" spans="2:12" ht="15.6" hidden="1" x14ac:dyDescent="0.3">
      <c r="B1673" s="165"/>
      <c r="C1673" s="117"/>
      <c r="D1673" s="117"/>
      <c r="E1673" s="20"/>
      <c r="F1673" s="20"/>
      <c r="G1673" s="20"/>
      <c r="H1673" s="20"/>
      <c r="I1673" s="20"/>
      <c r="J1673" s="20"/>
      <c r="K1673" s="113"/>
      <c r="L1673" s="110"/>
    </row>
    <row r="1674" spans="2:12" ht="15" hidden="1" x14ac:dyDescent="0.25">
      <c r="B1674" s="163"/>
      <c r="C1674" s="20"/>
      <c r="D1674" s="20"/>
      <c r="E1674" s="114"/>
      <c r="F1674" s="114"/>
      <c r="G1674" s="114"/>
      <c r="H1674" s="114"/>
      <c r="I1674" s="114"/>
      <c r="J1674" s="114"/>
      <c r="K1674" s="115"/>
      <c r="L1674" s="115"/>
    </row>
    <row r="1675" spans="2:12" ht="15.6" hidden="1" x14ac:dyDescent="0.3">
      <c r="B1675" s="163"/>
      <c r="C1675" s="117"/>
      <c r="D1675" s="117"/>
      <c r="E1675" s="109"/>
      <c r="F1675" s="109"/>
      <c r="G1675" s="109"/>
      <c r="H1675" s="109"/>
      <c r="I1675" s="109"/>
      <c r="J1675" s="109"/>
      <c r="K1675" s="110"/>
      <c r="L1675" s="118"/>
    </row>
    <row r="1676" spans="2:12" ht="15.6" hidden="1" x14ac:dyDescent="0.3">
      <c r="B1676" s="163"/>
      <c r="C1676" s="117"/>
      <c r="D1676" s="117"/>
      <c r="E1676" s="109"/>
      <c r="F1676" s="109"/>
      <c r="G1676" s="109"/>
      <c r="H1676" s="109"/>
      <c r="I1676" s="109"/>
      <c r="J1676" s="109"/>
      <c r="K1676" s="110"/>
      <c r="L1676" s="118"/>
    </row>
    <row r="1677" spans="2:12" ht="15.6" hidden="1" x14ac:dyDescent="0.3">
      <c r="B1677" s="163"/>
      <c r="C1677" s="117"/>
      <c r="D1677" s="117"/>
      <c r="E1677" s="109"/>
      <c r="F1677" s="109"/>
      <c r="G1677" s="109"/>
      <c r="H1677" s="109"/>
      <c r="I1677" s="109"/>
      <c r="J1677" s="109"/>
      <c r="K1677" s="110"/>
      <c r="L1677" s="118"/>
    </row>
    <row r="1678" spans="2:12" ht="15.6" hidden="1" x14ac:dyDescent="0.3">
      <c r="B1678" s="163"/>
      <c r="C1678" s="117"/>
      <c r="D1678" s="117"/>
      <c r="E1678" s="111"/>
      <c r="F1678" s="111"/>
      <c r="G1678" s="111"/>
      <c r="H1678" s="111"/>
      <c r="I1678" s="111"/>
      <c r="J1678" s="111"/>
      <c r="K1678" s="112"/>
      <c r="L1678" s="110"/>
    </row>
    <row r="1679" spans="2:12" ht="15.6" hidden="1" x14ac:dyDescent="0.3">
      <c r="B1679" s="163"/>
      <c r="C1679" s="119"/>
      <c r="D1679" s="20"/>
      <c r="E1679" s="109"/>
      <c r="F1679" s="109"/>
      <c r="G1679" s="109"/>
      <c r="H1679" s="109"/>
      <c r="I1679" s="121"/>
      <c r="J1679" s="121"/>
      <c r="K1679" s="121"/>
      <c r="L1679" s="120"/>
    </row>
    <row r="1680" spans="2:12" ht="15" hidden="1" x14ac:dyDescent="0.25">
      <c r="B1680" s="163"/>
      <c r="C1680" s="20"/>
      <c r="D1680" s="20"/>
      <c r="E1680" s="109"/>
      <c r="F1680" s="20"/>
      <c r="G1680" s="20"/>
      <c r="H1680" s="20"/>
      <c r="I1680" s="20"/>
      <c r="J1680" s="20"/>
      <c r="K1680" s="113"/>
      <c r="L1680" s="115"/>
    </row>
    <row r="1681" spans="2:12" ht="15.6" hidden="1" x14ac:dyDescent="0.3">
      <c r="B1681" s="165"/>
      <c r="C1681" s="117"/>
      <c r="D1681" s="117"/>
      <c r="E1681" s="20"/>
      <c r="F1681" s="20"/>
      <c r="G1681" s="20"/>
      <c r="H1681" s="20"/>
      <c r="I1681" s="20"/>
      <c r="J1681" s="20"/>
      <c r="K1681" s="113"/>
      <c r="L1681" s="110"/>
    </row>
    <row r="1682" spans="2:12" ht="15" hidden="1" x14ac:dyDescent="0.25">
      <c r="B1682" s="163"/>
      <c r="C1682" s="20"/>
      <c r="D1682" s="20"/>
      <c r="E1682" s="114"/>
      <c r="F1682" s="114"/>
      <c r="G1682" s="114"/>
      <c r="H1682" s="114"/>
      <c r="I1682" s="114"/>
      <c r="J1682" s="114"/>
      <c r="K1682" s="115"/>
      <c r="L1682" s="115"/>
    </row>
    <row r="1683" spans="2:12" ht="15.6" hidden="1" x14ac:dyDescent="0.3">
      <c r="B1683" s="163"/>
      <c r="C1683" s="117"/>
      <c r="D1683" s="117"/>
      <c r="E1683" s="109"/>
      <c r="F1683" s="109"/>
      <c r="G1683" s="109"/>
      <c r="H1683" s="109"/>
      <c r="I1683" s="109"/>
      <c r="J1683" s="109"/>
      <c r="K1683" s="110"/>
      <c r="L1683" s="118"/>
    </row>
    <row r="1684" spans="2:12" ht="15.6" hidden="1" x14ac:dyDescent="0.3">
      <c r="B1684" s="163"/>
      <c r="C1684" s="117"/>
      <c r="D1684" s="117"/>
      <c r="E1684" s="109"/>
      <c r="F1684" s="109"/>
      <c r="G1684" s="109"/>
      <c r="H1684" s="109"/>
      <c r="I1684" s="109"/>
      <c r="J1684" s="109"/>
      <c r="K1684" s="110"/>
      <c r="L1684" s="118"/>
    </row>
    <row r="1685" spans="2:12" ht="15.6" hidden="1" x14ac:dyDescent="0.3">
      <c r="B1685" s="163"/>
      <c r="C1685" s="117"/>
      <c r="D1685" s="117"/>
      <c r="E1685" s="109"/>
      <c r="F1685" s="109"/>
      <c r="G1685" s="109"/>
      <c r="H1685" s="109"/>
      <c r="I1685" s="109"/>
      <c r="J1685" s="109"/>
      <c r="K1685" s="110"/>
      <c r="L1685" s="118"/>
    </row>
    <row r="1686" spans="2:12" ht="15.6" hidden="1" x14ac:dyDescent="0.3">
      <c r="B1686" s="163"/>
      <c r="C1686" s="117"/>
      <c r="D1686" s="117"/>
      <c r="E1686" s="111"/>
      <c r="F1686" s="111"/>
      <c r="G1686" s="111"/>
      <c r="H1686" s="111"/>
      <c r="I1686" s="111"/>
      <c r="J1686" s="111"/>
      <c r="K1686" s="112"/>
      <c r="L1686" s="110"/>
    </row>
    <row r="1687" spans="2:12" ht="15.6" hidden="1" x14ac:dyDescent="0.3">
      <c r="B1687" s="163"/>
      <c r="C1687" s="119"/>
      <c r="D1687" s="20"/>
      <c r="E1687" s="109"/>
      <c r="F1687" s="109"/>
      <c r="G1687" s="109"/>
      <c r="H1687" s="109"/>
      <c r="I1687" s="121"/>
      <c r="J1687" s="121"/>
      <c r="K1687" s="121"/>
      <c r="L1687" s="120"/>
    </row>
    <row r="1688" spans="2:12" ht="15" hidden="1" x14ac:dyDescent="0.25">
      <c r="B1688" s="163"/>
      <c r="C1688" s="20"/>
      <c r="D1688" s="20"/>
      <c r="E1688" s="20"/>
      <c r="F1688" s="20"/>
      <c r="G1688" s="20"/>
      <c r="H1688" s="20"/>
      <c r="I1688" s="20"/>
      <c r="J1688" s="20"/>
      <c r="K1688" s="113"/>
      <c r="L1688" s="115"/>
    </row>
    <row r="1689" spans="2:12" ht="15.6" hidden="1" x14ac:dyDescent="0.3">
      <c r="B1689" s="165"/>
      <c r="C1689" s="117"/>
      <c r="D1689" s="117"/>
      <c r="E1689" s="20"/>
      <c r="F1689" s="20"/>
      <c r="G1689" s="20"/>
      <c r="H1689" s="20"/>
      <c r="I1689" s="20"/>
      <c r="J1689" s="20"/>
      <c r="K1689" s="113"/>
      <c r="L1689" s="110"/>
    </row>
    <row r="1690" spans="2:12" ht="15" hidden="1" x14ac:dyDescent="0.25">
      <c r="B1690" s="163"/>
      <c r="C1690" s="20"/>
      <c r="D1690" s="20"/>
      <c r="E1690" s="114"/>
      <c r="F1690" s="114"/>
      <c r="G1690" s="114"/>
      <c r="H1690" s="114"/>
      <c r="I1690" s="114"/>
      <c r="J1690" s="114"/>
      <c r="K1690" s="115"/>
      <c r="L1690" s="115"/>
    </row>
    <row r="1691" spans="2:12" ht="15.6" hidden="1" x14ac:dyDescent="0.3">
      <c r="B1691" s="163"/>
      <c r="C1691" s="117"/>
      <c r="D1691" s="117"/>
      <c r="E1691" s="109"/>
      <c r="F1691" s="109"/>
      <c r="G1691" s="109"/>
      <c r="H1691" s="109"/>
      <c r="I1691" s="109"/>
      <c r="J1691" s="109"/>
      <c r="K1691" s="110"/>
      <c r="L1691" s="118"/>
    </row>
    <row r="1692" spans="2:12" ht="15.6" hidden="1" x14ac:dyDescent="0.3">
      <c r="B1692" s="163"/>
      <c r="C1692" s="117"/>
      <c r="D1692" s="117"/>
      <c r="E1692" s="109"/>
      <c r="F1692" s="109"/>
      <c r="G1692" s="109"/>
      <c r="H1692" s="109"/>
      <c r="I1692" s="109"/>
      <c r="J1692" s="109"/>
      <c r="K1692" s="110"/>
      <c r="L1692" s="118"/>
    </row>
    <row r="1693" spans="2:12" ht="15.6" hidden="1" x14ac:dyDescent="0.3">
      <c r="B1693" s="163"/>
      <c r="C1693" s="117"/>
      <c r="D1693" s="117"/>
      <c r="E1693" s="109"/>
      <c r="F1693" s="109"/>
      <c r="G1693" s="109"/>
      <c r="H1693" s="109"/>
      <c r="I1693" s="109"/>
      <c r="J1693" s="109"/>
      <c r="K1693" s="110"/>
      <c r="L1693" s="118"/>
    </row>
    <row r="1694" spans="2:12" ht="15.6" x14ac:dyDescent="0.3">
      <c r="B1694" s="1440">
        <f>$B$5</f>
        <v>0</v>
      </c>
      <c r="C1694" s="1440"/>
      <c r="D1694" s="1440"/>
      <c r="E1694" s="1440"/>
      <c r="F1694" s="125"/>
      <c r="G1694" s="126" t="s">
        <v>310</v>
      </c>
      <c r="H1694" s="127" t="s">
        <v>298</v>
      </c>
      <c r="I1694" s="5"/>
      <c r="J1694" s="1449">
        <f>'1 FILL FORM'!$D$6</f>
        <v>0</v>
      </c>
      <c r="K1694" s="1449"/>
      <c r="L1694" s="1449"/>
    </row>
    <row r="1695" spans="2:12" ht="5.4" customHeight="1" x14ac:dyDescent="0.25">
      <c r="B1695" s="157"/>
      <c r="C1695" s="5"/>
      <c r="D1695" s="5"/>
      <c r="E1695" s="5"/>
      <c r="F1695" s="5"/>
      <c r="G1695" s="5"/>
      <c r="H1695" s="5"/>
      <c r="I1695" s="5"/>
      <c r="J1695" s="94"/>
      <c r="K1695" s="129"/>
      <c r="L1695" s="129"/>
    </row>
    <row r="1696" spans="2:12" x14ac:dyDescent="0.25">
      <c r="B1696" s="270" t="e">
        <f>'12 Score Format'!$G$9</f>
        <v>#N/A</v>
      </c>
      <c r="C1696" s="270"/>
      <c r="D1696" s="270"/>
      <c r="E1696" s="5"/>
      <c r="F1696" s="15"/>
      <c r="G1696" s="247" t="s">
        <v>370</v>
      </c>
      <c r="H1696" s="248">
        <f>'12 Score Format'!$L$9</f>
        <v>0</v>
      </c>
      <c r="I1696" s="5"/>
      <c r="J1696" s="718"/>
      <c r="K1696" s="129">
        <f>'1 FILL FORM'!$L$6</f>
        <v>0</v>
      </c>
      <c r="L1696" s="129"/>
    </row>
    <row r="1697" spans="2:30" s="123" customFormat="1" ht="60" customHeight="1" x14ac:dyDescent="0.25">
      <c r="B1697" s="500" t="str">
        <f>$H$1694</f>
        <v>Y</v>
      </c>
      <c r="C1697" s="130"/>
      <c r="D1697" s="130"/>
      <c r="E1697" s="197" t="e">
        <f>'12 Score Format'!$C$15</f>
        <v>#N/A</v>
      </c>
      <c r="F1697" s="197" t="e">
        <f>'12 Score Format'!$C$16</f>
        <v>#N/A</v>
      </c>
      <c r="G1697" s="197" t="e">
        <f>'12 Score Format'!$C$17</f>
        <v>#N/A</v>
      </c>
      <c r="H1697" s="197" t="e">
        <f>'12 Score Format'!$C$18</f>
        <v>#N/A</v>
      </c>
      <c r="I1697" s="197" t="e">
        <f>'12 Score Format'!$C$19</f>
        <v>#N/A</v>
      </c>
      <c r="J1697" s="197" t="e">
        <f>'12 Score Format'!$C$20</f>
        <v>#N/A</v>
      </c>
      <c r="K1697" s="131" t="s">
        <v>307</v>
      </c>
      <c r="L1697" s="208" t="s">
        <v>350</v>
      </c>
      <c r="T1697" s="124">
        <f>K1701</f>
        <v>0</v>
      </c>
      <c r="X1697" s="649" t="e">
        <f>'12 Score Format'!$C$15</f>
        <v>#N/A</v>
      </c>
      <c r="Y1697" s="650">
        <f>E1701</f>
        <v>0</v>
      </c>
      <c r="Z1697" s="648"/>
      <c r="AA1697" s="648"/>
      <c r="AB1697" s="648"/>
      <c r="AC1697" s="648">
        <f>SUMIF($X$8:$X$31,$AD$8,Y1697:Y1720)</f>
        <v>0</v>
      </c>
      <c r="AD1697" s="642" t="s">
        <v>263</v>
      </c>
    </row>
    <row r="1698" spans="2:30" ht="13.8" x14ac:dyDescent="0.25">
      <c r="B1698" s="158"/>
      <c r="C1698" s="1438">
        <f>'12 Score Format'!$C$9:$D$9</f>
        <v>0</v>
      </c>
      <c r="D1698" s="1438"/>
      <c r="E1698" s="138"/>
      <c r="F1698" s="138"/>
      <c r="G1698" s="138"/>
      <c r="H1698" s="138"/>
      <c r="I1698" s="138"/>
      <c r="J1698" s="138"/>
      <c r="K1698" s="132">
        <f>SUM(E1698:J1698)</f>
        <v>0</v>
      </c>
      <c r="L1698" s="133" t="e">
        <f>AVERAGE(E1698:J1698)</f>
        <v>#DIV/0!</v>
      </c>
      <c r="T1698" s="124">
        <f>K1709</f>
        <v>0</v>
      </c>
      <c r="X1698" s="649" t="e">
        <f>'12 Score Format'!$C$16</f>
        <v>#N/A</v>
      </c>
      <c r="Y1698" s="650">
        <f>F1701</f>
        <v>0</v>
      </c>
      <c r="Z1698" s="651"/>
      <c r="AA1698" s="652"/>
      <c r="AB1698" s="653"/>
      <c r="AC1698" s="648">
        <f>SUMIF($X$8:$X$31,$AD$9,Y1697:Y1720)</f>
        <v>0</v>
      </c>
      <c r="AD1698" s="642" t="s">
        <v>490</v>
      </c>
    </row>
    <row r="1699" spans="2:30" ht="13.8" x14ac:dyDescent="0.25">
      <c r="B1699" s="158"/>
      <c r="C1699" s="1438">
        <f>'12 Score Format'!$C$10:$D$10</f>
        <v>0</v>
      </c>
      <c r="D1699" s="1438"/>
      <c r="E1699" s="138"/>
      <c r="F1699" s="138"/>
      <c r="G1699" s="138"/>
      <c r="H1699" s="138"/>
      <c r="I1699" s="138"/>
      <c r="J1699" s="138"/>
      <c r="K1699" s="132">
        <f>SUM(E1699:J1699)</f>
        <v>0</v>
      </c>
      <c r="L1699" s="133" t="e">
        <f>AVERAGE(E1699:J1699)</f>
        <v>#DIV/0!</v>
      </c>
      <c r="T1699" s="124">
        <f>K1717</f>
        <v>0</v>
      </c>
      <c r="X1699" s="649" t="e">
        <f>'12 Score Format'!$C$17</f>
        <v>#N/A</v>
      </c>
      <c r="Y1699" s="650">
        <f>G1701</f>
        <v>0</v>
      </c>
      <c r="Z1699" s="651"/>
      <c r="AA1699" s="654"/>
      <c r="AB1699" s="654"/>
      <c r="AC1699" s="648">
        <f>SUMIF($X$8:$X$31,AD1699,Y1697:Y1720)</f>
        <v>0</v>
      </c>
      <c r="AD1699" s="642" t="s">
        <v>487</v>
      </c>
    </row>
    <row r="1700" spans="2:30" ht="13.8" x14ac:dyDescent="0.25">
      <c r="B1700" s="158"/>
      <c r="C1700" s="1438">
        <f>'12 Score Format'!$C$11:$D$11</f>
        <v>0</v>
      </c>
      <c r="D1700" s="1438"/>
      <c r="E1700" s="138"/>
      <c r="F1700" s="138"/>
      <c r="G1700" s="138"/>
      <c r="H1700" s="138"/>
      <c r="I1700" s="138"/>
      <c r="J1700" s="138"/>
      <c r="K1700" s="132">
        <f>SUM(E1700:J1700)</f>
        <v>0</v>
      </c>
      <c r="L1700" s="133" t="e">
        <f>AVERAGE(E1700:J1700)</f>
        <v>#DIV/0!</v>
      </c>
      <c r="T1700" s="124">
        <f>K1725</f>
        <v>0</v>
      </c>
      <c r="X1700" s="649" t="e">
        <f>'12 Score Format'!$C$18</f>
        <v>#N/A</v>
      </c>
      <c r="Y1700" s="650">
        <f>H1701</f>
        <v>0</v>
      </c>
      <c r="Z1700" s="651"/>
      <c r="AA1700" s="651"/>
      <c r="AB1700" s="651"/>
      <c r="AC1700" s="648">
        <f>SUMIF($X$8:$X$31,AD1700,Y1697:Y1720)</f>
        <v>0</v>
      </c>
      <c r="AD1700" s="642" t="s">
        <v>262</v>
      </c>
    </row>
    <row r="1701" spans="2:30" ht="13.8" x14ac:dyDescent="0.25">
      <c r="B1701" s="158"/>
      <c r="C1701" s="1438" t="s">
        <v>248</v>
      </c>
      <c r="D1701" s="1438"/>
      <c r="E1701" s="647">
        <f>SUM(E1698:E1700)</f>
        <v>0</v>
      </c>
      <c r="F1701" s="647">
        <f t="shared" ref="F1701:J1701" si="171">SUM(F1698:F1700)</f>
        <v>0</v>
      </c>
      <c r="G1701" s="647">
        <f t="shared" si="171"/>
        <v>0</v>
      </c>
      <c r="H1701" s="647">
        <f t="shared" si="171"/>
        <v>0</v>
      </c>
      <c r="I1701" s="647">
        <f t="shared" si="171"/>
        <v>0</v>
      </c>
      <c r="J1701" s="647">
        <f t="shared" si="171"/>
        <v>0</v>
      </c>
      <c r="K1701" s="134">
        <f t="shared" ref="K1701" si="172">SUM(K1698:K1700)</f>
        <v>0</v>
      </c>
      <c r="L1701" s="133"/>
      <c r="X1701" s="649" t="e">
        <f>'12 Score Format'!$C$19</f>
        <v>#N/A</v>
      </c>
      <c r="Y1701" s="650">
        <f>I1701</f>
        <v>0</v>
      </c>
      <c r="Z1701" s="651"/>
      <c r="AA1701" s="651"/>
      <c r="AB1701" s="651"/>
      <c r="AC1701" s="648">
        <f>SUMIF($X$8:$X$31,$AD$12,Y1697:Y1720)</f>
        <v>0</v>
      </c>
      <c r="AD1701" s="642" t="s">
        <v>485</v>
      </c>
    </row>
    <row r="1702" spans="2:30" ht="15.6" x14ac:dyDescent="0.3">
      <c r="B1702" s="157"/>
      <c r="C1702" s="135"/>
      <c r="D1702" s="5"/>
      <c r="E1702" s="718"/>
      <c r="F1702" s="718"/>
      <c r="G1702" s="718"/>
      <c r="H1702" s="718"/>
      <c r="I1702" s="182"/>
      <c r="J1702" s="182"/>
      <c r="K1702" s="199" t="s">
        <v>311</v>
      </c>
      <c r="L1702" s="181" t="e">
        <f>K1701/('12 Score Format'!$K$9*30)</f>
        <v>#DIV/0!</v>
      </c>
      <c r="X1702" s="649" t="e">
        <f>'12 Score Format'!$C$20</f>
        <v>#N/A</v>
      </c>
      <c r="Y1702" s="650">
        <f>J1701</f>
        <v>0</v>
      </c>
      <c r="Z1702" s="454"/>
      <c r="AA1702" s="454"/>
      <c r="AB1702" s="454"/>
      <c r="AC1702" s="648">
        <f>SUMIF($X$8:$X$31,$AD$13,Y1697:Y1720)</f>
        <v>0</v>
      </c>
      <c r="AD1702" s="642" t="s">
        <v>489</v>
      </c>
    </row>
    <row r="1703" spans="2:30" ht="15.75" customHeight="1" x14ac:dyDescent="0.25">
      <c r="B1703" s="157"/>
      <c r="C1703" s="5"/>
      <c r="D1703" s="5"/>
      <c r="E1703" s="5"/>
      <c r="F1703" s="5"/>
      <c r="G1703" s="247" t="s">
        <v>370</v>
      </c>
      <c r="H1703" s="248">
        <f>'12 Score Format'!$L$10</f>
        <v>0</v>
      </c>
      <c r="I1703" s="5"/>
      <c r="J1703" s="5"/>
      <c r="K1703" s="128"/>
      <c r="L1703" s="129"/>
      <c r="X1703" s="649" t="e">
        <f>'12 Score Format'!$G$15</f>
        <v>#N/A</v>
      </c>
      <c r="Y1703" s="655">
        <f>E1709</f>
        <v>0</v>
      </c>
      <c r="Z1703" s="454"/>
      <c r="AA1703" s="454"/>
      <c r="AB1703" s="454"/>
      <c r="AC1703" s="648">
        <f>SUMIF($X$8:$X$31,$AD$14,Y1697:Y1720)</f>
        <v>0</v>
      </c>
      <c r="AD1703" s="642" t="s">
        <v>488</v>
      </c>
    </row>
    <row r="1704" spans="2:30" ht="13.8" x14ac:dyDescent="0.25">
      <c r="B1704" s="271" t="e">
        <f>'12 Score Format'!$G$10</f>
        <v>#N/A</v>
      </c>
      <c r="C1704" s="271"/>
      <c r="D1704" s="271"/>
      <c r="E1704" s="5"/>
      <c r="F1704" s="5"/>
      <c r="G1704" s="5"/>
      <c r="H1704" s="5"/>
      <c r="I1704" s="5"/>
      <c r="J1704" s="5"/>
      <c r="K1704" s="128"/>
      <c r="L1704" s="129"/>
      <c r="X1704" s="649" t="e">
        <f>'12 Score Format'!$G$16</f>
        <v>#N/A</v>
      </c>
      <c r="Y1704" s="655">
        <f>F1709</f>
        <v>0</v>
      </c>
      <c r="Z1704" s="454"/>
      <c r="AA1704" s="454"/>
      <c r="AB1704" s="454"/>
      <c r="AC1704" s="648">
        <f>SUMIF($X$8:$X$31,$AD$15,Y1697:Y1720)</f>
        <v>0</v>
      </c>
      <c r="AD1704" s="657" t="s">
        <v>486</v>
      </c>
    </row>
    <row r="1705" spans="2:30" s="123" customFormat="1" ht="60" customHeight="1" x14ac:dyDescent="0.25">
      <c r="B1705" s="500" t="str">
        <f>$H$1694</f>
        <v>Y</v>
      </c>
      <c r="C1705" s="130"/>
      <c r="D1705" s="130"/>
      <c r="E1705" s="197" t="e">
        <f>'12 Score Format'!$G$15</f>
        <v>#N/A</v>
      </c>
      <c r="F1705" s="197" t="e">
        <f>'12 Score Format'!$G$16</f>
        <v>#N/A</v>
      </c>
      <c r="G1705" s="197" t="e">
        <f>'12 Score Format'!$G$17</f>
        <v>#N/A</v>
      </c>
      <c r="H1705" s="197" t="e">
        <f>'12 Score Format'!$G$18</f>
        <v>#N/A</v>
      </c>
      <c r="I1705" s="197" t="e">
        <f>'12 Score Format'!$G$19</f>
        <v>#N/A</v>
      </c>
      <c r="J1705" s="197" t="e">
        <f>'12 Score Format'!$G$20</f>
        <v>#N/A</v>
      </c>
      <c r="K1705" s="131" t="s">
        <v>307</v>
      </c>
      <c r="L1705" s="131" t="s">
        <v>308</v>
      </c>
      <c r="X1705" s="649" t="e">
        <f>'12 Score Format'!$G$17</f>
        <v>#N/A</v>
      </c>
      <c r="Y1705" s="655">
        <f>G1709</f>
        <v>0</v>
      </c>
      <c r="Z1705" s="648"/>
      <c r="AA1705" s="648"/>
      <c r="AB1705" s="648"/>
      <c r="AC1705" s="648"/>
    </row>
    <row r="1706" spans="2:30" ht="13.8" x14ac:dyDescent="0.25">
      <c r="B1706" s="158"/>
      <c r="C1706" s="1438">
        <f>'12 Score Format'!$C$9:$D$9</f>
        <v>0</v>
      </c>
      <c r="D1706" s="1438"/>
      <c r="E1706" s="138"/>
      <c r="F1706" s="138"/>
      <c r="G1706" s="138"/>
      <c r="H1706" s="138"/>
      <c r="I1706" s="138"/>
      <c r="J1706" s="138"/>
      <c r="K1706" s="132">
        <f>SUM(E1706:J1706)</f>
        <v>0</v>
      </c>
      <c r="L1706" s="133" t="e">
        <f>AVERAGE(E1706:J1706)</f>
        <v>#DIV/0!</v>
      </c>
      <c r="X1706" s="649" t="e">
        <f>'12 Score Format'!$G$18</f>
        <v>#N/A</v>
      </c>
      <c r="Y1706" s="655">
        <f>H1709</f>
        <v>0</v>
      </c>
      <c r="Z1706" s="651"/>
      <c r="AA1706" s="651"/>
      <c r="AB1706" s="651"/>
      <c r="AC1706" s="651"/>
      <c r="AD1706" s="124"/>
    </row>
    <row r="1707" spans="2:30" ht="13.8" x14ac:dyDescent="0.25">
      <c r="B1707" s="158"/>
      <c r="C1707" s="1438">
        <f>'12 Score Format'!$C$10:$D$10</f>
        <v>0</v>
      </c>
      <c r="D1707" s="1438"/>
      <c r="E1707" s="138"/>
      <c r="F1707" s="138"/>
      <c r="G1707" s="138"/>
      <c r="H1707" s="138"/>
      <c r="I1707" s="138"/>
      <c r="J1707" s="138"/>
      <c r="K1707" s="132">
        <f>SUM(E1707:J1707)</f>
        <v>0</v>
      </c>
      <c r="L1707" s="133" t="e">
        <f>AVERAGE(E1707:J1707)</f>
        <v>#DIV/0!</v>
      </c>
      <c r="X1707" s="649" t="e">
        <f>'12 Score Format'!$G$19</f>
        <v>#N/A</v>
      </c>
      <c r="Y1707" s="655">
        <f>I1709</f>
        <v>0</v>
      </c>
      <c r="Z1707" s="651"/>
      <c r="AA1707" s="651"/>
      <c r="AB1707" s="651"/>
      <c r="AC1707" s="651"/>
      <c r="AD1707" s="124"/>
    </row>
    <row r="1708" spans="2:30" ht="13.8" x14ac:dyDescent="0.25">
      <c r="B1708" s="158"/>
      <c r="C1708" s="1438">
        <f>'12 Score Format'!$C$11:$D$11</f>
        <v>0</v>
      </c>
      <c r="D1708" s="1438"/>
      <c r="E1708" s="138"/>
      <c r="F1708" s="138"/>
      <c r="G1708" s="138"/>
      <c r="H1708" s="138"/>
      <c r="I1708" s="138"/>
      <c r="J1708" s="138"/>
      <c r="K1708" s="132">
        <f>SUM(E1708:J1708)</f>
        <v>0</v>
      </c>
      <c r="L1708" s="133" t="e">
        <f>AVERAGE(E1708:J1708)</f>
        <v>#DIV/0!</v>
      </c>
      <c r="X1708" s="649" t="e">
        <f>'12 Score Format'!$G$20</f>
        <v>#N/A</v>
      </c>
      <c r="Y1708" s="655">
        <f>J1709</f>
        <v>0</v>
      </c>
      <c r="Z1708" s="651"/>
      <c r="AA1708" s="651"/>
      <c r="AB1708" s="651"/>
      <c r="AC1708" s="651"/>
      <c r="AD1708" s="124"/>
    </row>
    <row r="1709" spans="2:30" ht="13.8" x14ac:dyDescent="0.25">
      <c r="B1709" s="158"/>
      <c r="C1709" s="1438" t="s">
        <v>248</v>
      </c>
      <c r="D1709" s="1438"/>
      <c r="E1709" s="647">
        <f>SUM(E1706:E1708)</f>
        <v>0</v>
      </c>
      <c r="F1709" s="647">
        <f t="shared" ref="F1709:J1709" si="173">SUM(F1706:F1708)</f>
        <v>0</v>
      </c>
      <c r="G1709" s="647">
        <f t="shared" si="173"/>
        <v>0</v>
      </c>
      <c r="H1709" s="647">
        <f t="shared" si="173"/>
        <v>0</v>
      </c>
      <c r="I1709" s="647">
        <f t="shared" si="173"/>
        <v>0</v>
      </c>
      <c r="J1709" s="647">
        <f t="shared" si="173"/>
        <v>0</v>
      </c>
      <c r="K1709" s="134">
        <f t="shared" ref="K1709" si="174">SUM(K1706:K1708)</f>
        <v>0</v>
      </c>
      <c r="L1709" s="132"/>
      <c r="X1709" s="649" t="e">
        <f>'12 Score Format'!$K$15</f>
        <v>#N/A</v>
      </c>
      <c r="Y1709" s="655">
        <f>E1717</f>
        <v>0</v>
      </c>
      <c r="Z1709" s="651"/>
      <c r="AA1709" s="651"/>
      <c r="AB1709" s="651"/>
      <c r="AC1709" s="651"/>
      <c r="AD1709" s="124"/>
    </row>
    <row r="1710" spans="2:30" ht="15.6" x14ac:dyDescent="0.3">
      <c r="B1710" s="157"/>
      <c r="C1710" s="135"/>
      <c r="D1710" s="5"/>
      <c r="E1710" s="718"/>
      <c r="F1710" s="718"/>
      <c r="G1710" s="718"/>
      <c r="H1710" s="718"/>
      <c r="I1710" s="182"/>
      <c r="J1710" s="182"/>
      <c r="K1710" s="199" t="s">
        <v>311</v>
      </c>
      <c r="L1710" s="181" t="e">
        <f>K1709/('12 Score Format'!$K$10*30)</f>
        <v>#DIV/0!</v>
      </c>
      <c r="X1710" s="649" t="e">
        <f>'12 Score Format'!$K$16</f>
        <v>#N/A</v>
      </c>
      <c r="Y1710" s="655">
        <f>F1717</f>
        <v>0</v>
      </c>
      <c r="Z1710" s="454"/>
      <c r="AA1710" s="454"/>
      <c r="AB1710" s="454"/>
      <c r="AC1710" s="454"/>
    </row>
    <row r="1711" spans="2:30" ht="15.75" customHeight="1" x14ac:dyDescent="0.25">
      <c r="B1711" s="157"/>
      <c r="C1711" s="5"/>
      <c r="D1711" s="5"/>
      <c r="E1711" s="5"/>
      <c r="F1711" s="5"/>
      <c r="G1711" s="5"/>
      <c r="H1711" s="5"/>
      <c r="I1711" s="5"/>
      <c r="J1711" s="5"/>
      <c r="K1711" s="128"/>
      <c r="L1711" s="137"/>
      <c r="X1711" s="649" t="e">
        <f>'12 Score Format'!$K$17</f>
        <v>#N/A</v>
      </c>
      <c r="Y1711" s="655">
        <f>G1717</f>
        <v>0</v>
      </c>
      <c r="Z1711" s="454"/>
      <c r="AA1711" s="454"/>
      <c r="AB1711" s="454"/>
      <c r="AC1711" s="454"/>
    </row>
    <row r="1712" spans="2:30" x14ac:dyDescent="0.25">
      <c r="B1712" s="271" t="e">
        <f>'12 Score Format'!$G$11</f>
        <v>#N/A</v>
      </c>
      <c r="C1712" s="271"/>
      <c r="D1712" s="271"/>
      <c r="E1712" s="5"/>
      <c r="F1712" s="5"/>
      <c r="G1712" s="247" t="s">
        <v>370</v>
      </c>
      <c r="H1712" s="248">
        <f>'12 Score Format'!$L$11</f>
        <v>0</v>
      </c>
      <c r="I1712" s="5"/>
      <c r="J1712" s="5"/>
      <c r="K1712" s="128"/>
      <c r="L1712" s="129"/>
      <c r="X1712" s="649" t="e">
        <f>'12 Score Format'!$K$18</f>
        <v>#N/A</v>
      </c>
      <c r="Y1712" s="655">
        <f>H1717</f>
        <v>0</v>
      </c>
      <c r="Z1712" s="454"/>
      <c r="AA1712" s="454"/>
      <c r="AB1712" s="454"/>
      <c r="AC1712" s="454"/>
    </row>
    <row r="1713" spans="2:30" s="123" customFormat="1" ht="60" customHeight="1" x14ac:dyDescent="0.25">
      <c r="B1713" s="500" t="str">
        <f>$H$1694</f>
        <v>Y</v>
      </c>
      <c r="C1713" s="130"/>
      <c r="D1713" s="130"/>
      <c r="E1713" s="197" t="e">
        <f>'12 Score Format'!$K$15</f>
        <v>#N/A</v>
      </c>
      <c r="F1713" s="197" t="e">
        <f>'12 Score Format'!$K$16</f>
        <v>#N/A</v>
      </c>
      <c r="G1713" s="197" t="e">
        <f>'12 Score Format'!$K$17</f>
        <v>#N/A</v>
      </c>
      <c r="H1713" s="197" t="e">
        <f>'12 Score Format'!$K$18</f>
        <v>#N/A</v>
      </c>
      <c r="I1713" s="197" t="e">
        <f>'12 Score Format'!$K$19</f>
        <v>#N/A</v>
      </c>
      <c r="J1713" s="197" t="e">
        <f>'12 Score Format'!$K$20</f>
        <v>#N/A</v>
      </c>
      <c r="K1713" s="131" t="s">
        <v>307</v>
      </c>
      <c r="L1713" s="131" t="s">
        <v>308</v>
      </c>
      <c r="X1713" s="649" t="e">
        <f>'12 Score Format'!$K$19</f>
        <v>#N/A</v>
      </c>
      <c r="Y1713" s="655">
        <f>I1717</f>
        <v>0</v>
      </c>
      <c r="Z1713" s="648"/>
      <c r="AA1713" s="648"/>
      <c r="AB1713" s="648"/>
      <c r="AC1713" s="648"/>
    </row>
    <row r="1714" spans="2:30" ht="13.8" x14ac:dyDescent="0.25">
      <c r="B1714" s="158"/>
      <c r="C1714" s="1438">
        <f>'12 Score Format'!$C$9:$D$9</f>
        <v>0</v>
      </c>
      <c r="D1714" s="1438"/>
      <c r="E1714" s="138"/>
      <c r="F1714" s="138"/>
      <c r="G1714" s="138"/>
      <c r="H1714" s="138"/>
      <c r="I1714" s="138"/>
      <c r="J1714" s="138"/>
      <c r="K1714" s="132">
        <f>SUM(E1714:J1714)</f>
        <v>0</v>
      </c>
      <c r="L1714" s="133" t="e">
        <f>AVERAGE(E1714:J1714)</f>
        <v>#DIV/0!</v>
      </c>
      <c r="X1714" s="649" t="e">
        <f>'12 Score Format'!$K$20</f>
        <v>#N/A</v>
      </c>
      <c r="Y1714" s="655">
        <f>J1717</f>
        <v>0</v>
      </c>
      <c r="Z1714" s="651"/>
      <c r="AA1714" s="651"/>
      <c r="AB1714" s="651"/>
      <c r="AC1714" s="651"/>
      <c r="AD1714" s="124"/>
    </row>
    <row r="1715" spans="2:30" ht="13.8" x14ac:dyDescent="0.25">
      <c r="B1715" s="158"/>
      <c r="C1715" s="1438">
        <f>'12 Score Format'!$C$10:$D$10</f>
        <v>0</v>
      </c>
      <c r="D1715" s="1438"/>
      <c r="E1715" s="138"/>
      <c r="F1715" s="138"/>
      <c r="G1715" s="138"/>
      <c r="H1715" s="138"/>
      <c r="I1715" s="138"/>
      <c r="J1715" s="138"/>
      <c r="K1715" s="132">
        <f>SUM(E1715:J1715)</f>
        <v>0</v>
      </c>
      <c r="L1715" s="133" t="e">
        <f>AVERAGE(E1715:J1715)</f>
        <v>#DIV/0!</v>
      </c>
      <c r="X1715" s="649" t="e">
        <f>'12 Score Format'!$O$15</f>
        <v>#N/A</v>
      </c>
      <c r="Y1715" s="658">
        <f>E1725</f>
        <v>0</v>
      </c>
      <c r="Z1715" s="656"/>
      <c r="AA1715" s="656"/>
      <c r="AB1715" s="656"/>
      <c r="AC1715" s="656"/>
      <c r="AD1715" s="124"/>
    </row>
    <row r="1716" spans="2:30" ht="13.8" x14ac:dyDescent="0.25">
      <c r="B1716" s="158"/>
      <c r="C1716" s="1438">
        <f>'12 Score Format'!$C$11:$D$11</f>
        <v>0</v>
      </c>
      <c r="D1716" s="1438"/>
      <c r="E1716" s="138"/>
      <c r="F1716" s="138"/>
      <c r="G1716" s="138"/>
      <c r="H1716" s="138"/>
      <c r="I1716" s="138"/>
      <c r="J1716" s="138"/>
      <c r="K1716" s="132">
        <f>SUM(E1716:J1716)</f>
        <v>0</v>
      </c>
      <c r="L1716" s="133" t="e">
        <f>AVERAGE(E1716:J1716)</f>
        <v>#DIV/0!</v>
      </c>
      <c r="X1716" s="649" t="e">
        <f>'12 Score Format'!$O$16</f>
        <v>#N/A</v>
      </c>
      <c r="Y1716" s="658">
        <f>F1725</f>
        <v>0</v>
      </c>
      <c r="Z1716" s="656"/>
      <c r="AA1716" s="656"/>
      <c r="AB1716" s="656"/>
      <c r="AC1716" s="656"/>
      <c r="AD1716" s="124"/>
    </row>
    <row r="1717" spans="2:30" ht="13.8" x14ac:dyDescent="0.25">
      <c r="B1717" s="158"/>
      <c r="C1717" s="1438" t="s">
        <v>248</v>
      </c>
      <c r="D1717" s="1438"/>
      <c r="E1717" s="647">
        <f>SUM(E1714:E1716)</f>
        <v>0</v>
      </c>
      <c r="F1717" s="647">
        <f t="shared" ref="F1717:J1717" si="175">SUM(F1714:F1716)</f>
        <v>0</v>
      </c>
      <c r="G1717" s="647">
        <f t="shared" si="175"/>
        <v>0</v>
      </c>
      <c r="H1717" s="647">
        <f t="shared" si="175"/>
        <v>0</v>
      </c>
      <c r="I1717" s="647">
        <f t="shared" si="175"/>
        <v>0</v>
      </c>
      <c r="J1717" s="647">
        <f t="shared" si="175"/>
        <v>0</v>
      </c>
      <c r="K1717" s="134">
        <f t="shared" ref="K1717" si="176">SUM(K1714:K1716)</f>
        <v>0</v>
      </c>
      <c r="L1717" s="132"/>
      <c r="X1717" s="649" t="e">
        <f>'12 Score Format'!$O$17</f>
        <v>#N/A</v>
      </c>
      <c r="Y1717" s="658">
        <f>G1725</f>
        <v>0</v>
      </c>
      <c r="Z1717" s="656"/>
      <c r="AA1717" s="656"/>
      <c r="AB1717" s="656"/>
      <c r="AC1717" s="656"/>
      <c r="AD1717" s="124"/>
    </row>
    <row r="1718" spans="2:30" ht="15.6" x14ac:dyDescent="0.3">
      <c r="B1718" s="157"/>
      <c r="C1718" s="135"/>
      <c r="D1718" s="5"/>
      <c r="E1718" s="718"/>
      <c r="F1718" s="718"/>
      <c r="G1718" s="718"/>
      <c r="H1718" s="718"/>
      <c r="I1718" s="182"/>
      <c r="J1718" s="182"/>
      <c r="K1718" s="199" t="s">
        <v>311</v>
      </c>
      <c r="L1718" s="181" t="e">
        <f>K1717/('12 Score Format'!$K$11*30)</f>
        <v>#DIV/0!</v>
      </c>
      <c r="X1718" s="649" t="e">
        <f>'12 Score Format'!$O$18</f>
        <v>#N/A</v>
      </c>
      <c r="Y1718" s="658">
        <f>H1725</f>
        <v>0</v>
      </c>
      <c r="Z1718" s="656"/>
      <c r="AA1718" s="656"/>
      <c r="AB1718" s="656"/>
      <c r="AC1718" s="656"/>
    </row>
    <row r="1719" spans="2:30" ht="15.75" customHeight="1" x14ac:dyDescent="0.25">
      <c r="B1719" s="157"/>
      <c r="C1719" s="5"/>
      <c r="D1719" s="5"/>
      <c r="E1719" s="5"/>
      <c r="F1719" s="5"/>
      <c r="G1719" s="5"/>
      <c r="H1719" s="5"/>
      <c r="I1719" s="5"/>
      <c r="J1719" s="5"/>
      <c r="K1719" s="128"/>
      <c r="L1719" s="137"/>
      <c r="X1719" s="649" t="e">
        <f>'12 Score Format'!$O$19</f>
        <v>#N/A</v>
      </c>
      <c r="Y1719" s="658">
        <f>I1725</f>
        <v>0</v>
      </c>
      <c r="Z1719" s="656"/>
      <c r="AA1719" s="656"/>
      <c r="AB1719" s="656"/>
      <c r="AC1719" s="656"/>
    </row>
    <row r="1720" spans="2:30" ht="13.8" x14ac:dyDescent="0.25">
      <c r="B1720" s="271" t="str">
        <f>'12 Score Format'!$G$12</f>
        <v>Not Used</v>
      </c>
      <c r="C1720" s="271"/>
      <c r="D1720" s="271"/>
      <c r="E1720" s="5"/>
      <c r="F1720" s="5"/>
      <c r="G1720" s="247" t="s">
        <v>370</v>
      </c>
      <c r="H1720" s="248">
        <f>'12 Score Format'!$L$12</f>
        <v>0</v>
      </c>
      <c r="I1720" s="5"/>
      <c r="J1720" s="5"/>
      <c r="K1720" s="128"/>
      <c r="L1720" s="129"/>
      <c r="X1720" s="649" t="e">
        <f>'12 Score Format'!$O$20</f>
        <v>#N/A</v>
      </c>
      <c r="Y1720" s="659">
        <f>J1725</f>
        <v>0</v>
      </c>
      <c r="Z1720" s="656"/>
      <c r="AA1720" s="656"/>
      <c r="AB1720" s="656"/>
      <c r="AC1720" s="656"/>
    </row>
    <row r="1721" spans="2:30" s="123" customFormat="1" ht="60" customHeight="1" x14ac:dyDescent="0.2">
      <c r="B1721" s="500" t="str">
        <f>$H$1694</f>
        <v>Y</v>
      </c>
      <c r="C1721" s="130"/>
      <c r="D1721" s="130"/>
      <c r="E1721" s="197" t="e">
        <f>'12 Score Format'!$O$15</f>
        <v>#N/A</v>
      </c>
      <c r="F1721" s="197" t="e">
        <f>'12 Score Format'!$O$16</f>
        <v>#N/A</v>
      </c>
      <c r="G1721" s="197" t="e">
        <f>'12 Score Format'!$O$17</f>
        <v>#N/A</v>
      </c>
      <c r="H1721" s="197" t="e">
        <f>'12 Score Format'!$O$18</f>
        <v>#N/A</v>
      </c>
      <c r="I1721" s="197" t="e">
        <f>'12 Score Format'!$O$19</f>
        <v>#N/A</v>
      </c>
      <c r="J1721" s="197" t="e">
        <f>'12 Score Format'!$O$20</f>
        <v>#N/A</v>
      </c>
      <c r="K1721" s="131" t="s">
        <v>307</v>
      </c>
      <c r="L1721" s="131" t="s">
        <v>308</v>
      </c>
    </row>
    <row r="1722" spans="2:30" ht="13.8" x14ac:dyDescent="0.25">
      <c r="B1722" s="158"/>
      <c r="C1722" s="1438">
        <f>'12 Score Format'!$C$9:$D$9</f>
        <v>0</v>
      </c>
      <c r="D1722" s="1438"/>
      <c r="E1722" s="138"/>
      <c r="F1722" s="138"/>
      <c r="G1722" s="138"/>
      <c r="H1722" s="138"/>
      <c r="I1722" s="138"/>
      <c r="J1722" s="138"/>
      <c r="K1722" s="132">
        <f>SUM(E1722:J1722)</f>
        <v>0</v>
      </c>
      <c r="L1722" s="133" t="e">
        <f>AVERAGE(E1722:J1722)</f>
        <v>#DIV/0!</v>
      </c>
    </row>
    <row r="1723" spans="2:30" ht="13.8" x14ac:dyDescent="0.25">
      <c r="B1723" s="158"/>
      <c r="C1723" s="1438">
        <f>'12 Score Format'!$C$10:$D$10</f>
        <v>0</v>
      </c>
      <c r="D1723" s="1438"/>
      <c r="E1723" s="138"/>
      <c r="F1723" s="138"/>
      <c r="G1723" s="138"/>
      <c r="H1723" s="138"/>
      <c r="I1723" s="138"/>
      <c r="J1723" s="138"/>
      <c r="K1723" s="132">
        <f>SUM(E1723:J1723)</f>
        <v>0</v>
      </c>
      <c r="L1723" s="133" t="e">
        <f>AVERAGE(E1723:J1723)</f>
        <v>#DIV/0!</v>
      </c>
    </row>
    <row r="1724" spans="2:30" ht="13.8" x14ac:dyDescent="0.25">
      <c r="B1724" s="158"/>
      <c r="C1724" s="1438">
        <f>'12 Score Format'!$C$11:$D$11</f>
        <v>0</v>
      </c>
      <c r="D1724" s="1438"/>
      <c r="E1724" s="138"/>
      <c r="F1724" s="138"/>
      <c r="G1724" s="138"/>
      <c r="H1724" s="138"/>
      <c r="I1724" s="138"/>
      <c r="J1724" s="138"/>
      <c r="K1724" s="132">
        <f>SUM(E1724:J1724)</f>
        <v>0</v>
      </c>
      <c r="L1724" s="133" t="e">
        <f>AVERAGE(E1724:J1724)</f>
        <v>#DIV/0!</v>
      </c>
    </row>
    <row r="1725" spans="2:30" ht="13.8" x14ac:dyDescent="0.25">
      <c r="B1725" s="158"/>
      <c r="C1725" s="1438" t="s">
        <v>248</v>
      </c>
      <c r="D1725" s="1438"/>
      <c r="E1725" s="647">
        <f t="shared" ref="E1725:K1725" si="177">SUM(E1722:E1724)</f>
        <v>0</v>
      </c>
      <c r="F1725" s="647">
        <f t="shared" si="177"/>
        <v>0</v>
      </c>
      <c r="G1725" s="647">
        <f t="shared" si="177"/>
        <v>0</v>
      </c>
      <c r="H1725" s="647">
        <f t="shared" si="177"/>
        <v>0</v>
      </c>
      <c r="I1725" s="647">
        <f t="shared" si="177"/>
        <v>0</v>
      </c>
      <c r="J1725" s="647">
        <f t="shared" si="177"/>
        <v>0</v>
      </c>
      <c r="K1725" s="134">
        <f t="shared" si="177"/>
        <v>0</v>
      </c>
      <c r="L1725" s="132"/>
    </row>
    <row r="1726" spans="2:30" ht="15.6" x14ac:dyDescent="0.3">
      <c r="B1726" s="157"/>
      <c r="C1726" s="135"/>
      <c r="D1726" s="5"/>
      <c r="E1726" s="94"/>
      <c r="F1726" s="94"/>
      <c r="G1726" s="94"/>
      <c r="H1726" s="94"/>
      <c r="I1726" s="182"/>
      <c r="J1726" s="182"/>
      <c r="K1726" s="199" t="s">
        <v>311</v>
      </c>
      <c r="L1726" s="181" t="e">
        <f>K1725/('12 Score Format'!$K$12*30)</f>
        <v>#DIV/0!</v>
      </c>
    </row>
    <row r="1727" spans="2:30" ht="15" customHeight="1" x14ac:dyDescent="0.3">
      <c r="B1727" s="157"/>
      <c r="C1727" s="135"/>
      <c r="D1727" s="5"/>
      <c r="E1727" s="94"/>
      <c r="F1727" s="15"/>
      <c r="G1727" s="247" t="s">
        <v>371</v>
      </c>
      <c r="H1727" s="248">
        <f>$H$38</f>
        <v>0</v>
      </c>
      <c r="I1727" s="94"/>
      <c r="J1727" s="137"/>
      <c r="K1727" s="199" t="s">
        <v>356</v>
      </c>
      <c r="L1727" s="136">
        <f>K1701+K1709+K1717+K1725</f>
        <v>0</v>
      </c>
      <c r="O1727" s="95">
        <f>IF(L1727&gt;0,1,0)</f>
        <v>0</v>
      </c>
    </row>
    <row r="1728" spans="2:30" ht="15" x14ac:dyDescent="0.25">
      <c r="B1728" s="157"/>
      <c r="C1728" s="5"/>
      <c r="D1728" s="5"/>
      <c r="E1728" s="5"/>
      <c r="F1728" s="5"/>
      <c r="G1728" s="5"/>
      <c r="H1728" s="5"/>
      <c r="I1728" s="5"/>
      <c r="J1728" s="182"/>
      <c r="K1728" s="199" t="s">
        <v>317</v>
      </c>
      <c r="L1728" s="181" t="e">
        <f>(K1701+K1709+K1717+K1725)/'12 Score Format'!$M$90</f>
        <v>#DIV/0!</v>
      </c>
    </row>
    <row r="1729" spans="2:12" ht="5.4" customHeight="1" x14ac:dyDescent="0.3">
      <c r="B1729" s="166"/>
      <c r="G1729" s="141"/>
      <c r="H1729" s="142"/>
      <c r="K1729" s="140"/>
      <c r="L1729" s="140"/>
    </row>
    <row r="1730" spans="2:12" ht="15.6" hidden="1" x14ac:dyDescent="0.3">
      <c r="B1730" s="166"/>
      <c r="G1730" s="141"/>
      <c r="H1730" s="142"/>
      <c r="K1730" s="140"/>
      <c r="L1730" s="140"/>
    </row>
    <row r="1731" spans="2:12" ht="15.6" hidden="1" x14ac:dyDescent="0.3">
      <c r="B1731" s="166"/>
      <c r="G1731" s="141"/>
      <c r="H1731" s="142"/>
      <c r="K1731" s="140"/>
      <c r="L1731" s="140"/>
    </row>
    <row r="1732" spans="2:12" ht="15.6" hidden="1" x14ac:dyDescent="0.3">
      <c r="B1732" s="166"/>
      <c r="G1732" s="141"/>
      <c r="H1732" s="142"/>
      <c r="K1732" s="140"/>
      <c r="L1732" s="140"/>
    </row>
    <row r="1733" spans="2:12" ht="15.6" hidden="1" x14ac:dyDescent="0.3">
      <c r="B1733" s="166"/>
      <c r="G1733" s="141"/>
      <c r="H1733" s="142"/>
      <c r="K1733" s="140"/>
      <c r="L1733" s="140"/>
    </row>
    <row r="1734" spans="2:12" ht="15.6" hidden="1" x14ac:dyDescent="0.3">
      <c r="B1734" s="166"/>
      <c r="G1734" s="141"/>
      <c r="H1734" s="142"/>
      <c r="K1734" s="140"/>
      <c r="L1734" s="140"/>
    </row>
    <row r="1735" spans="2:12" ht="15.6" hidden="1" x14ac:dyDescent="0.3">
      <c r="B1735" s="166"/>
      <c r="G1735" s="141"/>
      <c r="H1735" s="142"/>
      <c r="K1735" s="140"/>
      <c r="L1735" s="140"/>
    </row>
    <row r="1736" spans="2:12" ht="15.6" hidden="1" x14ac:dyDescent="0.3">
      <c r="B1736" s="167"/>
      <c r="C1736" s="139"/>
      <c r="D1736" s="139"/>
      <c r="E1736" s="139"/>
      <c r="F1736" s="139"/>
      <c r="G1736" s="150"/>
      <c r="H1736" s="151"/>
      <c r="I1736" s="139"/>
      <c r="J1736" s="139"/>
      <c r="K1736" s="147"/>
      <c r="L1736" s="147"/>
    </row>
    <row r="1737" spans="2:12" ht="15" hidden="1" x14ac:dyDescent="0.25">
      <c r="B1737" s="167"/>
      <c r="C1737" s="139"/>
      <c r="D1737" s="139"/>
      <c r="E1737" s="139"/>
      <c r="F1737" s="139"/>
      <c r="G1737" s="139"/>
      <c r="H1737" s="139"/>
      <c r="I1737" s="139"/>
      <c r="J1737" s="139"/>
      <c r="K1737" s="147"/>
      <c r="L1737" s="147"/>
    </row>
    <row r="1738" spans="2:12" ht="15.6" hidden="1" x14ac:dyDescent="0.3">
      <c r="B1738" s="168"/>
      <c r="C1738" s="155"/>
      <c r="D1738" s="155"/>
      <c r="E1738" s="139"/>
      <c r="F1738" s="139"/>
      <c r="G1738" s="139"/>
      <c r="H1738" s="139"/>
      <c r="I1738" s="139"/>
      <c r="J1738" s="139"/>
      <c r="K1738" s="147"/>
      <c r="L1738" s="144"/>
    </row>
    <row r="1739" spans="2:12" ht="15" hidden="1" x14ac:dyDescent="0.25">
      <c r="B1739" s="167"/>
      <c r="C1739" s="139"/>
      <c r="D1739" s="139"/>
      <c r="E1739" s="148"/>
      <c r="F1739" s="148"/>
      <c r="G1739" s="148"/>
      <c r="H1739" s="148"/>
      <c r="I1739" s="148"/>
      <c r="J1739" s="148"/>
      <c r="K1739" s="149"/>
      <c r="L1739" s="149"/>
    </row>
    <row r="1740" spans="2:12" ht="15.6" hidden="1" x14ac:dyDescent="0.3">
      <c r="B1740" s="167"/>
      <c r="C1740" s="151"/>
      <c r="D1740" s="151"/>
      <c r="E1740" s="143"/>
      <c r="F1740" s="143"/>
      <c r="G1740" s="143"/>
      <c r="H1740" s="143"/>
      <c r="I1740" s="143"/>
      <c r="J1740" s="143"/>
      <c r="K1740" s="144"/>
      <c r="L1740" s="152"/>
    </row>
    <row r="1741" spans="2:12" ht="15.6" hidden="1" x14ac:dyDescent="0.3">
      <c r="B1741" s="167"/>
      <c r="C1741" s="151"/>
      <c r="D1741" s="151"/>
      <c r="E1741" s="143"/>
      <c r="F1741" s="143"/>
      <c r="G1741" s="143"/>
      <c r="H1741" s="143"/>
      <c r="I1741" s="143"/>
      <c r="J1741" s="143"/>
      <c r="K1741" s="144"/>
      <c r="L1741" s="152"/>
    </row>
    <row r="1742" spans="2:12" ht="15.6" hidden="1" x14ac:dyDescent="0.3">
      <c r="B1742" s="167"/>
      <c r="C1742" s="151"/>
      <c r="D1742" s="151"/>
      <c r="E1742" s="143"/>
      <c r="F1742" s="143"/>
      <c r="G1742" s="143"/>
      <c r="H1742" s="143"/>
      <c r="I1742" s="143"/>
      <c r="J1742" s="143"/>
      <c r="K1742" s="144"/>
      <c r="L1742" s="152"/>
    </row>
    <row r="1743" spans="2:12" ht="15.6" hidden="1" x14ac:dyDescent="0.3">
      <c r="B1743" s="167"/>
      <c r="C1743" s="139"/>
      <c r="D1743" s="139"/>
      <c r="E1743" s="139"/>
      <c r="F1743" s="139"/>
      <c r="G1743" s="150"/>
      <c r="H1743" s="151"/>
      <c r="I1743" s="139"/>
      <c r="J1743" s="139"/>
      <c r="K1743" s="147"/>
      <c r="L1743" s="147"/>
    </row>
    <row r="1744" spans="2:12" ht="15" hidden="1" x14ac:dyDescent="0.25">
      <c r="B1744" s="167"/>
      <c r="C1744" s="139"/>
      <c r="D1744" s="139"/>
      <c r="E1744" s="139"/>
      <c r="F1744" s="139"/>
      <c r="G1744" s="139"/>
      <c r="H1744" s="139"/>
      <c r="I1744" s="139"/>
      <c r="J1744" s="139"/>
      <c r="K1744" s="147"/>
      <c r="L1744" s="147"/>
    </row>
    <row r="1745" spans="2:12" ht="15.6" hidden="1" x14ac:dyDescent="0.3">
      <c r="B1745" s="168"/>
      <c r="C1745" s="155"/>
      <c r="D1745" s="155"/>
      <c r="E1745" s="139"/>
      <c r="F1745" s="139"/>
      <c r="G1745" s="139"/>
      <c r="H1745" s="139"/>
      <c r="I1745" s="139"/>
      <c r="J1745" s="139"/>
      <c r="K1745" s="147"/>
      <c r="L1745" s="144"/>
    </row>
    <row r="1746" spans="2:12" ht="15" hidden="1" x14ac:dyDescent="0.25">
      <c r="B1746" s="167"/>
      <c r="C1746" s="139"/>
      <c r="D1746" s="139"/>
      <c r="E1746" s="148"/>
      <c r="F1746" s="148"/>
      <c r="G1746" s="148"/>
      <c r="H1746" s="148"/>
      <c r="I1746" s="148"/>
      <c r="J1746" s="148"/>
      <c r="K1746" s="149"/>
      <c r="L1746" s="149"/>
    </row>
    <row r="1747" spans="2:12" ht="15.6" hidden="1" x14ac:dyDescent="0.3">
      <c r="B1747" s="167"/>
      <c r="C1747" s="151"/>
      <c r="D1747" s="151"/>
      <c r="E1747" s="143"/>
      <c r="F1747" s="143"/>
      <c r="G1747" s="143"/>
      <c r="H1747" s="143"/>
      <c r="I1747" s="143"/>
      <c r="J1747" s="143"/>
      <c r="K1747" s="144"/>
      <c r="L1747" s="152"/>
    </row>
    <row r="1748" spans="2:12" ht="15.6" hidden="1" x14ac:dyDescent="0.3">
      <c r="B1748" s="167"/>
      <c r="C1748" s="151"/>
      <c r="D1748" s="151"/>
      <c r="E1748" s="143"/>
      <c r="F1748" s="143"/>
      <c r="G1748" s="143"/>
      <c r="H1748" s="143"/>
      <c r="I1748" s="143"/>
      <c r="J1748" s="143"/>
      <c r="K1748" s="144"/>
      <c r="L1748" s="152"/>
    </row>
    <row r="1749" spans="2:12" ht="15.6" hidden="1" x14ac:dyDescent="0.3">
      <c r="B1749" s="167"/>
      <c r="C1749" s="151"/>
      <c r="D1749" s="151"/>
      <c r="E1749" s="143"/>
      <c r="F1749" s="143"/>
      <c r="G1749" s="143"/>
      <c r="H1749" s="143"/>
      <c r="I1749" s="143"/>
      <c r="J1749" s="143"/>
      <c r="K1749" s="144"/>
      <c r="L1749" s="152"/>
    </row>
    <row r="1750" spans="2:12" ht="15.6" hidden="1" x14ac:dyDescent="0.3">
      <c r="B1750" s="167"/>
      <c r="C1750" s="151"/>
      <c r="D1750" s="151"/>
      <c r="E1750" s="145"/>
      <c r="F1750" s="145"/>
      <c r="G1750" s="145"/>
      <c r="H1750" s="145"/>
      <c r="I1750" s="145"/>
      <c r="J1750" s="145"/>
      <c r="K1750" s="146"/>
      <c r="L1750" s="152"/>
    </row>
    <row r="1751" spans="2:12" ht="15.6" hidden="1" x14ac:dyDescent="0.3">
      <c r="B1751" s="167"/>
      <c r="C1751" s="153"/>
      <c r="D1751" s="139"/>
      <c r="E1751" s="143"/>
      <c r="F1751" s="143"/>
      <c r="G1751" s="143"/>
      <c r="H1751" s="143"/>
      <c r="I1751" s="156"/>
      <c r="J1751" s="156"/>
      <c r="K1751" s="156"/>
      <c r="L1751" s="154"/>
    </row>
    <row r="1752" spans="2:12" ht="15" hidden="1" x14ac:dyDescent="0.25">
      <c r="B1752" s="167"/>
      <c r="C1752" s="139"/>
      <c r="D1752" s="139"/>
      <c r="E1752" s="139"/>
      <c r="F1752" s="139"/>
      <c r="G1752" s="139"/>
      <c r="H1752" s="139"/>
      <c r="I1752" s="139"/>
      <c r="J1752" s="139"/>
      <c r="K1752" s="147"/>
      <c r="L1752" s="144"/>
    </row>
    <row r="1753" spans="2:12" ht="15.6" hidden="1" x14ac:dyDescent="0.3">
      <c r="B1753" s="169"/>
      <c r="C1753" s="151"/>
      <c r="D1753" s="151"/>
      <c r="E1753" s="139"/>
      <c r="F1753" s="139"/>
      <c r="G1753" s="139"/>
      <c r="H1753" s="139"/>
      <c r="I1753" s="139"/>
      <c r="J1753" s="139"/>
      <c r="K1753" s="147"/>
      <c r="L1753" s="144"/>
    </row>
    <row r="1754" spans="2:12" ht="15" hidden="1" x14ac:dyDescent="0.25">
      <c r="B1754" s="167"/>
      <c r="C1754" s="139"/>
      <c r="D1754" s="139"/>
      <c r="E1754" s="148"/>
      <c r="F1754" s="148"/>
      <c r="G1754" s="148"/>
      <c r="H1754" s="148"/>
      <c r="I1754" s="148"/>
      <c r="J1754" s="148"/>
      <c r="K1754" s="149"/>
      <c r="L1754" s="149"/>
    </row>
    <row r="1755" spans="2:12" ht="15.6" hidden="1" x14ac:dyDescent="0.3">
      <c r="B1755" s="167"/>
      <c r="C1755" s="151"/>
      <c r="D1755" s="151"/>
      <c r="E1755" s="143"/>
      <c r="F1755" s="143"/>
      <c r="G1755" s="143"/>
      <c r="H1755" s="143"/>
      <c r="I1755" s="143"/>
      <c r="J1755" s="143"/>
      <c r="K1755" s="144"/>
      <c r="L1755" s="152"/>
    </row>
    <row r="1756" spans="2:12" ht="15.6" hidden="1" x14ac:dyDescent="0.3">
      <c r="B1756" s="167"/>
      <c r="C1756" s="151"/>
      <c r="D1756" s="151"/>
      <c r="E1756" s="143"/>
      <c r="F1756" s="143"/>
      <c r="G1756" s="143"/>
      <c r="H1756" s="143"/>
      <c r="I1756" s="143"/>
      <c r="J1756" s="143"/>
      <c r="K1756" s="144"/>
      <c r="L1756" s="152"/>
    </row>
    <row r="1757" spans="2:12" ht="15.6" hidden="1" x14ac:dyDescent="0.3">
      <c r="B1757" s="167"/>
      <c r="C1757" s="151"/>
      <c r="D1757" s="151"/>
      <c r="E1757" s="143"/>
      <c r="F1757" s="143"/>
      <c r="G1757" s="143"/>
      <c r="H1757" s="143"/>
      <c r="I1757" s="143"/>
      <c r="J1757" s="143"/>
      <c r="K1757" s="144"/>
      <c r="L1757" s="152"/>
    </row>
    <row r="1758" spans="2:12" ht="15.6" hidden="1" x14ac:dyDescent="0.3">
      <c r="B1758" s="167"/>
      <c r="C1758" s="151"/>
      <c r="D1758" s="151"/>
      <c r="E1758" s="145"/>
      <c r="F1758" s="145"/>
      <c r="G1758" s="145"/>
      <c r="H1758" s="145"/>
      <c r="I1758" s="145"/>
      <c r="J1758" s="145"/>
      <c r="K1758" s="146"/>
      <c r="L1758" s="144"/>
    </row>
    <row r="1759" spans="2:12" ht="15.6" hidden="1" x14ac:dyDescent="0.3">
      <c r="B1759" s="167"/>
      <c r="C1759" s="153"/>
      <c r="D1759" s="139"/>
      <c r="E1759" s="143"/>
      <c r="F1759" s="143"/>
      <c r="G1759" s="143"/>
      <c r="H1759" s="143"/>
      <c r="I1759" s="156"/>
      <c r="J1759" s="156"/>
      <c r="K1759" s="156"/>
      <c r="L1759" s="154"/>
    </row>
    <row r="1760" spans="2:12" ht="15" hidden="1" x14ac:dyDescent="0.25">
      <c r="B1760" s="167"/>
      <c r="C1760" s="139"/>
      <c r="D1760" s="139"/>
      <c r="E1760" s="143"/>
      <c r="F1760" s="139"/>
      <c r="G1760" s="139"/>
      <c r="H1760" s="139"/>
      <c r="I1760" s="139"/>
      <c r="J1760" s="139"/>
      <c r="K1760" s="147"/>
      <c r="L1760" s="149"/>
    </row>
    <row r="1761" spans="2:30" ht="15.6" hidden="1" x14ac:dyDescent="0.3">
      <c r="B1761" s="169"/>
      <c r="C1761" s="151"/>
      <c r="D1761" s="151"/>
      <c r="E1761" s="139"/>
      <c r="F1761" s="139"/>
      <c r="G1761" s="139"/>
      <c r="H1761" s="139"/>
      <c r="I1761" s="139"/>
      <c r="J1761" s="139"/>
      <c r="K1761" s="147"/>
      <c r="L1761" s="144"/>
    </row>
    <row r="1762" spans="2:30" ht="15" hidden="1" x14ac:dyDescent="0.25">
      <c r="B1762" s="167"/>
      <c r="C1762" s="139"/>
      <c r="D1762" s="139"/>
      <c r="E1762" s="148"/>
      <c r="F1762" s="148"/>
      <c r="G1762" s="148"/>
      <c r="H1762" s="148"/>
      <c r="I1762" s="148"/>
      <c r="J1762" s="148"/>
      <c r="K1762" s="149"/>
      <c r="L1762" s="149"/>
    </row>
    <row r="1763" spans="2:30" ht="15.6" x14ac:dyDescent="0.3">
      <c r="B1763" s="1440">
        <f>$B$5</f>
        <v>0</v>
      </c>
      <c r="C1763" s="1440"/>
      <c r="D1763" s="1440"/>
      <c r="E1763" s="1440"/>
      <c r="F1763" s="125"/>
      <c r="G1763" s="126" t="s">
        <v>310</v>
      </c>
      <c r="H1763" s="127" t="s">
        <v>299</v>
      </c>
      <c r="I1763" s="5"/>
      <c r="J1763" s="1449">
        <f>'1 FILL FORM'!$D$6</f>
        <v>0</v>
      </c>
      <c r="K1763" s="1449"/>
      <c r="L1763" s="1449"/>
    </row>
    <row r="1764" spans="2:30" ht="5.4" customHeight="1" x14ac:dyDescent="0.25">
      <c r="B1764" s="157"/>
      <c r="C1764" s="5"/>
      <c r="D1764" s="5"/>
      <c r="E1764" s="5"/>
      <c r="F1764" s="5"/>
      <c r="G1764" s="5"/>
      <c r="H1764" s="5"/>
      <c r="I1764" s="5"/>
      <c r="J1764" s="94"/>
      <c r="K1764" s="129"/>
      <c r="L1764" s="129"/>
    </row>
    <row r="1765" spans="2:30" x14ac:dyDescent="0.25">
      <c r="B1765" s="270" t="e">
        <f>'12 Score Format'!$G$9</f>
        <v>#N/A</v>
      </c>
      <c r="C1765" s="270"/>
      <c r="D1765" s="270"/>
      <c r="E1765" s="5"/>
      <c r="F1765" s="15"/>
      <c r="G1765" s="247" t="s">
        <v>370</v>
      </c>
      <c r="H1765" s="248">
        <f>'12 Score Format'!$L$9</f>
        <v>0</v>
      </c>
      <c r="I1765" s="5"/>
      <c r="J1765" s="718"/>
      <c r="K1765" s="129">
        <f>'1 FILL FORM'!$L$6</f>
        <v>0</v>
      </c>
      <c r="L1765" s="129"/>
    </row>
    <row r="1766" spans="2:30" s="123" customFormat="1" ht="60" customHeight="1" x14ac:dyDescent="0.25">
      <c r="B1766" s="500" t="str">
        <f>$H$1763</f>
        <v>Z</v>
      </c>
      <c r="C1766" s="130"/>
      <c r="D1766" s="130"/>
      <c r="E1766" s="197" t="e">
        <f>'12 Score Format'!$C$15</f>
        <v>#N/A</v>
      </c>
      <c r="F1766" s="197" t="e">
        <f>'12 Score Format'!$C$16</f>
        <v>#N/A</v>
      </c>
      <c r="G1766" s="197" t="e">
        <f>'12 Score Format'!$C$17</f>
        <v>#N/A</v>
      </c>
      <c r="H1766" s="197" t="e">
        <f>'12 Score Format'!$C$18</f>
        <v>#N/A</v>
      </c>
      <c r="I1766" s="197" t="e">
        <f>'12 Score Format'!$C$19</f>
        <v>#N/A</v>
      </c>
      <c r="J1766" s="197" t="e">
        <f>'12 Score Format'!$C$20</f>
        <v>#N/A</v>
      </c>
      <c r="K1766" s="131" t="s">
        <v>307</v>
      </c>
      <c r="L1766" s="208" t="s">
        <v>350</v>
      </c>
      <c r="T1766" s="124">
        <f>K1770</f>
        <v>0</v>
      </c>
      <c r="X1766" s="649" t="e">
        <f>'12 Score Format'!$C$15</f>
        <v>#N/A</v>
      </c>
      <c r="Y1766" s="650">
        <f>E1770</f>
        <v>0</v>
      </c>
      <c r="Z1766" s="648"/>
      <c r="AA1766" s="648"/>
      <c r="AB1766" s="648"/>
      <c r="AC1766" s="648">
        <f>SUMIF($X$8:$X$31,$AD$8,Y1766:Y1789)</f>
        <v>0</v>
      </c>
      <c r="AD1766" s="642" t="s">
        <v>263</v>
      </c>
    </row>
    <row r="1767" spans="2:30" ht="13.8" x14ac:dyDescent="0.25">
      <c r="B1767" s="158"/>
      <c r="C1767" s="1438">
        <f>'12 Score Format'!$C$9:$D$9</f>
        <v>0</v>
      </c>
      <c r="D1767" s="1438"/>
      <c r="E1767" s="138"/>
      <c r="F1767" s="138"/>
      <c r="G1767" s="138"/>
      <c r="H1767" s="138"/>
      <c r="I1767" s="138"/>
      <c r="J1767" s="138"/>
      <c r="K1767" s="132">
        <f>SUM(E1767:J1767)</f>
        <v>0</v>
      </c>
      <c r="L1767" s="133" t="e">
        <f>AVERAGE(E1767:J1767)</f>
        <v>#DIV/0!</v>
      </c>
      <c r="T1767" s="124">
        <f>K1778</f>
        <v>0</v>
      </c>
      <c r="X1767" s="649" t="e">
        <f>'12 Score Format'!$C$16</f>
        <v>#N/A</v>
      </c>
      <c r="Y1767" s="650">
        <f>F1770</f>
        <v>0</v>
      </c>
      <c r="Z1767" s="651"/>
      <c r="AA1767" s="652"/>
      <c r="AB1767" s="653"/>
      <c r="AC1767" s="648">
        <f>SUMIF($X$8:$X$31,$AD$9,Y1766:Y1789)</f>
        <v>0</v>
      </c>
      <c r="AD1767" s="642" t="s">
        <v>490</v>
      </c>
    </row>
    <row r="1768" spans="2:30" ht="13.8" x14ac:dyDescent="0.25">
      <c r="B1768" s="158"/>
      <c r="C1768" s="1438">
        <f>'12 Score Format'!$C$10:$D$10</f>
        <v>0</v>
      </c>
      <c r="D1768" s="1438"/>
      <c r="E1768" s="138"/>
      <c r="F1768" s="138"/>
      <c r="G1768" s="138"/>
      <c r="H1768" s="138"/>
      <c r="I1768" s="138"/>
      <c r="J1768" s="138"/>
      <c r="K1768" s="132">
        <f>SUM(E1768:J1768)</f>
        <v>0</v>
      </c>
      <c r="L1768" s="133" t="e">
        <f>AVERAGE(E1768:J1768)</f>
        <v>#DIV/0!</v>
      </c>
      <c r="T1768" s="124">
        <f>K1786</f>
        <v>0</v>
      </c>
      <c r="X1768" s="649" t="e">
        <f>'12 Score Format'!$C$17</f>
        <v>#N/A</v>
      </c>
      <c r="Y1768" s="650">
        <f>G1770</f>
        <v>0</v>
      </c>
      <c r="Z1768" s="651"/>
      <c r="AA1768" s="654"/>
      <c r="AB1768" s="654"/>
      <c r="AC1768" s="648">
        <f>SUMIF($X$8:$X$31,AD1768,Y1766:Y1789)</f>
        <v>0</v>
      </c>
      <c r="AD1768" s="642" t="s">
        <v>487</v>
      </c>
    </row>
    <row r="1769" spans="2:30" ht="13.8" x14ac:dyDescent="0.25">
      <c r="B1769" s="158"/>
      <c r="C1769" s="1438">
        <f>'12 Score Format'!$C$11:$D$11</f>
        <v>0</v>
      </c>
      <c r="D1769" s="1438"/>
      <c r="E1769" s="138"/>
      <c r="F1769" s="138"/>
      <c r="G1769" s="138"/>
      <c r="H1769" s="138"/>
      <c r="I1769" s="138"/>
      <c r="J1769" s="138"/>
      <c r="K1769" s="132">
        <f>SUM(E1769:J1769)</f>
        <v>0</v>
      </c>
      <c r="L1769" s="133" t="e">
        <f>AVERAGE(E1769:J1769)</f>
        <v>#DIV/0!</v>
      </c>
      <c r="T1769" s="124">
        <f>K1794</f>
        <v>0</v>
      </c>
      <c r="X1769" s="649" t="e">
        <f>'12 Score Format'!$C$18</f>
        <v>#N/A</v>
      </c>
      <c r="Y1769" s="650">
        <f>H1770</f>
        <v>0</v>
      </c>
      <c r="Z1769" s="651"/>
      <c r="AA1769" s="651"/>
      <c r="AB1769" s="651"/>
      <c r="AC1769" s="648">
        <f>SUMIF($X$8:$X$31,AD1769,Y1766:Y1789)</f>
        <v>0</v>
      </c>
      <c r="AD1769" s="642" t="s">
        <v>262</v>
      </c>
    </row>
    <row r="1770" spans="2:30" ht="13.8" x14ac:dyDescent="0.25">
      <c r="B1770" s="158"/>
      <c r="C1770" s="1438" t="s">
        <v>248</v>
      </c>
      <c r="D1770" s="1438"/>
      <c r="E1770" s="647">
        <f>SUM(E1767:E1769)</f>
        <v>0</v>
      </c>
      <c r="F1770" s="647">
        <f t="shared" ref="F1770:J1770" si="178">SUM(F1767:F1769)</f>
        <v>0</v>
      </c>
      <c r="G1770" s="647">
        <f t="shared" si="178"/>
        <v>0</v>
      </c>
      <c r="H1770" s="647">
        <f t="shared" si="178"/>
        <v>0</v>
      </c>
      <c r="I1770" s="647">
        <f t="shared" si="178"/>
        <v>0</v>
      </c>
      <c r="J1770" s="647">
        <f t="shared" si="178"/>
        <v>0</v>
      </c>
      <c r="K1770" s="134">
        <f t="shared" ref="K1770" si="179">SUM(K1767:K1769)</f>
        <v>0</v>
      </c>
      <c r="L1770" s="133"/>
      <c r="X1770" s="649" t="e">
        <f>'12 Score Format'!$C$19</f>
        <v>#N/A</v>
      </c>
      <c r="Y1770" s="650">
        <f>I1770</f>
        <v>0</v>
      </c>
      <c r="Z1770" s="651"/>
      <c r="AA1770" s="651"/>
      <c r="AB1770" s="651"/>
      <c r="AC1770" s="648">
        <f>SUMIF($X$8:$X$31,$AD$12,Y1766:Y1789)</f>
        <v>0</v>
      </c>
      <c r="AD1770" s="642" t="s">
        <v>485</v>
      </c>
    </row>
    <row r="1771" spans="2:30" ht="15.6" x14ac:dyDescent="0.3">
      <c r="B1771" s="157"/>
      <c r="C1771" s="135"/>
      <c r="D1771" s="5"/>
      <c r="E1771" s="718"/>
      <c r="F1771" s="718"/>
      <c r="G1771" s="718"/>
      <c r="H1771" s="718"/>
      <c r="I1771" s="182"/>
      <c r="J1771" s="182"/>
      <c r="K1771" s="199" t="s">
        <v>311</v>
      </c>
      <c r="L1771" s="181" t="e">
        <f>K1770/('12 Score Format'!$K$9*30)</f>
        <v>#DIV/0!</v>
      </c>
      <c r="X1771" s="649" t="e">
        <f>'12 Score Format'!$C$20</f>
        <v>#N/A</v>
      </c>
      <c r="Y1771" s="650">
        <f>J1770</f>
        <v>0</v>
      </c>
      <c r="Z1771" s="454"/>
      <c r="AA1771" s="454"/>
      <c r="AB1771" s="454"/>
      <c r="AC1771" s="648">
        <f>SUMIF($X$8:$X$31,$AD$13,Y1766:Y1789)</f>
        <v>0</v>
      </c>
      <c r="AD1771" s="642" t="s">
        <v>489</v>
      </c>
    </row>
    <row r="1772" spans="2:30" ht="15" x14ac:dyDescent="0.25">
      <c r="B1772" s="157"/>
      <c r="C1772" s="5"/>
      <c r="D1772" s="5"/>
      <c r="E1772" s="5"/>
      <c r="F1772" s="5"/>
      <c r="G1772" s="247" t="s">
        <v>370</v>
      </c>
      <c r="H1772" s="248">
        <f>'12 Score Format'!$L$10</f>
        <v>0</v>
      </c>
      <c r="I1772" s="5"/>
      <c r="J1772" s="5"/>
      <c r="K1772" s="128"/>
      <c r="L1772" s="129"/>
      <c r="X1772" s="649" t="e">
        <f>'12 Score Format'!$G$15</f>
        <v>#N/A</v>
      </c>
      <c r="Y1772" s="655">
        <f>E1778</f>
        <v>0</v>
      </c>
      <c r="Z1772" s="454"/>
      <c r="AA1772" s="454"/>
      <c r="AB1772" s="454"/>
      <c r="AC1772" s="648">
        <f>SUMIF($X$8:$X$31,$AD$14,Y1766:Y1789)</f>
        <v>0</v>
      </c>
      <c r="AD1772" s="642" t="s">
        <v>488</v>
      </c>
    </row>
    <row r="1773" spans="2:30" ht="13.8" x14ac:dyDescent="0.25">
      <c r="B1773" s="271" t="e">
        <f>'12 Score Format'!$G$10</f>
        <v>#N/A</v>
      </c>
      <c r="C1773" s="271"/>
      <c r="D1773" s="271"/>
      <c r="E1773" s="5"/>
      <c r="F1773" s="5"/>
      <c r="G1773" s="5"/>
      <c r="H1773" s="5"/>
      <c r="I1773" s="5"/>
      <c r="J1773" s="5"/>
      <c r="K1773" s="128"/>
      <c r="L1773" s="129"/>
      <c r="X1773" s="649" t="e">
        <f>'12 Score Format'!$G$16</f>
        <v>#N/A</v>
      </c>
      <c r="Y1773" s="655">
        <f>F1778</f>
        <v>0</v>
      </c>
      <c r="Z1773" s="454"/>
      <c r="AA1773" s="454"/>
      <c r="AB1773" s="454"/>
      <c r="AC1773" s="648">
        <f>SUMIF($X$8:$X$31,$AD$15,Y1766:Y1789)</f>
        <v>0</v>
      </c>
      <c r="AD1773" s="657" t="s">
        <v>486</v>
      </c>
    </row>
    <row r="1774" spans="2:30" s="123" customFormat="1" ht="60" customHeight="1" x14ac:dyDescent="0.25">
      <c r="B1774" s="500" t="str">
        <f>$H$1763</f>
        <v>Z</v>
      </c>
      <c r="C1774" s="130"/>
      <c r="D1774" s="130"/>
      <c r="E1774" s="197" t="e">
        <f>'12 Score Format'!$G$15</f>
        <v>#N/A</v>
      </c>
      <c r="F1774" s="197" t="e">
        <f>'12 Score Format'!$G$16</f>
        <v>#N/A</v>
      </c>
      <c r="G1774" s="197" t="e">
        <f>'12 Score Format'!$G$17</f>
        <v>#N/A</v>
      </c>
      <c r="H1774" s="197" t="e">
        <f>'12 Score Format'!$G$18</f>
        <v>#N/A</v>
      </c>
      <c r="I1774" s="197" t="e">
        <f>'12 Score Format'!$G$19</f>
        <v>#N/A</v>
      </c>
      <c r="J1774" s="197" t="e">
        <f>'12 Score Format'!$G$20</f>
        <v>#N/A</v>
      </c>
      <c r="K1774" s="131" t="s">
        <v>307</v>
      </c>
      <c r="L1774" s="131" t="s">
        <v>308</v>
      </c>
      <c r="X1774" s="649" t="e">
        <f>'12 Score Format'!$G$17</f>
        <v>#N/A</v>
      </c>
      <c r="Y1774" s="655">
        <f>G1778</f>
        <v>0</v>
      </c>
      <c r="Z1774" s="648"/>
      <c r="AA1774" s="648"/>
      <c r="AB1774" s="648"/>
      <c r="AC1774" s="648"/>
    </row>
    <row r="1775" spans="2:30" ht="13.8" x14ac:dyDescent="0.25">
      <c r="B1775" s="158"/>
      <c r="C1775" s="1438">
        <f>'12 Score Format'!$C$9:$D$9</f>
        <v>0</v>
      </c>
      <c r="D1775" s="1438"/>
      <c r="E1775" s="138"/>
      <c r="F1775" s="138"/>
      <c r="G1775" s="138"/>
      <c r="H1775" s="138"/>
      <c r="I1775" s="138"/>
      <c r="J1775" s="138"/>
      <c r="K1775" s="132">
        <f>SUM(E1775:J1775)</f>
        <v>0</v>
      </c>
      <c r="L1775" s="133" t="e">
        <f>AVERAGE(E1775:J1775)</f>
        <v>#DIV/0!</v>
      </c>
      <c r="X1775" s="649" t="e">
        <f>'12 Score Format'!$G$18</f>
        <v>#N/A</v>
      </c>
      <c r="Y1775" s="655">
        <f>H1778</f>
        <v>0</v>
      </c>
      <c r="Z1775" s="651"/>
      <c r="AA1775" s="651"/>
      <c r="AB1775" s="651"/>
      <c r="AC1775" s="651"/>
      <c r="AD1775" s="124"/>
    </row>
    <row r="1776" spans="2:30" ht="13.8" x14ac:dyDescent="0.25">
      <c r="B1776" s="158"/>
      <c r="C1776" s="1438">
        <f>'12 Score Format'!$C$10:$D$10</f>
        <v>0</v>
      </c>
      <c r="D1776" s="1438"/>
      <c r="E1776" s="138"/>
      <c r="F1776" s="138"/>
      <c r="G1776" s="138"/>
      <c r="H1776" s="138"/>
      <c r="I1776" s="138"/>
      <c r="J1776" s="138"/>
      <c r="K1776" s="132">
        <f>SUM(E1776:J1776)</f>
        <v>0</v>
      </c>
      <c r="L1776" s="133" t="e">
        <f>AVERAGE(E1776:J1776)</f>
        <v>#DIV/0!</v>
      </c>
      <c r="X1776" s="649" t="e">
        <f>'12 Score Format'!$G$19</f>
        <v>#N/A</v>
      </c>
      <c r="Y1776" s="655">
        <f>I1778</f>
        <v>0</v>
      </c>
      <c r="Z1776" s="651"/>
      <c r="AA1776" s="651"/>
      <c r="AB1776" s="651"/>
      <c r="AC1776" s="651"/>
      <c r="AD1776" s="124"/>
    </row>
    <row r="1777" spans="2:30" ht="13.8" x14ac:dyDescent="0.25">
      <c r="B1777" s="158"/>
      <c r="C1777" s="1438">
        <f>'12 Score Format'!$C$11:$D$11</f>
        <v>0</v>
      </c>
      <c r="D1777" s="1438"/>
      <c r="E1777" s="138"/>
      <c r="F1777" s="138"/>
      <c r="G1777" s="138"/>
      <c r="H1777" s="138"/>
      <c r="I1777" s="138"/>
      <c r="J1777" s="138"/>
      <c r="K1777" s="132">
        <f>SUM(E1777:J1777)</f>
        <v>0</v>
      </c>
      <c r="L1777" s="133" t="e">
        <f>AVERAGE(E1777:J1777)</f>
        <v>#DIV/0!</v>
      </c>
      <c r="X1777" s="649" t="e">
        <f>'12 Score Format'!$G$20</f>
        <v>#N/A</v>
      </c>
      <c r="Y1777" s="655">
        <f>J1778</f>
        <v>0</v>
      </c>
      <c r="Z1777" s="651"/>
      <c r="AA1777" s="651"/>
      <c r="AB1777" s="651"/>
      <c r="AC1777" s="651"/>
      <c r="AD1777" s="124"/>
    </row>
    <row r="1778" spans="2:30" ht="13.8" x14ac:dyDescent="0.25">
      <c r="B1778" s="158"/>
      <c r="C1778" s="1438" t="s">
        <v>248</v>
      </c>
      <c r="D1778" s="1438"/>
      <c r="E1778" s="647">
        <f>SUM(E1775:E1777)</f>
        <v>0</v>
      </c>
      <c r="F1778" s="647">
        <f t="shared" ref="F1778:J1778" si="180">SUM(F1775:F1777)</f>
        <v>0</v>
      </c>
      <c r="G1778" s="647">
        <f t="shared" si="180"/>
        <v>0</v>
      </c>
      <c r="H1778" s="647">
        <f t="shared" si="180"/>
        <v>0</v>
      </c>
      <c r="I1778" s="647">
        <f t="shared" si="180"/>
        <v>0</v>
      </c>
      <c r="J1778" s="647">
        <f t="shared" si="180"/>
        <v>0</v>
      </c>
      <c r="K1778" s="134">
        <f t="shared" ref="K1778" si="181">SUM(K1775:K1777)</f>
        <v>0</v>
      </c>
      <c r="L1778" s="132"/>
      <c r="X1778" s="649" t="e">
        <f>'12 Score Format'!$K$15</f>
        <v>#N/A</v>
      </c>
      <c r="Y1778" s="655">
        <f>E1786</f>
        <v>0</v>
      </c>
      <c r="Z1778" s="651"/>
      <c r="AA1778" s="651"/>
      <c r="AB1778" s="651"/>
      <c r="AC1778" s="651"/>
      <c r="AD1778" s="124"/>
    </row>
    <row r="1779" spans="2:30" ht="15.6" x14ac:dyDescent="0.3">
      <c r="B1779" s="157"/>
      <c r="C1779" s="135"/>
      <c r="D1779" s="5"/>
      <c r="E1779" s="718"/>
      <c r="F1779" s="718"/>
      <c r="G1779" s="718"/>
      <c r="H1779" s="718"/>
      <c r="I1779" s="182"/>
      <c r="J1779" s="182"/>
      <c r="K1779" s="199" t="s">
        <v>311</v>
      </c>
      <c r="L1779" s="181" t="e">
        <f>K1778/('12 Score Format'!$K$10*30)</f>
        <v>#DIV/0!</v>
      </c>
      <c r="X1779" s="649" t="e">
        <f>'12 Score Format'!$K$16</f>
        <v>#N/A</v>
      </c>
      <c r="Y1779" s="655">
        <f>F1786</f>
        <v>0</v>
      </c>
      <c r="Z1779" s="454"/>
      <c r="AA1779" s="454"/>
      <c r="AB1779" s="454"/>
      <c r="AC1779" s="454"/>
    </row>
    <row r="1780" spans="2:30" ht="15" x14ac:dyDescent="0.25">
      <c r="B1780" s="157"/>
      <c r="C1780" s="5"/>
      <c r="D1780" s="5"/>
      <c r="E1780" s="5"/>
      <c r="F1780" s="5"/>
      <c r="G1780" s="5"/>
      <c r="H1780" s="5"/>
      <c r="I1780" s="5"/>
      <c r="J1780" s="5"/>
      <c r="K1780" s="128"/>
      <c r="L1780" s="137"/>
      <c r="X1780" s="649" t="e">
        <f>'12 Score Format'!$K$17</f>
        <v>#N/A</v>
      </c>
      <c r="Y1780" s="655">
        <f>G1786</f>
        <v>0</v>
      </c>
      <c r="Z1780" s="454"/>
      <c r="AA1780" s="454"/>
      <c r="AB1780" s="454"/>
      <c r="AC1780" s="454"/>
    </row>
    <row r="1781" spans="2:30" x14ac:dyDescent="0.25">
      <c r="B1781" s="271" t="e">
        <f>'12 Score Format'!$G$11</f>
        <v>#N/A</v>
      </c>
      <c r="C1781" s="271"/>
      <c r="D1781" s="271"/>
      <c r="E1781" s="5"/>
      <c r="F1781" s="5"/>
      <c r="G1781" s="247" t="s">
        <v>370</v>
      </c>
      <c r="H1781" s="248">
        <f>'12 Score Format'!$L$11</f>
        <v>0</v>
      </c>
      <c r="I1781" s="5"/>
      <c r="J1781" s="5"/>
      <c r="K1781" s="128"/>
      <c r="L1781" s="129"/>
      <c r="X1781" s="649" t="e">
        <f>'12 Score Format'!$K$18</f>
        <v>#N/A</v>
      </c>
      <c r="Y1781" s="655">
        <f>H1786</f>
        <v>0</v>
      </c>
      <c r="Z1781" s="454"/>
      <c r="AA1781" s="454"/>
      <c r="AB1781" s="454"/>
      <c r="AC1781" s="454"/>
    </row>
    <row r="1782" spans="2:30" s="123" customFormat="1" ht="60" customHeight="1" x14ac:dyDescent="0.25">
      <c r="B1782" s="500" t="str">
        <f>$H$1763</f>
        <v>Z</v>
      </c>
      <c r="C1782" s="130"/>
      <c r="D1782" s="130"/>
      <c r="E1782" s="197" t="e">
        <f>'12 Score Format'!$K$15</f>
        <v>#N/A</v>
      </c>
      <c r="F1782" s="197" t="e">
        <f>'12 Score Format'!$K$16</f>
        <v>#N/A</v>
      </c>
      <c r="G1782" s="197" t="e">
        <f>'12 Score Format'!$K$17</f>
        <v>#N/A</v>
      </c>
      <c r="H1782" s="197" t="e">
        <f>'12 Score Format'!$K$18</f>
        <v>#N/A</v>
      </c>
      <c r="I1782" s="197" t="e">
        <f>'12 Score Format'!$K$19</f>
        <v>#N/A</v>
      </c>
      <c r="J1782" s="197" t="e">
        <f>'12 Score Format'!$K$20</f>
        <v>#N/A</v>
      </c>
      <c r="K1782" s="131" t="s">
        <v>307</v>
      </c>
      <c r="L1782" s="131" t="s">
        <v>308</v>
      </c>
      <c r="X1782" s="649" t="e">
        <f>'12 Score Format'!$K$19</f>
        <v>#N/A</v>
      </c>
      <c r="Y1782" s="655">
        <f>I1786</f>
        <v>0</v>
      </c>
      <c r="Z1782" s="648"/>
      <c r="AA1782" s="648"/>
      <c r="AB1782" s="648"/>
      <c r="AC1782" s="648"/>
    </row>
    <row r="1783" spans="2:30" ht="13.8" x14ac:dyDescent="0.25">
      <c r="B1783" s="158"/>
      <c r="C1783" s="1438">
        <f>'12 Score Format'!$C$9:$D$9</f>
        <v>0</v>
      </c>
      <c r="D1783" s="1438"/>
      <c r="E1783" s="138"/>
      <c r="F1783" s="138"/>
      <c r="G1783" s="138"/>
      <c r="H1783" s="138"/>
      <c r="I1783" s="138"/>
      <c r="J1783" s="138"/>
      <c r="K1783" s="132">
        <f>SUM(E1783:J1783)</f>
        <v>0</v>
      </c>
      <c r="L1783" s="133" t="e">
        <f>AVERAGE(E1783:J1783)</f>
        <v>#DIV/0!</v>
      </c>
      <c r="X1783" s="649" t="e">
        <f>'12 Score Format'!$K$20</f>
        <v>#N/A</v>
      </c>
      <c r="Y1783" s="655">
        <f>J1786</f>
        <v>0</v>
      </c>
      <c r="Z1783" s="651"/>
      <c r="AA1783" s="651"/>
      <c r="AB1783" s="651"/>
      <c r="AC1783" s="651"/>
      <c r="AD1783" s="124"/>
    </row>
    <row r="1784" spans="2:30" ht="13.8" x14ac:dyDescent="0.25">
      <c r="B1784" s="158"/>
      <c r="C1784" s="1438">
        <f>'12 Score Format'!$C$10:$D$10</f>
        <v>0</v>
      </c>
      <c r="D1784" s="1438"/>
      <c r="E1784" s="138"/>
      <c r="F1784" s="138"/>
      <c r="G1784" s="138"/>
      <c r="H1784" s="138"/>
      <c r="I1784" s="138"/>
      <c r="J1784" s="138"/>
      <c r="K1784" s="132">
        <f>SUM(E1784:J1784)</f>
        <v>0</v>
      </c>
      <c r="L1784" s="133" t="e">
        <f>AVERAGE(E1784:J1784)</f>
        <v>#DIV/0!</v>
      </c>
      <c r="X1784" s="649" t="e">
        <f>'12 Score Format'!$O$15</f>
        <v>#N/A</v>
      </c>
      <c r="Y1784" s="658">
        <f>E1794</f>
        <v>0</v>
      </c>
      <c r="Z1784" s="656"/>
      <c r="AA1784" s="656"/>
      <c r="AB1784" s="656"/>
      <c r="AC1784" s="656"/>
      <c r="AD1784" s="124"/>
    </row>
    <row r="1785" spans="2:30" ht="13.8" x14ac:dyDescent="0.25">
      <c r="B1785" s="158"/>
      <c r="C1785" s="1438">
        <f>'12 Score Format'!$C$11:$D$11</f>
        <v>0</v>
      </c>
      <c r="D1785" s="1438"/>
      <c r="E1785" s="138"/>
      <c r="F1785" s="138"/>
      <c r="G1785" s="138"/>
      <c r="H1785" s="138"/>
      <c r="I1785" s="138"/>
      <c r="J1785" s="138"/>
      <c r="K1785" s="132">
        <f>SUM(E1785:J1785)</f>
        <v>0</v>
      </c>
      <c r="L1785" s="133" t="e">
        <f>AVERAGE(E1785:J1785)</f>
        <v>#DIV/0!</v>
      </c>
      <c r="X1785" s="649" t="e">
        <f>'12 Score Format'!$O$16</f>
        <v>#N/A</v>
      </c>
      <c r="Y1785" s="658">
        <f>F1794</f>
        <v>0</v>
      </c>
      <c r="Z1785" s="656"/>
      <c r="AA1785" s="656"/>
      <c r="AB1785" s="656"/>
      <c r="AC1785" s="656"/>
      <c r="AD1785" s="124"/>
    </row>
    <row r="1786" spans="2:30" ht="13.8" x14ac:dyDescent="0.25">
      <c r="B1786" s="158"/>
      <c r="C1786" s="1438" t="s">
        <v>248</v>
      </c>
      <c r="D1786" s="1438"/>
      <c r="E1786" s="647">
        <f>SUM(E1783:E1785)</f>
        <v>0</v>
      </c>
      <c r="F1786" s="647">
        <f t="shared" ref="F1786:J1786" si="182">SUM(F1783:F1785)</f>
        <v>0</v>
      </c>
      <c r="G1786" s="647">
        <f t="shared" si="182"/>
        <v>0</v>
      </c>
      <c r="H1786" s="647">
        <f t="shared" si="182"/>
        <v>0</v>
      </c>
      <c r="I1786" s="647">
        <f t="shared" si="182"/>
        <v>0</v>
      </c>
      <c r="J1786" s="647">
        <f t="shared" si="182"/>
        <v>0</v>
      </c>
      <c r="K1786" s="134">
        <f t="shared" ref="K1786" si="183">SUM(K1783:K1785)</f>
        <v>0</v>
      </c>
      <c r="L1786" s="132"/>
      <c r="X1786" s="649" t="e">
        <f>'12 Score Format'!$O$17</f>
        <v>#N/A</v>
      </c>
      <c r="Y1786" s="658">
        <f>G1794</f>
        <v>0</v>
      </c>
      <c r="Z1786" s="656"/>
      <c r="AA1786" s="656"/>
      <c r="AB1786" s="656"/>
      <c r="AC1786" s="656"/>
      <c r="AD1786" s="124"/>
    </row>
    <row r="1787" spans="2:30" ht="15.6" x14ac:dyDescent="0.3">
      <c r="B1787" s="157"/>
      <c r="C1787" s="135"/>
      <c r="D1787" s="5"/>
      <c r="E1787" s="718"/>
      <c r="F1787" s="718"/>
      <c r="G1787" s="718"/>
      <c r="H1787" s="718"/>
      <c r="I1787" s="182"/>
      <c r="J1787" s="182"/>
      <c r="K1787" s="199" t="s">
        <v>311</v>
      </c>
      <c r="L1787" s="181" t="e">
        <f>K1786/('12 Score Format'!$K$11*30)</f>
        <v>#DIV/0!</v>
      </c>
      <c r="X1787" s="649" t="e">
        <f>'12 Score Format'!$O$18</f>
        <v>#N/A</v>
      </c>
      <c r="Y1787" s="658">
        <f>H1794</f>
        <v>0</v>
      </c>
      <c r="Z1787" s="656"/>
      <c r="AA1787" s="656"/>
      <c r="AB1787" s="656"/>
      <c r="AC1787" s="656"/>
    </row>
    <row r="1788" spans="2:30" ht="15" x14ac:dyDescent="0.25">
      <c r="B1788" s="157"/>
      <c r="C1788" s="5"/>
      <c r="D1788" s="5"/>
      <c r="E1788" s="5"/>
      <c r="F1788" s="5"/>
      <c r="G1788" s="5"/>
      <c r="H1788" s="5"/>
      <c r="I1788" s="5"/>
      <c r="J1788" s="5"/>
      <c r="K1788" s="128"/>
      <c r="L1788" s="137"/>
      <c r="X1788" s="649" t="e">
        <f>'12 Score Format'!$O$19</f>
        <v>#N/A</v>
      </c>
      <c r="Y1788" s="658">
        <f>I1794</f>
        <v>0</v>
      </c>
      <c r="Z1788" s="656"/>
      <c r="AA1788" s="656"/>
      <c r="AB1788" s="656"/>
      <c r="AC1788" s="656"/>
    </row>
    <row r="1789" spans="2:30" ht="13.8" x14ac:dyDescent="0.25">
      <c r="B1789" s="271" t="str">
        <f>'12 Score Format'!$G$12</f>
        <v>Not Used</v>
      </c>
      <c r="C1789" s="271"/>
      <c r="D1789" s="271"/>
      <c r="E1789" s="5"/>
      <c r="F1789" s="5"/>
      <c r="G1789" s="247" t="s">
        <v>370</v>
      </c>
      <c r="H1789" s="248">
        <f>'12 Score Format'!$L$12</f>
        <v>0</v>
      </c>
      <c r="I1789" s="5"/>
      <c r="J1789" s="5"/>
      <c r="K1789" s="128"/>
      <c r="L1789" s="129"/>
      <c r="X1789" s="649" t="e">
        <f>'12 Score Format'!$O$20</f>
        <v>#N/A</v>
      </c>
      <c r="Y1789" s="659">
        <f>J1794</f>
        <v>0</v>
      </c>
      <c r="Z1789" s="656"/>
      <c r="AA1789" s="656"/>
      <c r="AB1789" s="656"/>
      <c r="AC1789" s="656"/>
    </row>
    <row r="1790" spans="2:30" s="123" customFormat="1" ht="60" customHeight="1" x14ac:dyDescent="0.2">
      <c r="B1790" s="500" t="str">
        <f>$H$1763</f>
        <v>Z</v>
      </c>
      <c r="C1790" s="130"/>
      <c r="D1790" s="130"/>
      <c r="E1790" s="197" t="e">
        <f>'12 Score Format'!$O$15</f>
        <v>#N/A</v>
      </c>
      <c r="F1790" s="197" t="e">
        <f>'12 Score Format'!$O$16</f>
        <v>#N/A</v>
      </c>
      <c r="G1790" s="197" t="e">
        <f>'12 Score Format'!$O$17</f>
        <v>#N/A</v>
      </c>
      <c r="H1790" s="197" t="e">
        <f>'12 Score Format'!$O$18</f>
        <v>#N/A</v>
      </c>
      <c r="I1790" s="197" t="e">
        <f>'12 Score Format'!$O$19</f>
        <v>#N/A</v>
      </c>
      <c r="J1790" s="197" t="e">
        <f>'12 Score Format'!$O$20</f>
        <v>#N/A</v>
      </c>
      <c r="K1790" s="131" t="s">
        <v>307</v>
      </c>
      <c r="L1790" s="131" t="s">
        <v>308</v>
      </c>
    </row>
    <row r="1791" spans="2:30" ht="13.8" x14ac:dyDescent="0.25">
      <c r="B1791" s="158"/>
      <c r="C1791" s="1438">
        <f>'12 Score Format'!$C$9:$D$9</f>
        <v>0</v>
      </c>
      <c r="D1791" s="1438"/>
      <c r="E1791" s="138"/>
      <c r="F1791" s="138"/>
      <c r="G1791" s="138"/>
      <c r="H1791" s="138"/>
      <c r="I1791" s="138"/>
      <c r="J1791" s="138"/>
      <c r="K1791" s="132">
        <f>SUM(E1791:J1791)</f>
        <v>0</v>
      </c>
      <c r="L1791" s="133" t="e">
        <f>AVERAGE(E1791:J1791)</f>
        <v>#DIV/0!</v>
      </c>
    </row>
    <row r="1792" spans="2:30" ht="13.8" x14ac:dyDescent="0.25">
      <c r="B1792" s="158"/>
      <c r="C1792" s="1438">
        <f>'12 Score Format'!$C$10:$D$10</f>
        <v>0</v>
      </c>
      <c r="D1792" s="1438"/>
      <c r="E1792" s="138"/>
      <c r="F1792" s="138"/>
      <c r="G1792" s="138"/>
      <c r="H1792" s="138"/>
      <c r="I1792" s="138"/>
      <c r="J1792" s="138"/>
      <c r="K1792" s="132">
        <f>SUM(E1792:J1792)</f>
        <v>0</v>
      </c>
      <c r="L1792" s="133" t="e">
        <f>AVERAGE(E1792:J1792)</f>
        <v>#DIV/0!</v>
      </c>
    </row>
    <row r="1793" spans="2:15" ht="13.8" x14ac:dyDescent="0.25">
      <c r="B1793" s="158"/>
      <c r="C1793" s="1438">
        <f>'12 Score Format'!$C$11:$D$11</f>
        <v>0</v>
      </c>
      <c r="D1793" s="1438"/>
      <c r="E1793" s="138"/>
      <c r="F1793" s="138"/>
      <c r="G1793" s="138"/>
      <c r="H1793" s="138"/>
      <c r="I1793" s="138"/>
      <c r="J1793" s="138"/>
      <c r="K1793" s="132">
        <f>SUM(E1793:J1793)</f>
        <v>0</v>
      </c>
      <c r="L1793" s="133" t="e">
        <f>AVERAGE(E1793:J1793)</f>
        <v>#DIV/0!</v>
      </c>
    </row>
    <row r="1794" spans="2:15" ht="13.8" x14ac:dyDescent="0.25">
      <c r="B1794" s="158"/>
      <c r="C1794" s="1438" t="s">
        <v>248</v>
      </c>
      <c r="D1794" s="1438"/>
      <c r="E1794" s="647">
        <f t="shared" ref="E1794:K1794" si="184">SUM(E1791:E1793)</f>
        <v>0</v>
      </c>
      <c r="F1794" s="647">
        <f t="shared" si="184"/>
        <v>0</v>
      </c>
      <c r="G1794" s="647">
        <f t="shared" si="184"/>
        <v>0</v>
      </c>
      <c r="H1794" s="647">
        <f t="shared" si="184"/>
        <v>0</v>
      </c>
      <c r="I1794" s="647">
        <f t="shared" si="184"/>
        <v>0</v>
      </c>
      <c r="J1794" s="647">
        <f t="shared" si="184"/>
        <v>0</v>
      </c>
      <c r="K1794" s="134">
        <f t="shared" si="184"/>
        <v>0</v>
      </c>
      <c r="L1794" s="132"/>
    </row>
    <row r="1795" spans="2:15" ht="15.6" x14ac:dyDescent="0.3">
      <c r="B1795" s="157"/>
      <c r="C1795" s="135"/>
      <c r="D1795" s="5"/>
      <c r="E1795" s="94"/>
      <c r="F1795" s="94"/>
      <c r="G1795" s="94"/>
      <c r="H1795" s="94"/>
      <c r="I1795" s="182"/>
      <c r="J1795" s="182"/>
      <c r="K1795" s="199" t="s">
        <v>311</v>
      </c>
      <c r="L1795" s="181" t="e">
        <f>K1794/('12 Score Format'!$K$12*30)</f>
        <v>#DIV/0!</v>
      </c>
    </row>
    <row r="1796" spans="2:15" ht="15" customHeight="1" x14ac:dyDescent="0.3">
      <c r="B1796" s="157"/>
      <c r="C1796" s="135"/>
      <c r="D1796" s="5"/>
      <c r="E1796" s="94"/>
      <c r="F1796" s="15"/>
      <c r="G1796" s="247" t="s">
        <v>371</v>
      </c>
      <c r="H1796" s="248">
        <f>$H$38</f>
        <v>0</v>
      </c>
      <c r="I1796" s="94"/>
      <c r="J1796" s="137"/>
      <c r="K1796" s="199" t="s">
        <v>356</v>
      </c>
      <c r="L1796" s="136">
        <f>K1770+K1778+K1786+K1794</f>
        <v>0</v>
      </c>
      <c r="O1796" s="95">
        <f>IF(L1796&gt;0,1,0)</f>
        <v>0</v>
      </c>
    </row>
    <row r="1797" spans="2:15" ht="15" x14ac:dyDescent="0.25">
      <c r="B1797" s="157"/>
      <c r="C1797" s="5"/>
      <c r="D1797" s="5"/>
      <c r="E1797" s="5"/>
      <c r="F1797" s="5"/>
      <c r="G1797" s="5"/>
      <c r="H1797" s="5"/>
      <c r="I1797" s="5"/>
      <c r="J1797" s="182"/>
      <c r="K1797" s="199" t="s">
        <v>317</v>
      </c>
      <c r="L1797" s="181" t="e">
        <f>(K1770+K1778+K1786+K1794)/'12 Score Format'!$M$90</f>
        <v>#DIV/0!</v>
      </c>
    </row>
    <row r="1798" spans="2:15" x14ac:dyDescent="0.25">
      <c r="B1798" s="170"/>
      <c r="C1798" s="139"/>
      <c r="D1798" s="139"/>
      <c r="E1798" s="139"/>
      <c r="F1798" s="139"/>
      <c r="G1798" s="139"/>
      <c r="H1798" s="139"/>
      <c r="I1798" s="139"/>
      <c r="J1798" s="139"/>
      <c r="K1798" s="139"/>
      <c r="L1798" s="139"/>
    </row>
    <row r="1799" spans="2:15" ht="15.6" x14ac:dyDescent="0.3">
      <c r="B1799" s="1077" t="s">
        <v>979</v>
      </c>
      <c r="C1799" s="155"/>
      <c r="D1799" s="155"/>
      <c r="E1799" s="139"/>
      <c r="F1799" s="139"/>
      <c r="G1799" s="139"/>
      <c r="H1799" s="139"/>
      <c r="I1799" s="139"/>
      <c r="J1799" s="139"/>
      <c r="K1799" s="147"/>
      <c r="L1799" s="144"/>
    </row>
    <row r="1800" spans="2:15" ht="15" x14ac:dyDescent="0.25">
      <c r="B1800" s="167"/>
      <c r="C1800" s="139"/>
      <c r="D1800" s="139"/>
      <c r="E1800" s="148"/>
      <c r="F1800" s="148"/>
      <c r="G1800" s="148"/>
      <c r="H1800" s="148"/>
      <c r="I1800" s="148"/>
      <c r="J1800" s="148"/>
      <c r="K1800" s="149"/>
      <c r="L1800" s="149"/>
    </row>
    <row r="1801" spans="2:15" ht="15.6" x14ac:dyDescent="0.3">
      <c r="B1801" s="167"/>
      <c r="C1801" s="151"/>
      <c r="D1801" s="151"/>
      <c r="E1801" s="143"/>
      <c r="F1801" s="143"/>
      <c r="G1801" s="143"/>
      <c r="H1801" s="143"/>
      <c r="I1801" s="143"/>
      <c r="J1801" s="143"/>
      <c r="K1801" s="144"/>
      <c r="L1801" s="152"/>
    </row>
    <row r="1802" spans="2:15" ht="15.6" x14ac:dyDescent="0.3">
      <c r="B1802" s="167"/>
      <c r="C1802" s="151"/>
      <c r="D1802" s="151"/>
      <c r="E1802" s="143"/>
      <c r="F1802" s="143"/>
      <c r="G1802" s="143"/>
      <c r="H1802" s="143"/>
      <c r="I1802" s="143"/>
      <c r="J1802" s="143"/>
      <c r="K1802" s="144"/>
      <c r="L1802" s="152"/>
    </row>
    <row r="1803" spans="2:15" ht="15.6" x14ac:dyDescent="0.3">
      <c r="B1803" s="167"/>
      <c r="C1803" s="151"/>
      <c r="D1803" s="151"/>
      <c r="E1803" s="143"/>
      <c r="F1803" s="143"/>
      <c r="G1803" s="143"/>
      <c r="H1803" s="143"/>
      <c r="I1803" s="143"/>
      <c r="J1803" s="143"/>
      <c r="K1803" s="144"/>
      <c r="L1803" s="152"/>
    </row>
    <row r="1804" spans="2:15" ht="15.6" x14ac:dyDescent="0.3">
      <c r="B1804" s="167"/>
      <c r="C1804" s="151"/>
      <c r="D1804" s="151"/>
      <c r="E1804" s="145"/>
      <c r="F1804" s="145"/>
      <c r="G1804" s="145"/>
      <c r="H1804" s="145"/>
      <c r="I1804" s="145"/>
      <c r="J1804" s="145"/>
      <c r="K1804" s="146"/>
      <c r="L1804" s="152"/>
    </row>
    <row r="1805" spans="2:15" ht="15.6" x14ac:dyDescent="0.3">
      <c r="B1805" s="167"/>
      <c r="C1805" s="153"/>
      <c r="D1805" s="139"/>
      <c r="E1805" s="143"/>
      <c r="F1805" s="143"/>
      <c r="G1805" s="143"/>
      <c r="H1805" s="143"/>
      <c r="I1805" s="156"/>
      <c r="J1805" s="156"/>
      <c r="K1805" s="156"/>
      <c r="L1805" s="154"/>
    </row>
    <row r="1806" spans="2:15" ht="15" x14ac:dyDescent="0.25">
      <c r="B1806" s="167"/>
      <c r="C1806" s="139"/>
      <c r="D1806" s="139"/>
      <c r="E1806" s="139"/>
      <c r="F1806" s="139"/>
      <c r="G1806" s="139"/>
      <c r="H1806" s="139"/>
      <c r="I1806" s="139"/>
      <c r="J1806" s="139"/>
      <c r="K1806" s="147"/>
      <c r="L1806" s="144"/>
    </row>
    <row r="1807" spans="2:15" ht="15.6" x14ac:dyDescent="0.3">
      <c r="B1807" s="169"/>
      <c r="C1807" s="151"/>
      <c r="D1807" s="151"/>
      <c r="E1807" s="139"/>
      <c r="F1807" s="139"/>
      <c r="G1807" s="139"/>
      <c r="H1807" s="139"/>
      <c r="I1807" s="139"/>
      <c r="J1807" s="139"/>
      <c r="K1807" s="147"/>
      <c r="L1807" s="144"/>
    </row>
    <row r="1808" spans="2:15" ht="15" x14ac:dyDescent="0.25">
      <c r="B1808" s="167"/>
      <c r="C1808" s="139"/>
      <c r="D1808" s="139"/>
      <c r="E1808" s="148"/>
      <c r="F1808" s="148"/>
      <c r="G1808" s="148"/>
      <c r="H1808" s="148"/>
      <c r="I1808" s="148"/>
      <c r="J1808" s="148"/>
      <c r="K1808" s="149"/>
      <c r="L1808" s="149"/>
    </row>
    <row r="1809" spans="2:12" ht="15.6" x14ac:dyDescent="0.3">
      <c r="B1809" s="167"/>
      <c r="C1809" s="151"/>
      <c r="D1809" s="151"/>
      <c r="E1809" s="143"/>
      <c r="F1809" s="143"/>
      <c r="G1809" s="143"/>
      <c r="H1809" s="143"/>
      <c r="I1809" s="143"/>
      <c r="J1809" s="143"/>
      <c r="K1809" s="144"/>
      <c r="L1809" s="152"/>
    </row>
    <row r="1810" spans="2:12" ht="15.6" x14ac:dyDescent="0.3">
      <c r="B1810" s="167"/>
      <c r="C1810" s="151"/>
      <c r="D1810" s="151"/>
      <c r="E1810" s="143"/>
      <c r="F1810" s="143"/>
      <c r="G1810" s="143"/>
      <c r="H1810" s="143"/>
      <c r="I1810" s="143"/>
      <c r="J1810" s="143"/>
      <c r="K1810" s="144"/>
      <c r="L1810" s="152"/>
    </row>
    <row r="1811" spans="2:12" ht="15.6" x14ac:dyDescent="0.3">
      <c r="B1811" s="167"/>
      <c r="C1811" s="151"/>
      <c r="D1811" s="151"/>
      <c r="E1811" s="143"/>
      <c r="F1811" s="143"/>
      <c r="G1811" s="143"/>
      <c r="H1811" s="143"/>
      <c r="I1811" s="143"/>
      <c r="J1811" s="143"/>
      <c r="K1811" s="144"/>
      <c r="L1811" s="152"/>
    </row>
    <row r="1812" spans="2:12" ht="15.6" x14ac:dyDescent="0.3">
      <c r="B1812" s="167"/>
      <c r="C1812" s="151"/>
      <c r="D1812" s="151"/>
      <c r="E1812" s="145"/>
      <c r="F1812" s="145"/>
      <c r="G1812" s="145"/>
      <c r="H1812" s="145"/>
      <c r="I1812" s="145"/>
      <c r="J1812" s="145"/>
      <c r="K1812" s="146"/>
      <c r="L1812" s="144"/>
    </row>
    <row r="1813" spans="2:12" ht="15.6" x14ac:dyDescent="0.3">
      <c r="B1813" s="167"/>
      <c r="C1813" s="153"/>
      <c r="D1813" s="139"/>
      <c r="E1813" s="143"/>
      <c r="F1813" s="143"/>
      <c r="G1813" s="143"/>
      <c r="H1813" s="143"/>
      <c r="I1813" s="156"/>
      <c r="J1813" s="156"/>
      <c r="K1813" s="156"/>
      <c r="L1813" s="154"/>
    </row>
    <row r="1814" spans="2:12" ht="15" x14ac:dyDescent="0.25">
      <c r="B1814" s="167"/>
      <c r="C1814" s="139"/>
      <c r="D1814" s="139"/>
      <c r="E1814" s="143"/>
      <c r="F1814" s="139"/>
      <c r="G1814" s="139"/>
      <c r="H1814" s="139"/>
      <c r="I1814" s="139"/>
      <c r="J1814" s="139"/>
      <c r="K1814" s="147"/>
      <c r="L1814" s="149"/>
    </row>
    <row r="1815" spans="2:12" ht="15.6" x14ac:dyDescent="0.3">
      <c r="B1815" s="169"/>
      <c r="C1815" s="151"/>
      <c r="D1815" s="151"/>
      <c r="E1815" s="139"/>
      <c r="F1815" s="139"/>
      <c r="G1815" s="139"/>
      <c r="H1815" s="139"/>
      <c r="I1815" s="139"/>
      <c r="J1815" s="139"/>
      <c r="K1815" s="147"/>
      <c r="L1815" s="144"/>
    </row>
    <row r="1816" spans="2:12" ht="15" x14ac:dyDescent="0.25">
      <c r="B1816" s="167"/>
      <c r="C1816" s="139"/>
      <c r="D1816" s="139"/>
      <c r="E1816" s="148"/>
      <c r="F1816" s="148"/>
      <c r="G1816" s="148"/>
      <c r="H1816" s="148"/>
      <c r="I1816" s="148"/>
      <c r="J1816" s="148"/>
      <c r="K1816" s="149"/>
      <c r="L1816" s="149"/>
    </row>
    <row r="1817" spans="2:12" ht="15.6" x14ac:dyDescent="0.3">
      <c r="B1817" s="167"/>
      <c r="C1817" s="151"/>
      <c r="D1817" s="151"/>
      <c r="E1817" s="143"/>
      <c r="F1817" s="143"/>
      <c r="G1817" s="143"/>
      <c r="H1817" s="143"/>
      <c r="I1817" s="143"/>
      <c r="J1817" s="143"/>
      <c r="K1817" s="144"/>
      <c r="L1817" s="152"/>
    </row>
    <row r="1818" spans="2:12" ht="15.6" x14ac:dyDescent="0.3">
      <c r="B1818" s="167"/>
      <c r="C1818" s="151"/>
      <c r="D1818" s="151"/>
      <c r="E1818" s="143"/>
      <c r="F1818" s="143"/>
      <c r="G1818" s="143"/>
      <c r="H1818" s="143"/>
      <c r="I1818" s="143"/>
      <c r="J1818" s="143"/>
      <c r="K1818" s="144"/>
      <c r="L1818" s="152"/>
    </row>
    <row r="1819" spans="2:12" ht="15.6" x14ac:dyDescent="0.3">
      <c r="B1819" s="167"/>
      <c r="C1819" s="151"/>
      <c r="D1819" s="151"/>
      <c r="E1819" s="143"/>
      <c r="F1819" s="143"/>
      <c r="G1819" s="143"/>
      <c r="H1819" s="143"/>
      <c r="I1819" s="143"/>
      <c r="J1819" s="143"/>
      <c r="K1819" s="144"/>
      <c r="L1819" s="152"/>
    </row>
    <row r="1820" spans="2:12" ht="15.6" x14ac:dyDescent="0.3">
      <c r="B1820" s="167"/>
      <c r="C1820" s="151"/>
      <c r="D1820" s="151"/>
      <c r="E1820" s="145"/>
      <c r="F1820" s="145"/>
      <c r="G1820" s="145"/>
      <c r="H1820" s="145"/>
      <c r="I1820" s="145"/>
      <c r="J1820" s="145"/>
      <c r="K1820" s="146"/>
      <c r="L1820" s="144"/>
    </row>
    <row r="1821" spans="2:12" ht="15.6" x14ac:dyDescent="0.3">
      <c r="B1821" s="167"/>
      <c r="C1821" s="153"/>
      <c r="D1821" s="139"/>
      <c r="E1821" s="143"/>
      <c r="F1821" s="143"/>
      <c r="G1821" s="143"/>
      <c r="H1821" s="143"/>
      <c r="I1821" s="156"/>
      <c r="J1821" s="156"/>
      <c r="K1821" s="156"/>
      <c r="L1821" s="154"/>
    </row>
    <row r="1822" spans="2:12" ht="15" x14ac:dyDescent="0.25">
      <c r="B1822" s="167"/>
      <c r="C1822" s="139"/>
      <c r="D1822" s="139"/>
      <c r="E1822" s="139"/>
      <c r="F1822" s="139"/>
      <c r="G1822" s="139"/>
      <c r="H1822" s="139"/>
      <c r="I1822" s="139"/>
      <c r="J1822" s="139"/>
      <c r="K1822" s="147"/>
      <c r="L1822" s="149"/>
    </row>
    <row r="1823" spans="2:12" ht="15.6" x14ac:dyDescent="0.3">
      <c r="B1823" s="169"/>
      <c r="C1823" s="151"/>
      <c r="D1823" s="151"/>
      <c r="E1823" s="139"/>
      <c r="F1823" s="139"/>
      <c r="G1823" s="139"/>
      <c r="H1823" s="139"/>
      <c r="I1823" s="139"/>
      <c r="J1823" s="139"/>
      <c r="K1823" s="147"/>
      <c r="L1823" s="144"/>
    </row>
    <row r="1824" spans="2:12" ht="81" customHeight="1" x14ac:dyDescent="0.25">
      <c r="B1824" s="167"/>
      <c r="C1824" s="139"/>
      <c r="D1824" s="139"/>
      <c r="E1824" s="148"/>
      <c r="F1824" s="148"/>
      <c r="G1824" s="148"/>
      <c r="H1824" s="148"/>
      <c r="I1824" s="148"/>
      <c r="J1824" s="148"/>
      <c r="K1824" s="149"/>
      <c r="L1824" s="149"/>
    </row>
    <row r="1825" spans="2:12" ht="15.6" x14ac:dyDescent="0.3">
      <c r="B1825" s="167"/>
      <c r="C1825" s="151"/>
      <c r="D1825" s="151"/>
      <c r="E1825" s="143"/>
      <c r="F1825" s="143"/>
      <c r="G1825" s="143"/>
      <c r="H1825" s="143"/>
      <c r="I1825" s="143"/>
      <c r="J1825" s="143"/>
      <c r="K1825" s="144"/>
      <c r="L1825" s="152"/>
    </row>
    <row r="1826" spans="2:12" ht="15.6" x14ac:dyDescent="0.3">
      <c r="B1826" s="167"/>
      <c r="C1826" s="151"/>
      <c r="D1826" s="151"/>
      <c r="E1826" s="143"/>
      <c r="F1826" s="143"/>
      <c r="G1826" s="143"/>
      <c r="H1826" s="143"/>
      <c r="I1826" s="143"/>
      <c r="J1826" s="143"/>
      <c r="K1826" s="144"/>
      <c r="L1826" s="152"/>
    </row>
    <row r="1827" spans="2:12" ht="15.6" x14ac:dyDescent="0.3">
      <c r="B1827" s="167"/>
      <c r="C1827" s="151"/>
      <c r="D1827" s="151"/>
      <c r="E1827" s="143"/>
      <c r="F1827" s="143"/>
      <c r="G1827" s="143"/>
      <c r="H1827" s="143"/>
      <c r="I1827" s="143"/>
      <c r="J1827" s="143"/>
      <c r="K1827" s="144"/>
      <c r="L1827" s="152"/>
    </row>
    <row r="1828" spans="2:12" ht="15.6" x14ac:dyDescent="0.3">
      <c r="B1828" s="167"/>
      <c r="C1828" s="151"/>
      <c r="D1828" s="151"/>
      <c r="E1828" s="145"/>
      <c r="F1828" s="145"/>
      <c r="G1828" s="145"/>
      <c r="H1828" s="145"/>
      <c r="I1828" s="145"/>
      <c r="J1828" s="145"/>
      <c r="K1828" s="146"/>
      <c r="L1828" s="144"/>
    </row>
    <row r="1829" spans="2:12" ht="15.6" x14ac:dyDescent="0.3">
      <c r="B1829" s="167"/>
      <c r="C1829" s="153"/>
      <c r="D1829" s="139"/>
      <c r="E1829" s="143"/>
      <c r="F1829" s="143"/>
      <c r="G1829" s="143"/>
      <c r="H1829" s="143"/>
      <c r="I1829" s="156"/>
      <c r="J1829" s="156"/>
      <c r="K1829" s="156"/>
      <c r="L1829" s="154"/>
    </row>
    <row r="1830" spans="2:12" ht="15.6" x14ac:dyDescent="0.3">
      <c r="B1830" s="167"/>
      <c r="C1830" s="153"/>
      <c r="D1830" s="139"/>
      <c r="E1830" s="143"/>
      <c r="F1830" s="143"/>
      <c r="G1830" s="143"/>
      <c r="H1830" s="143"/>
      <c r="I1830" s="143"/>
      <c r="J1830" s="149"/>
      <c r="K1830" s="149"/>
      <c r="L1830" s="154"/>
    </row>
    <row r="1831" spans="2:12" ht="15" x14ac:dyDescent="0.25">
      <c r="B1831" s="167"/>
      <c r="C1831" s="139"/>
      <c r="D1831" s="139"/>
      <c r="E1831" s="139"/>
      <c r="F1831" s="139"/>
      <c r="G1831" s="139"/>
      <c r="H1831" s="139"/>
      <c r="I1831" s="139"/>
      <c r="J1831" s="156"/>
      <c r="K1831" s="156"/>
      <c r="L1831" s="154"/>
    </row>
    <row r="1832" spans="2:12" x14ac:dyDescent="0.25">
      <c r="B1832" s="170"/>
      <c r="C1832" s="139"/>
      <c r="D1832" s="139"/>
      <c r="E1832" s="139"/>
      <c r="F1832" s="139"/>
      <c r="G1832" s="139"/>
      <c r="H1832" s="139"/>
      <c r="I1832" s="139"/>
      <c r="J1832" s="139"/>
      <c r="K1832" s="139"/>
      <c r="L1832" s="139"/>
    </row>
    <row r="1833" spans="2:12" x14ac:dyDescent="0.25">
      <c r="B1833" s="170"/>
      <c r="C1833" s="139"/>
      <c r="D1833" s="139"/>
      <c r="E1833" s="139"/>
      <c r="F1833" s="139"/>
      <c r="G1833" s="139"/>
      <c r="H1833" s="139"/>
      <c r="I1833" s="139"/>
      <c r="J1833" s="139"/>
      <c r="K1833" s="139"/>
      <c r="L1833" s="139"/>
    </row>
    <row r="1834" spans="2:12" x14ac:dyDescent="0.25">
      <c r="B1834" s="170"/>
      <c r="C1834" s="139"/>
      <c r="D1834" s="139"/>
      <c r="E1834" s="139"/>
      <c r="F1834" s="139"/>
      <c r="G1834" s="139"/>
      <c r="H1834" s="139"/>
      <c r="I1834" s="139"/>
      <c r="J1834" s="139"/>
      <c r="K1834" s="139"/>
      <c r="L1834" s="139"/>
    </row>
  </sheetData>
  <sheetProtection algorithmName="SHA-512" hashValue="zIzbJO0rJye2Xet1HDegfvMSJur8SIHOxxYsfd2AGADsDk6aFZLvH1U4ZSZd10qPIYq6WtB9zCO3QB37gppsWg==" saltValue="8aFf8VcLKCBdgXwuZL0aYw==" spinCount="100000" sheet="1" objects="1" scenarios="1"/>
  <mergeCells count="582">
    <mergeCell ref="P2:Z2"/>
    <mergeCell ref="P3:Z3"/>
    <mergeCell ref="N15:R18"/>
    <mergeCell ref="N5:R8"/>
    <mergeCell ref="N10:R13"/>
    <mergeCell ref="C887:D887"/>
    <mergeCell ref="C888:D888"/>
    <mergeCell ref="C889:D889"/>
    <mergeCell ref="C872:D872"/>
    <mergeCell ref="B841:D841"/>
    <mergeCell ref="I782:K782"/>
    <mergeCell ref="I790:K790"/>
    <mergeCell ref="B792:D792"/>
    <mergeCell ref="C812:D812"/>
    <mergeCell ref="C811:D811"/>
    <mergeCell ref="C802:D802"/>
    <mergeCell ref="C804:D804"/>
    <mergeCell ref="C803:D803"/>
    <mergeCell ref="C795:D795"/>
    <mergeCell ref="C771:D771"/>
    <mergeCell ref="C779:D779"/>
    <mergeCell ref="C742:D742"/>
    <mergeCell ref="C773:D773"/>
    <mergeCell ref="C772:D772"/>
    <mergeCell ref="B784:D784"/>
    <mergeCell ref="C780:D780"/>
    <mergeCell ref="C786:D786"/>
    <mergeCell ref="C781:D781"/>
    <mergeCell ref="C778:D778"/>
    <mergeCell ref="B797:E797"/>
    <mergeCell ref="J1073:L1073"/>
    <mergeCell ref="C1234:D1234"/>
    <mergeCell ref="J1211:L1211"/>
    <mergeCell ref="C1231:D1231"/>
    <mergeCell ref="C1232:D1232"/>
    <mergeCell ref="C1233:D1233"/>
    <mergeCell ref="C1010:D1010"/>
    <mergeCell ref="C1011:D1011"/>
    <mergeCell ref="C1223:D1223"/>
    <mergeCell ref="C1016:D1016"/>
    <mergeCell ref="C1017:D1017"/>
    <mergeCell ref="C1146:D1146"/>
    <mergeCell ref="C1147:D1147"/>
    <mergeCell ref="C894:D894"/>
    <mergeCell ref="C845:D845"/>
    <mergeCell ref="C850:D850"/>
    <mergeCell ref="C886:D886"/>
    <mergeCell ref="C880:D880"/>
    <mergeCell ref="C881:D881"/>
    <mergeCell ref="C787:D787"/>
    <mergeCell ref="C794:D794"/>
    <mergeCell ref="C796:D796"/>
    <mergeCell ref="I513:K513"/>
    <mergeCell ref="B768:D768"/>
    <mergeCell ref="C770:D770"/>
    <mergeCell ref="I774:K774"/>
    <mergeCell ref="B776:D776"/>
    <mergeCell ref="C618:D618"/>
    <mergeCell ref="C619:D619"/>
    <mergeCell ref="B659:E659"/>
    <mergeCell ref="B577:D577"/>
    <mergeCell ref="C596:D596"/>
    <mergeCell ref="C597:D597"/>
    <mergeCell ref="C603:D603"/>
    <mergeCell ref="C604:D604"/>
    <mergeCell ref="C605:D605"/>
    <mergeCell ref="C613:D613"/>
    <mergeCell ref="B585:D585"/>
    <mergeCell ref="C743:D743"/>
    <mergeCell ref="C748:D748"/>
    <mergeCell ref="C749:D749"/>
    <mergeCell ref="J590:L590"/>
    <mergeCell ref="J728:L728"/>
    <mergeCell ref="I575:K575"/>
    <mergeCell ref="I583:K583"/>
    <mergeCell ref="I567:K567"/>
    <mergeCell ref="B569:D569"/>
    <mergeCell ref="C589:D589"/>
    <mergeCell ref="C602:D602"/>
    <mergeCell ref="C620:D620"/>
    <mergeCell ref="C621:D621"/>
    <mergeCell ref="C519:D519"/>
    <mergeCell ref="C565:D565"/>
    <mergeCell ref="C535:D535"/>
    <mergeCell ref="C536:D536"/>
    <mergeCell ref="C541:D541"/>
    <mergeCell ref="C542:D542"/>
    <mergeCell ref="C527:D527"/>
    <mergeCell ref="C581:D581"/>
    <mergeCell ref="C574:D574"/>
    <mergeCell ref="C566:D566"/>
    <mergeCell ref="J452:L452"/>
    <mergeCell ref="C414:D414"/>
    <mergeCell ref="B452:E452"/>
    <mergeCell ref="C396:D396"/>
    <mergeCell ref="C518:D518"/>
    <mergeCell ref="C564:D564"/>
    <mergeCell ref="C563:D563"/>
    <mergeCell ref="C534:D534"/>
    <mergeCell ref="C525:D525"/>
    <mergeCell ref="C526:D526"/>
    <mergeCell ref="C550:D550"/>
    <mergeCell ref="C551:D551"/>
    <mergeCell ref="C549:D549"/>
    <mergeCell ref="B521:E521"/>
    <mergeCell ref="C520:D520"/>
    <mergeCell ref="C528:D528"/>
    <mergeCell ref="C533:D533"/>
    <mergeCell ref="C543:D543"/>
    <mergeCell ref="C544:D544"/>
    <mergeCell ref="B561:D561"/>
    <mergeCell ref="C552:D552"/>
    <mergeCell ref="I505:K505"/>
    <mergeCell ref="J521:L521"/>
    <mergeCell ref="C504:D504"/>
    <mergeCell ref="C480:D480"/>
    <mergeCell ref="C511:D511"/>
    <mergeCell ref="C510:D510"/>
    <mergeCell ref="C509:D509"/>
    <mergeCell ref="B507:D507"/>
    <mergeCell ref="C512:D512"/>
    <mergeCell ref="B515:D515"/>
    <mergeCell ref="C517:D517"/>
    <mergeCell ref="C494:D494"/>
    <mergeCell ref="C493:D493"/>
    <mergeCell ref="C406:D406"/>
    <mergeCell ref="C397:D397"/>
    <mergeCell ref="C411:D411"/>
    <mergeCell ref="C412:D412"/>
    <mergeCell ref="I418:K418"/>
    <mergeCell ref="J420:K420"/>
    <mergeCell ref="J213:K213"/>
    <mergeCell ref="B283:D283"/>
    <mergeCell ref="C285:D285"/>
    <mergeCell ref="C249:D249"/>
    <mergeCell ref="C259:D259"/>
    <mergeCell ref="C260:D260"/>
    <mergeCell ref="I305:K305"/>
    <mergeCell ref="C294:D294"/>
    <mergeCell ref="C265:D265"/>
    <mergeCell ref="J350:K350"/>
    <mergeCell ref="J383:L383"/>
    <mergeCell ref="J314:L314"/>
    <mergeCell ref="C319:D319"/>
    <mergeCell ref="C320:D320"/>
    <mergeCell ref="C321:D321"/>
    <mergeCell ref="C342:D342"/>
    <mergeCell ref="C328:D328"/>
    <mergeCell ref="C329:D329"/>
    <mergeCell ref="C343:D343"/>
    <mergeCell ref="C344:D344"/>
    <mergeCell ref="C345:D345"/>
    <mergeCell ref="C327:D327"/>
    <mergeCell ref="C395:D395"/>
    <mergeCell ref="C403:D403"/>
    <mergeCell ref="C404:D404"/>
    <mergeCell ref="C405:D405"/>
    <mergeCell ref="C390:D390"/>
    <mergeCell ref="I497:K497"/>
    <mergeCell ref="C503:D503"/>
    <mergeCell ref="C502:D502"/>
    <mergeCell ref="C495:D495"/>
    <mergeCell ref="I313:K313"/>
    <mergeCell ref="C336:D336"/>
    <mergeCell ref="C337:D337"/>
    <mergeCell ref="C318:D318"/>
    <mergeCell ref="C398:D398"/>
    <mergeCell ref="C501:D501"/>
    <mergeCell ref="B499:D499"/>
    <mergeCell ref="C335:D335"/>
    <mergeCell ref="C334:D334"/>
    <mergeCell ref="C326:D326"/>
    <mergeCell ref="C464:D464"/>
    <mergeCell ref="C481:D481"/>
    <mergeCell ref="C482:D482"/>
    <mergeCell ref="C483:D483"/>
    <mergeCell ref="B491:D491"/>
    <mergeCell ref="C472:D472"/>
    <mergeCell ref="C456:D456"/>
    <mergeCell ref="C457:D457"/>
    <mergeCell ref="C473:D473"/>
    <mergeCell ref="C465:D465"/>
    <mergeCell ref="C27:D27"/>
    <mergeCell ref="C129:D129"/>
    <mergeCell ref="C130:D130"/>
    <mergeCell ref="C115:D115"/>
    <mergeCell ref="C120:D120"/>
    <mergeCell ref="C113:D113"/>
    <mergeCell ref="C33:D33"/>
    <mergeCell ref="C304:D304"/>
    <mergeCell ref="C287:D287"/>
    <mergeCell ref="C288:D288"/>
    <mergeCell ref="C303:D303"/>
    <mergeCell ref="C185:D185"/>
    <mergeCell ref="C182:D182"/>
    <mergeCell ref="C250:D250"/>
    <mergeCell ref="C251:D251"/>
    <mergeCell ref="C209:D209"/>
    <mergeCell ref="C208:D208"/>
    <mergeCell ref="C286:D286"/>
    <mergeCell ref="C266:D266"/>
    <mergeCell ref="C267:D267"/>
    <mergeCell ref="C295:D295"/>
    <mergeCell ref="C296:D296"/>
    <mergeCell ref="C301:D301"/>
    <mergeCell ref="C302:D302"/>
    <mergeCell ref="C114:D114"/>
    <mergeCell ref="C34:D34"/>
    <mergeCell ref="C35:D35"/>
    <mergeCell ref="C413:D413"/>
    <mergeCell ref="C466:D466"/>
    <mergeCell ref="C467:D467"/>
    <mergeCell ref="C458:D458"/>
    <mergeCell ref="C475:D475"/>
    <mergeCell ref="C474:D474"/>
    <mergeCell ref="C311:D311"/>
    <mergeCell ref="B307:D307"/>
    <mergeCell ref="C309:D309"/>
    <mergeCell ref="C310:D310"/>
    <mergeCell ref="C192:D192"/>
    <mergeCell ref="C193:D193"/>
    <mergeCell ref="C201:D201"/>
    <mergeCell ref="C206:D206"/>
    <mergeCell ref="C207:D207"/>
    <mergeCell ref="C312:D312"/>
    <mergeCell ref="C459:D459"/>
    <mergeCell ref="B383:E383"/>
    <mergeCell ref="C387:D387"/>
    <mergeCell ref="C388:D388"/>
    <mergeCell ref="C389:D389"/>
    <mergeCell ref="J5:L5"/>
    <mergeCell ref="J108:L108"/>
    <mergeCell ref="J178:L178"/>
    <mergeCell ref="B5:E5"/>
    <mergeCell ref="C112:D112"/>
    <mergeCell ref="C200:D200"/>
    <mergeCell ref="B143:D143"/>
    <mergeCell ref="C190:D190"/>
    <mergeCell ref="C191:D191"/>
    <mergeCell ref="C136:D136"/>
    <mergeCell ref="C198:D198"/>
    <mergeCell ref="C138:D138"/>
    <mergeCell ref="C139:D139"/>
    <mergeCell ref="C183:D183"/>
    <mergeCell ref="C184:D184"/>
    <mergeCell ref="C123:D123"/>
    <mergeCell ref="B108:E108"/>
    <mergeCell ref="C131:D131"/>
    <mergeCell ref="C25:D25"/>
    <mergeCell ref="J143:L143"/>
    <mergeCell ref="C128:D128"/>
    <mergeCell ref="C36:D36"/>
    <mergeCell ref="C28:D28"/>
    <mergeCell ref="C26:D26"/>
    <mergeCell ref="J1763:L1763"/>
    <mergeCell ref="J866:L866"/>
    <mergeCell ref="J935:L935"/>
    <mergeCell ref="C801:D801"/>
    <mergeCell ref="J1004:L1004"/>
    <mergeCell ref="J659:L659"/>
    <mergeCell ref="J797:L797"/>
    <mergeCell ref="C851:D851"/>
    <mergeCell ref="C852:D852"/>
    <mergeCell ref="C825:D825"/>
    <mergeCell ref="J1142:L1142"/>
    <mergeCell ref="C870:D870"/>
    <mergeCell ref="C958:D958"/>
    <mergeCell ref="C963:D963"/>
    <mergeCell ref="C964:D964"/>
    <mergeCell ref="C789:D789"/>
    <mergeCell ref="C1104:D1104"/>
    <mergeCell ref="B1142:E1142"/>
    <mergeCell ref="C871:D871"/>
    <mergeCell ref="B866:E866"/>
    <mergeCell ref="C788:D788"/>
    <mergeCell ref="J1694:L1694"/>
    <mergeCell ref="C1080:D1080"/>
    <mergeCell ref="C1085:D1085"/>
    <mergeCell ref="J1625:L1625"/>
    <mergeCell ref="J1556:L1556"/>
    <mergeCell ref="J1418:L1418"/>
    <mergeCell ref="J1280:L1280"/>
    <mergeCell ref="J1349:L1349"/>
    <mergeCell ref="J1487:L1487"/>
    <mergeCell ref="C1103:D1103"/>
    <mergeCell ref="C1094:D1094"/>
    <mergeCell ref="C1095:D1095"/>
    <mergeCell ref="C1096:D1096"/>
    <mergeCell ref="C1101:D1101"/>
    <mergeCell ref="C1102:D1102"/>
    <mergeCell ref="C1148:D1148"/>
    <mergeCell ref="C1149:D1149"/>
    <mergeCell ref="C1154:D1154"/>
    <mergeCell ref="C1155:D1155"/>
    <mergeCell ref="C1156:D1156"/>
    <mergeCell ref="C1157:D1157"/>
    <mergeCell ref="C1162:D1162"/>
    <mergeCell ref="C1163:D1163"/>
    <mergeCell ref="C1170:D1170"/>
    <mergeCell ref="C1171:D1171"/>
    <mergeCell ref="C1172:D1172"/>
    <mergeCell ref="C1173:D1173"/>
    <mergeCell ref="C9:D9"/>
    <mergeCell ref="C11:D11"/>
    <mergeCell ref="C12:D12"/>
    <mergeCell ref="I297:K297"/>
    <mergeCell ref="B299:D299"/>
    <mergeCell ref="C268:D268"/>
    <mergeCell ref="C273:D273"/>
    <mergeCell ref="C274:D274"/>
    <mergeCell ref="C275:D275"/>
    <mergeCell ref="C293:D293"/>
    <mergeCell ref="B291:D291"/>
    <mergeCell ref="I289:K289"/>
    <mergeCell ref="C276:D276"/>
    <mergeCell ref="C10:D10"/>
    <mergeCell ref="C199:D199"/>
    <mergeCell ref="C137:D137"/>
    <mergeCell ref="B178:E178"/>
    <mergeCell ref="C121:D121"/>
    <mergeCell ref="C122:D122"/>
    <mergeCell ref="C17:D17"/>
    <mergeCell ref="C18:D18"/>
    <mergeCell ref="C19:D19"/>
    <mergeCell ref="J245:L245"/>
    <mergeCell ref="C20:D20"/>
    <mergeCell ref="B3:L3"/>
    <mergeCell ref="B245:E245"/>
    <mergeCell ref="B314:E314"/>
    <mergeCell ref="C674:D674"/>
    <mergeCell ref="C679:D679"/>
    <mergeCell ref="C612:D612"/>
    <mergeCell ref="C573:D573"/>
    <mergeCell ref="C572:D572"/>
    <mergeCell ref="C571:D571"/>
    <mergeCell ref="C610:D610"/>
    <mergeCell ref="C673:D673"/>
    <mergeCell ref="C496:D496"/>
    <mergeCell ref="C611:D611"/>
    <mergeCell ref="C663:D663"/>
    <mergeCell ref="C664:D664"/>
    <mergeCell ref="C665:D665"/>
    <mergeCell ref="C582:D582"/>
    <mergeCell ref="B590:E590"/>
    <mergeCell ref="C594:D594"/>
    <mergeCell ref="C595:D595"/>
    <mergeCell ref="B4:D4"/>
    <mergeCell ref="C252:D252"/>
    <mergeCell ref="C257:D257"/>
    <mergeCell ref="C258:D258"/>
    <mergeCell ref="C680:D680"/>
    <mergeCell ref="C681:D681"/>
    <mergeCell ref="C682:D682"/>
    <mergeCell ref="C687:D687"/>
    <mergeCell ref="C579:D579"/>
    <mergeCell ref="C588:D588"/>
    <mergeCell ref="C587:D587"/>
    <mergeCell ref="C580:D580"/>
    <mergeCell ref="C666:D666"/>
    <mergeCell ref="C671:D671"/>
    <mergeCell ref="C672:D672"/>
    <mergeCell ref="C896:D896"/>
    <mergeCell ref="B848:D848"/>
    <mergeCell ref="C759:D759"/>
    <mergeCell ref="C688:D688"/>
    <mergeCell ref="C689:D689"/>
    <mergeCell ref="C690:D690"/>
    <mergeCell ref="B728:E728"/>
    <mergeCell ref="C732:D732"/>
    <mergeCell ref="C733:D733"/>
    <mergeCell ref="C750:D750"/>
    <mergeCell ref="C751:D751"/>
    <mergeCell ref="C758:D758"/>
    <mergeCell ref="C756:D756"/>
    <mergeCell ref="C757:D757"/>
    <mergeCell ref="C734:D734"/>
    <mergeCell ref="C735:D735"/>
    <mergeCell ref="C740:D740"/>
    <mergeCell ref="C741:D741"/>
    <mergeCell ref="C827:D827"/>
    <mergeCell ref="C843:D843"/>
    <mergeCell ref="C844:D844"/>
    <mergeCell ref="C873:D873"/>
    <mergeCell ref="C878:D878"/>
    <mergeCell ref="C879:D879"/>
    <mergeCell ref="C818:D818"/>
    <mergeCell ref="C810:D810"/>
    <mergeCell ref="C809:D809"/>
    <mergeCell ref="C828:D828"/>
    <mergeCell ref="C817:D817"/>
    <mergeCell ref="C1018:D1018"/>
    <mergeCell ref="C955:D955"/>
    <mergeCell ref="C956:D956"/>
    <mergeCell ref="C957:D957"/>
    <mergeCell ref="C950:D950"/>
    <mergeCell ref="C897:D897"/>
    <mergeCell ref="B935:E935"/>
    <mergeCell ref="C947:D947"/>
    <mergeCell ref="C948:D948"/>
    <mergeCell ref="C942:D942"/>
    <mergeCell ref="C966:D966"/>
    <mergeCell ref="C939:D939"/>
    <mergeCell ref="C940:D940"/>
    <mergeCell ref="C965:D965"/>
    <mergeCell ref="C826:D826"/>
    <mergeCell ref="C820:D820"/>
    <mergeCell ref="C819:D819"/>
    <mergeCell ref="C941:D941"/>
    <mergeCell ref="C895:D895"/>
    <mergeCell ref="C1034:D1034"/>
    <mergeCell ref="C1033:D1033"/>
    <mergeCell ref="C1026:D1026"/>
    <mergeCell ref="C1027:D1027"/>
    <mergeCell ref="C949:D949"/>
    <mergeCell ref="C1035:D1035"/>
    <mergeCell ref="C1032:D1032"/>
    <mergeCell ref="B1004:E1004"/>
    <mergeCell ref="C1008:D1008"/>
    <mergeCell ref="C1009:D1009"/>
    <mergeCell ref="C1019:D1019"/>
    <mergeCell ref="C1024:D1024"/>
    <mergeCell ref="C1025:D1025"/>
    <mergeCell ref="B1073:E1073"/>
    <mergeCell ref="C1077:D1077"/>
    <mergeCell ref="C1078:D1078"/>
    <mergeCell ref="C1079:D1079"/>
    <mergeCell ref="C1093:D1093"/>
    <mergeCell ref="C1087:D1087"/>
    <mergeCell ref="C1088:D1088"/>
    <mergeCell ref="C1164:D1164"/>
    <mergeCell ref="C1165:D1165"/>
    <mergeCell ref="C1086:D1086"/>
    <mergeCell ref="B1211:E1211"/>
    <mergeCell ref="C1215:D1215"/>
    <mergeCell ref="C1216:D1216"/>
    <mergeCell ref="C1217:D1217"/>
    <mergeCell ref="C1218:D1218"/>
    <mergeCell ref="C1240:D1240"/>
    <mergeCell ref="C1239:D1239"/>
    <mergeCell ref="C1224:D1224"/>
    <mergeCell ref="C1225:D1225"/>
    <mergeCell ref="C1226:D1226"/>
    <mergeCell ref="C1241:D1241"/>
    <mergeCell ref="C1293:D1293"/>
    <mergeCell ref="C1294:D1294"/>
    <mergeCell ref="C1295:D1295"/>
    <mergeCell ref="C1242:D1242"/>
    <mergeCell ref="C1300:D1300"/>
    <mergeCell ref="C1301:D1301"/>
    <mergeCell ref="C1302:D1302"/>
    <mergeCell ref="B1280:E1280"/>
    <mergeCell ref="C1284:D1284"/>
    <mergeCell ref="C1285:D1285"/>
    <mergeCell ref="C1286:D1286"/>
    <mergeCell ref="C1287:D1287"/>
    <mergeCell ref="C1292:D1292"/>
    <mergeCell ref="C1303:D1303"/>
    <mergeCell ref="C1308:D1308"/>
    <mergeCell ref="C1309:D1309"/>
    <mergeCell ref="C1310:D1310"/>
    <mergeCell ref="C1311:D1311"/>
    <mergeCell ref="B1349:E1349"/>
    <mergeCell ref="C1353:D1353"/>
    <mergeCell ref="C1354:D1354"/>
    <mergeCell ref="C1355:D1355"/>
    <mergeCell ref="C1356:D1356"/>
    <mergeCell ref="C1361:D1361"/>
    <mergeCell ref="C1362:D1362"/>
    <mergeCell ref="C1363:D1363"/>
    <mergeCell ref="C1364:D1364"/>
    <mergeCell ref="C1369:D1369"/>
    <mergeCell ref="C1370:D1370"/>
    <mergeCell ref="C1371:D1371"/>
    <mergeCell ref="C1372:D1372"/>
    <mergeCell ref="C1377:D1377"/>
    <mergeCell ref="C1378:D1378"/>
    <mergeCell ref="C1379:D1379"/>
    <mergeCell ref="C1380:D1380"/>
    <mergeCell ref="B1418:E1418"/>
    <mergeCell ref="C1422:D1422"/>
    <mergeCell ref="C1423:D1423"/>
    <mergeCell ref="C1424:D1424"/>
    <mergeCell ref="C1425:D1425"/>
    <mergeCell ref="C1430:D1430"/>
    <mergeCell ref="C1431:D1431"/>
    <mergeCell ref="C1432:D1432"/>
    <mergeCell ref="C1433:D1433"/>
    <mergeCell ref="C1438:D1438"/>
    <mergeCell ref="C1439:D1439"/>
    <mergeCell ref="C1440:D1440"/>
    <mergeCell ref="C1441:D1441"/>
    <mergeCell ref="C1446:D1446"/>
    <mergeCell ref="C1447:D1447"/>
    <mergeCell ref="C1448:D1448"/>
    <mergeCell ref="C1449:D1449"/>
    <mergeCell ref="B1487:E1487"/>
    <mergeCell ref="C1491:D1491"/>
    <mergeCell ref="C1492:D1492"/>
    <mergeCell ref="C1493:D1493"/>
    <mergeCell ref="C1494:D1494"/>
    <mergeCell ref="C1499:D1499"/>
    <mergeCell ref="C1500:D1500"/>
    <mergeCell ref="C1501:D1501"/>
    <mergeCell ref="C1502:D1502"/>
    <mergeCell ref="C1507:D1507"/>
    <mergeCell ref="C1508:D1508"/>
    <mergeCell ref="C1509:D1509"/>
    <mergeCell ref="C1510:D1510"/>
    <mergeCell ref="C1515:D1515"/>
    <mergeCell ref="C1516:D1516"/>
    <mergeCell ref="C1517:D1517"/>
    <mergeCell ref="C1518:D1518"/>
    <mergeCell ref="B1556:E1556"/>
    <mergeCell ref="C1560:D1560"/>
    <mergeCell ref="C1561:D1561"/>
    <mergeCell ref="C1562:D1562"/>
    <mergeCell ref="C1563:D1563"/>
    <mergeCell ref="C1568:D1568"/>
    <mergeCell ref="C1569:D1569"/>
    <mergeCell ref="C1570:D1570"/>
    <mergeCell ref="C1571:D1571"/>
    <mergeCell ref="C1576:D1576"/>
    <mergeCell ref="C1577:D1577"/>
    <mergeCell ref="C1578:D1578"/>
    <mergeCell ref="C1579:D1579"/>
    <mergeCell ref="C1584:D1584"/>
    <mergeCell ref="C1585:D1585"/>
    <mergeCell ref="C1586:D1586"/>
    <mergeCell ref="C1587:D1587"/>
    <mergeCell ref="B1625:E1625"/>
    <mergeCell ref="C1629:D1629"/>
    <mergeCell ref="C1630:D1630"/>
    <mergeCell ref="C1631:D1631"/>
    <mergeCell ref="C1632:D1632"/>
    <mergeCell ref="C1637:D1637"/>
    <mergeCell ref="C1638:D1638"/>
    <mergeCell ref="C1639:D1639"/>
    <mergeCell ref="C1640:D1640"/>
    <mergeCell ref="C1645:D1645"/>
    <mergeCell ref="C1646:D1646"/>
    <mergeCell ref="C1647:D1647"/>
    <mergeCell ref="C1648:D1648"/>
    <mergeCell ref="C1653:D1653"/>
    <mergeCell ref="C1654:D1654"/>
    <mergeCell ref="C1655:D1655"/>
    <mergeCell ref="C1656:D1656"/>
    <mergeCell ref="B1763:E1763"/>
    <mergeCell ref="B1694:E1694"/>
    <mergeCell ref="C1767:D1767"/>
    <mergeCell ref="C1698:D1698"/>
    <mergeCell ref="C1699:D1699"/>
    <mergeCell ref="C1700:D1700"/>
    <mergeCell ref="C1701:D1701"/>
    <mergeCell ref="C1706:D1706"/>
    <mergeCell ref="C1707:D1707"/>
    <mergeCell ref="C1708:D1708"/>
    <mergeCell ref="C1709:D1709"/>
    <mergeCell ref="C1714:D1714"/>
    <mergeCell ref="B1:L1"/>
    <mergeCell ref="C1792:D1792"/>
    <mergeCell ref="C1793:D1793"/>
    <mergeCell ref="C1794:D1794"/>
    <mergeCell ref="C1775:D1775"/>
    <mergeCell ref="C1776:D1776"/>
    <mergeCell ref="C1777:D1777"/>
    <mergeCell ref="C1778:D1778"/>
    <mergeCell ref="C1783:D1783"/>
    <mergeCell ref="C1784:D1784"/>
    <mergeCell ref="C1791:D1791"/>
    <mergeCell ref="K2:L2"/>
    <mergeCell ref="C1768:D1768"/>
    <mergeCell ref="C1769:D1769"/>
    <mergeCell ref="C1770:D1770"/>
    <mergeCell ref="C1786:D1786"/>
    <mergeCell ref="C1785:D1785"/>
    <mergeCell ref="C1715:D1715"/>
    <mergeCell ref="C1716:D1716"/>
    <mergeCell ref="C1717:D1717"/>
    <mergeCell ref="C1722:D1722"/>
    <mergeCell ref="C1723:D1723"/>
    <mergeCell ref="C1724:D1724"/>
    <mergeCell ref="C1725:D1725"/>
  </mergeCells>
  <dataValidations count="1">
    <dataValidation allowBlank="1" showInputMessage="1" showErrorMessage="1" sqref="AJ25:AJ31 AL25:AL31"/>
  </dataValidations>
  <printOptions horizontalCentered="1" verticalCentered="1"/>
  <pageMargins left="0.25" right="0.25" top="0.75" bottom="0.25" header="0.3" footer="0.3"/>
  <pageSetup orientation="portrait" horizontalDpi="4294967294" r:id="rId1"/>
  <rowBreaks count="25" manualBreakCount="25">
    <brk id="107" max="16383" man="1"/>
    <brk id="177" max="16383" man="1"/>
    <brk id="244" max="16383" man="1"/>
    <brk id="313" max="16383" man="1"/>
    <brk id="382" max="16383" man="1"/>
    <brk id="451" max="16383" man="1"/>
    <brk id="520" max="16383" man="1"/>
    <brk id="589" max="16383" man="1"/>
    <brk id="658" max="16383" man="1"/>
    <brk id="727" max="16383" man="1"/>
    <brk id="796" max="16383" man="1"/>
    <brk id="865" max="16383" man="1"/>
    <brk id="934" max="16383" man="1"/>
    <brk id="1003" max="16383" man="1"/>
    <brk id="1072" max="16383" man="1"/>
    <brk id="1141" max="16383" man="1"/>
    <brk id="1210" max="16383" man="1"/>
    <brk id="1279" max="16383" man="1"/>
    <brk id="1348" max="16383" man="1"/>
    <brk id="1417" max="16383" man="1"/>
    <brk id="1486" max="16383" man="1"/>
    <brk id="1555" max="16383" man="1"/>
    <brk id="1624" max="16383" man="1"/>
    <brk id="1693" max="16383" man="1"/>
    <brk id="176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249977111117893"/>
    <pageSetUpPr autoPageBreaks="0"/>
  </sheetPr>
  <dimension ref="B2:N41"/>
  <sheetViews>
    <sheetView showGridLines="0" showRowColHeaders="0" showOutlineSymbols="0" topLeftCell="A4" workbookViewId="0">
      <selection activeCell="AH4" sqref="AH4"/>
    </sheetView>
  </sheetViews>
  <sheetFormatPr defaultColWidth="9.109375" defaultRowHeight="13.2" x14ac:dyDescent="0.25"/>
  <cols>
    <col min="1" max="1" width="2.6640625" style="14" customWidth="1"/>
    <col min="2" max="2" width="4.109375" style="14" customWidth="1"/>
    <col min="3" max="3" width="2.5546875" style="14" customWidth="1"/>
    <col min="4" max="9" width="9.109375" style="14"/>
    <col min="10" max="10" width="7.6640625" style="14" customWidth="1"/>
    <col min="11" max="12" width="9.109375" style="14"/>
    <col min="13" max="13" width="4.5546875" style="14" customWidth="1"/>
    <col min="14" max="14" width="3.5546875" style="14" customWidth="1"/>
    <col min="15" max="16384" width="9.109375" style="14"/>
  </cols>
  <sheetData>
    <row r="2" spans="2:14" ht="12.75" customHeight="1" x14ac:dyDescent="0.25">
      <c r="B2" s="1119" t="s">
        <v>323</v>
      </c>
      <c r="C2" s="1119"/>
      <c r="D2" s="1119"/>
      <c r="E2" s="1119"/>
      <c r="F2" s="1119"/>
      <c r="G2" s="1119"/>
      <c r="H2" s="1119"/>
      <c r="I2" s="1119"/>
      <c r="J2" s="1119"/>
      <c r="K2" s="1119"/>
      <c r="L2" s="1119"/>
      <c r="M2" s="1119"/>
      <c r="N2" s="15"/>
    </row>
    <row r="3" spans="2:14" ht="12.75" customHeight="1" thickBot="1" x14ac:dyDescent="0.3">
      <c r="B3" s="1119"/>
      <c r="C3" s="1119"/>
      <c r="D3" s="1119"/>
      <c r="E3" s="1119"/>
      <c r="F3" s="1119"/>
      <c r="G3" s="1119"/>
      <c r="H3" s="1119"/>
      <c r="I3" s="1119"/>
      <c r="J3" s="1119"/>
      <c r="K3" s="1119"/>
      <c r="L3" s="1119"/>
      <c r="M3" s="1119"/>
      <c r="N3" s="1119"/>
    </row>
    <row r="4" spans="2:14" ht="14.4" thickBot="1" x14ac:dyDescent="0.35">
      <c r="B4" s="1115" t="s">
        <v>386</v>
      </c>
      <c r="C4" s="1115"/>
      <c r="D4" s="1115"/>
      <c r="E4" s="1115"/>
      <c r="F4" s="1115"/>
      <c r="G4" s="1115"/>
      <c r="H4" s="1115"/>
      <c r="I4" s="1115"/>
      <c r="J4" s="1115"/>
      <c r="K4" s="1116"/>
      <c r="L4" s="505" t="str">
        <f>'PLEASE READ THIS PAGE'!$K$26</f>
        <v>ACToolv15.9</v>
      </c>
      <c r="M4" s="15"/>
      <c r="N4" s="15"/>
    </row>
    <row r="5" spans="2:14" ht="15.6" x14ac:dyDescent="0.3">
      <c r="B5" s="1121"/>
      <c r="C5" s="1121"/>
      <c r="D5" s="1121"/>
      <c r="E5" s="1121"/>
      <c r="F5" s="1121"/>
      <c r="G5" s="1121"/>
      <c r="H5" s="1121"/>
      <c r="I5" s="1121"/>
      <c r="J5" s="1121"/>
      <c r="K5" s="1121"/>
      <c r="L5" s="1121"/>
      <c r="M5" s="1121"/>
      <c r="N5" s="1121"/>
    </row>
    <row r="6" spans="2:14" ht="15.6" x14ac:dyDescent="0.3">
      <c r="B6" s="277"/>
      <c r="C6" s="1117" t="s">
        <v>385</v>
      </c>
      <c r="D6" s="1117"/>
      <c r="E6" s="1117"/>
      <c r="F6" s="1117"/>
      <c r="G6" s="1117"/>
      <c r="H6" s="1117"/>
      <c r="I6" s="1117"/>
      <c r="J6" s="1117"/>
      <c r="K6" s="1117"/>
      <c r="L6" s="1117"/>
      <c r="M6" s="1117"/>
      <c r="N6" s="15"/>
    </row>
    <row r="7" spans="2:14" ht="15.6" x14ac:dyDescent="0.3">
      <c r="B7" s="1121"/>
      <c r="C7" s="1121"/>
      <c r="D7" s="1121"/>
      <c r="E7" s="1121"/>
      <c r="F7" s="1121"/>
      <c r="G7" s="1121"/>
      <c r="H7" s="1121"/>
      <c r="I7" s="1121"/>
      <c r="J7" s="1121"/>
      <c r="K7" s="1121"/>
      <c r="L7" s="1121"/>
      <c r="M7" s="1121"/>
      <c r="N7" s="1121"/>
    </row>
    <row r="8" spans="2:14" ht="18.75" customHeight="1" x14ac:dyDescent="0.25">
      <c r="B8" s="1118" t="s">
        <v>440</v>
      </c>
      <c r="C8" s="1118"/>
      <c r="D8" s="1118"/>
      <c r="E8" s="1118"/>
      <c r="F8" s="1118"/>
      <c r="G8" s="1118"/>
      <c r="H8" s="1118"/>
      <c r="I8" s="1118"/>
      <c r="J8" s="1118"/>
      <c r="K8" s="1118"/>
      <c r="L8" s="1118"/>
      <c r="M8" s="1118"/>
      <c r="N8" s="1118"/>
    </row>
    <row r="9" spans="2:14" ht="11.25" customHeight="1" x14ac:dyDescent="0.25">
      <c r="B9" s="1122"/>
      <c r="C9" s="1122"/>
      <c r="D9" s="1122"/>
      <c r="E9" s="1122"/>
      <c r="F9" s="1122"/>
      <c r="G9" s="1122"/>
      <c r="H9" s="1122"/>
      <c r="I9" s="1122"/>
      <c r="J9" s="1122"/>
      <c r="K9" s="1122"/>
      <c r="L9" s="1122"/>
      <c r="M9" s="1122"/>
      <c r="N9" s="1122"/>
    </row>
    <row r="10" spans="2:14" ht="66.75" customHeight="1" x14ac:dyDescent="0.25">
      <c r="B10" s="17" t="s">
        <v>8</v>
      </c>
      <c r="C10" s="1123" t="s">
        <v>383</v>
      </c>
      <c r="D10" s="1120"/>
      <c r="E10" s="1120"/>
      <c r="F10" s="1120"/>
      <c r="G10" s="1120"/>
      <c r="H10" s="1120"/>
      <c r="I10" s="1120"/>
      <c r="J10" s="1120"/>
      <c r="K10" s="1120"/>
      <c r="L10" s="1120"/>
      <c r="M10" s="1124"/>
      <c r="N10" s="15"/>
    </row>
    <row r="11" spans="2:14" ht="9" customHeight="1" x14ac:dyDescent="0.25">
      <c r="B11" s="17"/>
      <c r="C11" s="1120"/>
      <c r="D11" s="1120"/>
      <c r="E11" s="1120"/>
      <c r="F11" s="1120"/>
      <c r="G11" s="1120"/>
      <c r="H11" s="1120"/>
      <c r="I11" s="1120"/>
      <c r="J11" s="1120"/>
      <c r="K11" s="1120"/>
      <c r="L11" s="1120"/>
      <c r="M11" s="16"/>
      <c r="N11" s="15"/>
    </row>
    <row r="12" spans="2:14" ht="63.75" customHeight="1" x14ac:dyDescent="0.25">
      <c r="B12" s="17" t="s">
        <v>9</v>
      </c>
      <c r="C12" s="1123" t="s">
        <v>394</v>
      </c>
      <c r="D12" s="1120"/>
      <c r="E12" s="1120"/>
      <c r="F12" s="1120"/>
      <c r="G12" s="1120"/>
      <c r="H12" s="1120"/>
      <c r="I12" s="1120"/>
      <c r="J12" s="1120"/>
      <c r="K12" s="1120"/>
      <c r="L12" s="1120"/>
      <c r="M12" s="1124"/>
      <c r="N12" s="15"/>
    </row>
    <row r="13" spans="2:14" ht="9" customHeight="1" x14ac:dyDescent="0.25">
      <c r="B13" s="17"/>
      <c r="C13" s="11"/>
      <c r="D13" s="10"/>
      <c r="E13" s="10"/>
      <c r="F13" s="10"/>
      <c r="G13" s="10"/>
      <c r="H13" s="10"/>
      <c r="I13" s="10"/>
      <c r="J13" s="10"/>
      <c r="K13" s="10"/>
      <c r="L13" s="10"/>
      <c r="M13" s="45"/>
      <c r="N13" s="15"/>
    </row>
    <row r="14" spans="2:14" ht="91.5" customHeight="1" x14ac:dyDescent="0.25">
      <c r="B14" s="17"/>
      <c r="C14" s="1125" t="s">
        <v>391</v>
      </c>
      <c r="D14" s="1125"/>
      <c r="E14" s="1125"/>
      <c r="F14" s="1125"/>
      <c r="G14" s="1125"/>
      <c r="H14" s="1125"/>
      <c r="I14" s="1125"/>
      <c r="J14" s="1125"/>
      <c r="K14" s="1125"/>
      <c r="L14" s="1125"/>
      <c r="M14" s="1125"/>
      <c r="N14" s="15"/>
    </row>
    <row r="15" spans="2:14" ht="9" customHeight="1" x14ac:dyDescent="0.25">
      <c r="B15" s="17"/>
      <c r="C15" s="10"/>
      <c r="D15" s="10"/>
      <c r="E15" s="10"/>
      <c r="F15" s="10"/>
      <c r="G15" s="10"/>
      <c r="H15" s="10"/>
      <c r="I15" s="10"/>
      <c r="J15" s="10"/>
      <c r="K15" s="10"/>
      <c r="L15" s="10"/>
      <c r="M15" s="16"/>
      <c r="N15" s="15"/>
    </row>
    <row r="16" spans="2:14" ht="63.75" customHeight="1" x14ac:dyDescent="0.25">
      <c r="B16" s="17"/>
      <c r="C16" s="1125" t="s">
        <v>389</v>
      </c>
      <c r="D16" s="1120"/>
      <c r="E16" s="1120"/>
      <c r="F16" s="1120"/>
      <c r="G16" s="1120"/>
      <c r="H16" s="1120"/>
      <c r="I16" s="1120"/>
      <c r="J16" s="1120"/>
      <c r="K16" s="1120"/>
      <c r="L16" s="1120"/>
      <c r="M16" s="1124"/>
      <c r="N16" s="15"/>
    </row>
    <row r="17" spans="2:14" ht="9" customHeight="1" x14ac:dyDescent="0.25">
      <c r="B17" s="17"/>
      <c r="C17" s="1120"/>
      <c r="D17" s="1120"/>
      <c r="E17" s="1120"/>
      <c r="F17" s="1120"/>
      <c r="G17" s="1120"/>
      <c r="H17" s="1120"/>
      <c r="I17" s="1120"/>
      <c r="J17" s="1120"/>
      <c r="K17" s="1120"/>
      <c r="L17" s="1120"/>
      <c r="M17" s="16"/>
      <c r="N17" s="15"/>
    </row>
    <row r="18" spans="2:14" ht="66.75" customHeight="1" x14ac:dyDescent="0.25">
      <c r="B18" s="17" t="s">
        <v>10</v>
      </c>
      <c r="C18" s="1123" t="s">
        <v>1</v>
      </c>
      <c r="D18" s="1123"/>
      <c r="E18" s="1123"/>
      <c r="F18" s="1123"/>
      <c r="G18" s="1123"/>
      <c r="H18" s="1123"/>
      <c r="I18" s="1123"/>
      <c r="J18" s="1123"/>
      <c r="K18" s="1123"/>
      <c r="L18" s="1123"/>
      <c r="M18" s="1124"/>
      <c r="N18" s="15"/>
    </row>
    <row r="19" spans="2:14" ht="6" customHeight="1" x14ac:dyDescent="0.25">
      <c r="B19" s="17"/>
      <c r="C19" s="11"/>
      <c r="D19" s="11"/>
      <c r="E19" s="11"/>
      <c r="F19" s="11"/>
      <c r="G19" s="11"/>
      <c r="H19" s="11"/>
      <c r="I19" s="11"/>
      <c r="J19" s="11"/>
      <c r="K19" s="11"/>
      <c r="L19" s="11"/>
      <c r="M19" s="16"/>
      <c r="N19" s="15"/>
    </row>
    <row r="20" spans="2:14" ht="37.5" customHeight="1" x14ac:dyDescent="0.25">
      <c r="B20" s="17"/>
      <c r="C20" s="1125" t="s">
        <v>384</v>
      </c>
      <c r="D20" s="1120"/>
      <c r="E20" s="1120"/>
      <c r="F20" s="1120"/>
      <c r="G20" s="1120"/>
      <c r="H20" s="1120"/>
      <c r="I20" s="1120"/>
      <c r="J20" s="1120"/>
      <c r="K20" s="1120"/>
      <c r="L20" s="1120"/>
      <c r="M20" s="1124"/>
      <c r="N20" s="15"/>
    </row>
    <row r="21" spans="2:14" ht="6" customHeight="1" x14ac:dyDescent="0.25">
      <c r="B21" s="17"/>
      <c r="C21" s="11"/>
      <c r="D21" s="11"/>
      <c r="E21" s="11"/>
      <c r="F21" s="11"/>
      <c r="G21" s="11"/>
      <c r="H21" s="11"/>
      <c r="I21" s="11"/>
      <c r="J21" s="11"/>
      <c r="K21" s="11"/>
      <c r="L21" s="11"/>
      <c r="M21" s="16"/>
      <c r="N21" s="15"/>
    </row>
    <row r="22" spans="2:14" ht="39" customHeight="1" x14ac:dyDescent="0.25">
      <c r="B22" s="17"/>
      <c r="C22" s="1120" t="s">
        <v>230</v>
      </c>
      <c r="D22" s="1120"/>
      <c r="E22" s="1120"/>
      <c r="F22" s="1120"/>
      <c r="G22" s="1120"/>
      <c r="H22" s="1120"/>
      <c r="I22" s="1120"/>
      <c r="J22" s="1120"/>
      <c r="K22" s="1120"/>
      <c r="L22" s="1120"/>
      <c r="M22" s="1124"/>
      <c r="N22" s="15"/>
    </row>
    <row r="23" spans="2:14" ht="6" customHeight="1" x14ac:dyDescent="0.25">
      <c r="B23" s="17"/>
      <c r="C23" s="18"/>
      <c r="D23" s="1120"/>
      <c r="E23" s="1120"/>
      <c r="F23" s="1120"/>
      <c r="G23" s="1120"/>
      <c r="H23" s="1120"/>
      <c r="I23" s="1120"/>
      <c r="J23" s="1120"/>
      <c r="K23" s="1120"/>
      <c r="L23" s="1120"/>
      <c r="M23" s="16"/>
      <c r="N23" s="15"/>
    </row>
    <row r="24" spans="2:14" ht="51.75" customHeight="1" x14ac:dyDescent="0.25">
      <c r="B24" s="17"/>
      <c r="C24" s="18" t="s">
        <v>49</v>
      </c>
      <c r="D24" s="1120" t="s">
        <v>231</v>
      </c>
      <c r="E24" s="1120"/>
      <c r="F24" s="1120"/>
      <c r="G24" s="1120"/>
      <c r="H24" s="1120"/>
      <c r="I24" s="1120"/>
      <c r="J24" s="1120"/>
      <c r="K24" s="1120"/>
      <c r="L24" s="1120"/>
      <c r="M24" s="1124"/>
      <c r="N24" s="15"/>
    </row>
    <row r="25" spans="2:14" ht="6" customHeight="1" x14ac:dyDescent="0.25">
      <c r="B25" s="17"/>
      <c r="C25" s="18"/>
      <c r="D25" s="10"/>
      <c r="E25" s="10"/>
      <c r="F25" s="10"/>
      <c r="G25" s="10"/>
      <c r="H25" s="10"/>
      <c r="I25" s="10"/>
      <c r="J25" s="10"/>
      <c r="K25" s="10"/>
      <c r="L25" s="10"/>
      <c r="M25" s="16"/>
      <c r="N25" s="15"/>
    </row>
    <row r="26" spans="2:14" ht="50.25" customHeight="1" x14ac:dyDescent="0.25">
      <c r="B26" s="17"/>
      <c r="C26" s="18" t="s">
        <v>50</v>
      </c>
      <c r="D26" s="1125" t="s">
        <v>395</v>
      </c>
      <c r="E26" s="1120"/>
      <c r="F26" s="1120"/>
      <c r="G26" s="1120"/>
      <c r="H26" s="1120"/>
      <c r="I26" s="1120"/>
      <c r="J26" s="1120"/>
      <c r="K26" s="1120"/>
      <c r="L26" s="1120"/>
      <c r="M26" s="1124"/>
      <c r="N26" s="15"/>
    </row>
    <row r="27" spans="2:14" ht="6" customHeight="1" x14ac:dyDescent="0.25">
      <c r="B27" s="17"/>
      <c r="C27" s="18"/>
      <c r="D27" s="10"/>
      <c r="E27" s="10"/>
      <c r="F27" s="10"/>
      <c r="G27" s="10"/>
      <c r="H27" s="10"/>
      <c r="I27" s="10"/>
      <c r="J27" s="10"/>
      <c r="K27" s="10"/>
      <c r="L27" s="10"/>
      <c r="M27" s="16"/>
      <c r="N27" s="15"/>
    </row>
    <row r="28" spans="2:14" ht="12.75" customHeight="1" x14ac:dyDescent="0.25">
      <c r="B28" s="17"/>
      <c r="C28" s="18" t="s">
        <v>67</v>
      </c>
      <c r="D28" s="1120" t="s">
        <v>232</v>
      </c>
      <c r="E28" s="1120"/>
      <c r="F28" s="1120"/>
      <c r="G28" s="1120"/>
      <c r="H28" s="1120"/>
      <c r="I28" s="1120"/>
      <c r="J28" s="1120"/>
      <c r="K28" s="1120"/>
      <c r="L28" s="1120"/>
      <c r="M28" s="1124"/>
      <c r="N28" s="15"/>
    </row>
    <row r="29" spans="2:14" ht="9" customHeight="1" x14ac:dyDescent="0.25">
      <c r="B29" s="17"/>
      <c r="C29" s="1120"/>
      <c r="D29" s="1120"/>
      <c r="E29" s="1120"/>
      <c r="F29" s="1120"/>
      <c r="G29" s="1120"/>
      <c r="H29" s="1120"/>
      <c r="I29" s="1120"/>
      <c r="J29" s="1120"/>
      <c r="K29" s="1120"/>
      <c r="L29" s="1120"/>
      <c r="M29" s="16"/>
      <c r="N29" s="15"/>
    </row>
    <row r="30" spans="2:14" ht="64.5" customHeight="1" x14ac:dyDescent="0.25">
      <c r="B30" s="17" t="s">
        <v>12</v>
      </c>
      <c r="C30" s="1123" t="s">
        <v>0</v>
      </c>
      <c r="D30" s="1120"/>
      <c r="E30" s="1120"/>
      <c r="F30" s="1120"/>
      <c r="G30" s="1120"/>
      <c r="H30" s="1120"/>
      <c r="I30" s="1120"/>
      <c r="J30" s="1120"/>
      <c r="K30" s="1120"/>
      <c r="L30" s="1120"/>
      <c r="M30" s="1124"/>
      <c r="N30" s="15"/>
    </row>
    <row r="31" spans="2:14" ht="9" customHeight="1" x14ac:dyDescent="0.25">
      <c r="B31" s="17"/>
      <c r="C31" s="10"/>
      <c r="D31" s="10"/>
      <c r="E31" s="10"/>
      <c r="F31" s="10"/>
      <c r="G31" s="10"/>
      <c r="H31" s="10"/>
      <c r="I31" s="10"/>
      <c r="J31" s="10"/>
      <c r="K31" s="10"/>
      <c r="L31" s="10"/>
      <c r="M31" s="16"/>
      <c r="N31" s="15"/>
    </row>
    <row r="32" spans="2:14" ht="33.75" customHeight="1" x14ac:dyDescent="0.25">
      <c r="B32" s="17"/>
      <c r="C32" s="1131" t="s">
        <v>2</v>
      </c>
      <c r="D32" s="1132"/>
      <c r="E32" s="1132"/>
      <c r="F32" s="1132"/>
      <c r="G32" s="1132"/>
      <c r="H32" s="1132"/>
      <c r="I32" s="1132"/>
      <c r="J32" s="1132"/>
      <c r="K32" s="1132"/>
      <c r="L32" s="1132"/>
      <c r="M32" s="1124"/>
      <c r="N32" s="15"/>
    </row>
    <row r="33" spans="2:14" ht="6" customHeight="1" x14ac:dyDescent="0.25">
      <c r="B33" s="17"/>
      <c r="C33" s="46"/>
      <c r="D33" s="47"/>
      <c r="E33" s="47"/>
      <c r="F33" s="47"/>
      <c r="G33" s="47"/>
      <c r="H33" s="47"/>
      <c r="I33" s="47"/>
      <c r="J33" s="47"/>
      <c r="K33" s="47"/>
      <c r="L33" s="47"/>
      <c r="M33" s="45"/>
      <c r="N33" s="15"/>
    </row>
    <row r="34" spans="2:14" ht="24.75" customHeight="1" x14ac:dyDescent="0.25">
      <c r="B34" s="17"/>
      <c r="C34" s="1131" t="s">
        <v>393</v>
      </c>
      <c r="D34" s="1135"/>
      <c r="E34" s="1135"/>
      <c r="F34" s="1135"/>
      <c r="G34" s="1135"/>
      <c r="H34" s="1135"/>
      <c r="I34" s="1135"/>
      <c r="J34" s="1135"/>
      <c r="K34" s="1135"/>
      <c r="L34" s="1135"/>
      <c r="M34" s="1135"/>
      <c r="N34" s="15"/>
    </row>
    <row r="35" spans="2:14" ht="6" customHeight="1" x14ac:dyDescent="0.25">
      <c r="B35" s="17"/>
      <c r="C35" s="1133"/>
      <c r="D35" s="1133"/>
      <c r="E35" s="1133"/>
      <c r="F35" s="1133"/>
      <c r="G35" s="1133"/>
      <c r="H35" s="1133"/>
      <c r="I35" s="1133"/>
      <c r="J35" s="1133"/>
      <c r="K35" s="1133"/>
      <c r="L35" s="1133"/>
      <c r="M35" s="1133"/>
      <c r="N35" s="15"/>
    </row>
    <row r="36" spans="2:14" ht="27" customHeight="1" x14ac:dyDescent="0.25">
      <c r="B36" s="19"/>
      <c r="C36" s="1134" t="s">
        <v>392</v>
      </c>
      <c r="D36" s="1134"/>
      <c r="E36" s="1134"/>
      <c r="F36" s="1134"/>
      <c r="G36" s="1134"/>
      <c r="H36" s="1134"/>
      <c r="I36" s="1134"/>
      <c r="J36" s="1134"/>
      <c r="K36" s="1134"/>
      <c r="L36" s="1134"/>
      <c r="M36" s="20"/>
      <c r="N36" s="15"/>
    </row>
    <row r="37" spans="2:14" ht="6" customHeight="1" x14ac:dyDescent="0.25">
      <c r="B37" s="19"/>
      <c r="C37" s="303"/>
      <c r="D37" s="272"/>
      <c r="E37" s="272"/>
      <c r="F37" s="272"/>
      <c r="G37" s="272"/>
      <c r="H37" s="272"/>
      <c r="I37" s="272"/>
      <c r="J37" s="272"/>
      <c r="K37" s="272"/>
      <c r="L37" s="272"/>
      <c r="M37" s="20"/>
      <c r="N37" s="15"/>
    </row>
    <row r="38" spans="2:14" ht="23.25" customHeight="1" x14ac:dyDescent="0.25">
      <c r="B38" s="19"/>
      <c r="C38" s="1129" t="s">
        <v>68</v>
      </c>
      <c r="D38" s="1129"/>
      <c r="E38" s="1129"/>
      <c r="F38" s="1129"/>
      <c r="G38" s="1129"/>
      <c r="H38" s="1129"/>
      <c r="I38" s="1129"/>
      <c r="J38" s="1129"/>
      <c r="K38" s="1129"/>
      <c r="L38" s="1129"/>
      <c r="M38" s="1130"/>
      <c r="N38" s="15"/>
    </row>
    <row r="39" spans="2:14" ht="12" customHeight="1" x14ac:dyDescent="0.25">
      <c r="B39" s="20"/>
      <c r="C39" s="20"/>
      <c r="D39" s="20"/>
      <c r="E39" s="20"/>
      <c r="F39" s="20"/>
      <c r="G39" s="20"/>
      <c r="H39" s="20"/>
      <c r="I39" s="20"/>
      <c r="J39" s="20"/>
      <c r="K39" s="20"/>
      <c r="L39" s="20"/>
      <c r="M39" s="20"/>
      <c r="N39" s="15"/>
    </row>
    <row r="40" spans="2:14" ht="27" customHeight="1" x14ac:dyDescent="0.25">
      <c r="B40" s="20"/>
      <c r="C40" s="1126" t="s">
        <v>234</v>
      </c>
      <c r="D40" s="1127"/>
      <c r="E40" s="1127"/>
      <c r="F40" s="1127"/>
      <c r="G40" s="1127"/>
      <c r="H40" s="1127"/>
      <c r="I40" s="1127"/>
      <c r="J40" s="1127"/>
      <c r="K40" s="1127"/>
      <c r="L40" s="1127"/>
      <c r="M40" s="1128"/>
      <c r="N40" s="15"/>
    </row>
    <row r="41" spans="2:14" x14ac:dyDescent="0.25">
      <c r="B41" s="20"/>
      <c r="C41" s="20"/>
      <c r="D41" s="20"/>
      <c r="E41" s="20"/>
      <c r="F41" s="20"/>
      <c r="G41" s="20"/>
      <c r="H41" s="20"/>
      <c r="I41" s="20"/>
      <c r="J41" s="20"/>
      <c r="K41" s="20"/>
      <c r="L41" s="20"/>
      <c r="M41" s="20"/>
      <c r="N41" s="15"/>
    </row>
  </sheetData>
  <mergeCells count="29">
    <mergeCell ref="C40:M40"/>
    <mergeCell ref="C38:M38"/>
    <mergeCell ref="C32:M32"/>
    <mergeCell ref="D24:M24"/>
    <mergeCell ref="D26:M26"/>
    <mergeCell ref="D28:M28"/>
    <mergeCell ref="C35:M35"/>
    <mergeCell ref="C36:L36"/>
    <mergeCell ref="C30:M30"/>
    <mergeCell ref="C34:M34"/>
    <mergeCell ref="C29:L29"/>
    <mergeCell ref="C17:L17"/>
    <mergeCell ref="D23:L23"/>
    <mergeCell ref="C10:M10"/>
    <mergeCell ref="C12:M12"/>
    <mergeCell ref="C16:M16"/>
    <mergeCell ref="C18:M18"/>
    <mergeCell ref="C20:M20"/>
    <mergeCell ref="C22:M22"/>
    <mergeCell ref="C14:M14"/>
    <mergeCell ref="B4:K4"/>
    <mergeCell ref="C6:M6"/>
    <mergeCell ref="B8:N8"/>
    <mergeCell ref="B2:M2"/>
    <mergeCell ref="C11:L11"/>
    <mergeCell ref="B3:N3"/>
    <mergeCell ref="B5:N5"/>
    <mergeCell ref="B7:N7"/>
    <mergeCell ref="B9:N9"/>
  </mergeCells>
  <phoneticPr fontId="3" type="noConversion"/>
  <printOptions horizontalCentered="1" verticalCentered="1"/>
  <pageMargins left="0.25" right="0.25" top="0.25" bottom="0.25" header="0.5" footer="0.5"/>
  <pageSetup orientation="portrait" horizontalDpi="4294967293"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249977111117893"/>
  </sheetPr>
  <dimension ref="B2:F22"/>
  <sheetViews>
    <sheetView showGridLines="0" showRowColHeaders="0" workbookViewId="0">
      <selection activeCell="R3" sqref="R3"/>
    </sheetView>
  </sheetViews>
  <sheetFormatPr defaultColWidth="9.109375" defaultRowHeight="13.2" x14ac:dyDescent="0.25"/>
  <cols>
    <col min="1" max="1" width="3.33203125" style="463" customWidth="1"/>
    <col min="2" max="2" width="9.109375" style="463"/>
    <col min="3" max="3" width="4.44140625" style="463" customWidth="1"/>
    <col min="4" max="4" width="111.6640625" style="475" customWidth="1"/>
    <col min="5" max="5" width="8.88671875" style="475" customWidth="1"/>
    <col min="6" max="16384" width="9.109375" style="463"/>
  </cols>
  <sheetData>
    <row r="2" spans="2:6" ht="42.75" customHeight="1" x14ac:dyDescent="0.3">
      <c r="B2" s="476"/>
      <c r="C2" s="477">
        <v>20</v>
      </c>
      <c r="D2" s="477" t="s">
        <v>457</v>
      </c>
      <c r="E2" s="478"/>
    </row>
    <row r="3" spans="2:6" ht="15" x14ac:dyDescent="0.3">
      <c r="B3" s="476"/>
      <c r="C3" s="479"/>
      <c r="D3" s="480"/>
      <c r="E3" s="478" t="str">
        <f>'1 Instructions Tabs 2 - 15'!L4</f>
        <v>ACToolv15.9</v>
      </c>
      <c r="F3" s="464"/>
    </row>
    <row r="4" spans="2:6" ht="122.25" customHeight="1" x14ac:dyDescent="0.3">
      <c r="B4" s="476"/>
      <c r="C4" s="481"/>
      <c r="D4" s="482" t="s">
        <v>482</v>
      </c>
      <c r="E4" s="478"/>
      <c r="F4" s="464"/>
    </row>
    <row r="5" spans="2:6" ht="25.5" customHeight="1" x14ac:dyDescent="0.3">
      <c r="B5" s="476"/>
      <c r="C5" s="476"/>
      <c r="D5" s="476"/>
      <c r="E5" s="476"/>
      <c r="F5" s="464"/>
    </row>
    <row r="6" spans="2:6" ht="30" customHeight="1" x14ac:dyDescent="0.35">
      <c r="B6" s="465"/>
      <c r="C6" s="466"/>
      <c r="D6" s="467"/>
      <c r="E6" s="467"/>
      <c r="F6" s="464"/>
    </row>
    <row r="7" spans="2:6" ht="15" customHeight="1" x14ac:dyDescent="0.3">
      <c r="B7" s="465"/>
      <c r="C7" s="468"/>
      <c r="D7" s="469"/>
      <c r="E7" s="469"/>
      <c r="F7" s="464"/>
    </row>
    <row r="8" spans="2:6" ht="15" x14ac:dyDescent="0.3">
      <c r="B8" s="465"/>
      <c r="C8" s="468"/>
      <c r="D8" s="467"/>
      <c r="E8" s="467"/>
      <c r="F8" s="464"/>
    </row>
    <row r="9" spans="2:6" ht="15" x14ac:dyDescent="0.3">
      <c r="B9" s="465"/>
      <c r="C9" s="468"/>
      <c r="D9" s="467"/>
      <c r="E9" s="467"/>
      <c r="F9" s="464"/>
    </row>
    <row r="10" spans="2:6" ht="15" x14ac:dyDescent="0.3">
      <c r="B10" s="465"/>
      <c r="C10" s="468"/>
      <c r="D10" s="467"/>
      <c r="E10" s="467"/>
      <c r="F10" s="464"/>
    </row>
    <row r="11" spans="2:6" ht="45" customHeight="1" x14ac:dyDescent="0.3">
      <c r="B11" s="465"/>
      <c r="C11" s="470"/>
      <c r="D11" s="469"/>
      <c r="E11" s="469"/>
      <c r="F11" s="464"/>
    </row>
    <row r="12" spans="2:6" ht="15" x14ac:dyDescent="0.3">
      <c r="B12" s="465"/>
      <c r="C12" s="468"/>
      <c r="D12" s="467"/>
      <c r="E12" s="467"/>
      <c r="F12" s="464"/>
    </row>
    <row r="13" spans="2:6" ht="16.8" x14ac:dyDescent="0.35">
      <c r="B13" s="465"/>
      <c r="C13" s="471"/>
      <c r="D13" s="472"/>
      <c r="E13" s="472"/>
      <c r="F13" s="464"/>
    </row>
    <row r="14" spans="2:6" ht="15" x14ac:dyDescent="0.3">
      <c r="B14" s="465"/>
      <c r="C14" s="468"/>
      <c r="D14" s="467"/>
      <c r="E14" s="467"/>
      <c r="F14" s="464"/>
    </row>
    <row r="15" spans="2:6" ht="15" x14ac:dyDescent="0.3">
      <c r="B15" s="465"/>
      <c r="C15" s="468"/>
      <c r="D15" s="473"/>
      <c r="E15" s="473"/>
      <c r="F15" s="464"/>
    </row>
    <row r="16" spans="2:6" ht="15" x14ac:dyDescent="0.3">
      <c r="B16" s="465"/>
      <c r="C16" s="468"/>
      <c r="D16" s="467"/>
      <c r="E16" s="467"/>
      <c r="F16" s="464"/>
    </row>
    <row r="17" spans="2:6" ht="15" customHeight="1" x14ac:dyDescent="0.3">
      <c r="B17" s="465"/>
      <c r="C17" s="468"/>
      <c r="D17" s="1458"/>
      <c r="E17" s="473"/>
      <c r="F17" s="464"/>
    </row>
    <row r="18" spans="2:6" ht="15" x14ac:dyDescent="0.3">
      <c r="B18" s="465"/>
      <c r="C18" s="468"/>
      <c r="D18" s="1458"/>
      <c r="E18" s="473"/>
    </row>
    <row r="19" spans="2:6" ht="15" x14ac:dyDescent="0.3">
      <c r="B19" s="465"/>
      <c r="C19" s="468"/>
      <c r="D19" s="1458"/>
      <c r="E19" s="473"/>
    </row>
    <row r="20" spans="2:6" ht="15" x14ac:dyDescent="0.3">
      <c r="B20" s="465"/>
      <c r="C20" s="468"/>
      <c r="D20" s="1458"/>
      <c r="E20" s="473"/>
    </row>
    <row r="21" spans="2:6" ht="15" x14ac:dyDescent="0.3">
      <c r="B21" s="465"/>
      <c r="C21" s="468"/>
      <c r="D21" s="473"/>
      <c r="E21" s="473"/>
    </row>
    <row r="22" spans="2:6" x14ac:dyDescent="0.25">
      <c r="B22" s="465"/>
      <c r="C22" s="465"/>
      <c r="D22" s="474"/>
      <c r="E22" s="474"/>
    </row>
  </sheetData>
  <mergeCells count="1">
    <mergeCell ref="D17:D20"/>
  </mergeCells>
  <pageMargins left="0" right="0" top="0.75" bottom="0.75" header="0.3" footer="0.3"/>
  <pageSetup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CC00"/>
    <pageSetUpPr fitToPage="1"/>
  </sheetPr>
  <dimension ref="B1:M47"/>
  <sheetViews>
    <sheetView showGridLines="0" showRowColHeaders="0" zoomScale="70" zoomScaleNormal="70" workbookViewId="0">
      <selection activeCell="M6" sqref="M6:M10"/>
    </sheetView>
  </sheetViews>
  <sheetFormatPr defaultColWidth="9.109375" defaultRowHeight="13.2" x14ac:dyDescent="0.25"/>
  <cols>
    <col min="1" max="1" width="3" style="221" customWidth="1"/>
    <col min="2" max="2" width="15.33203125" style="221" customWidth="1"/>
    <col min="3" max="3" width="4.6640625" style="221" customWidth="1"/>
    <col min="4" max="5" width="9.109375" style="221"/>
    <col min="6" max="6" width="26.6640625" style="221" bestFit="1" customWidth="1"/>
    <col min="7" max="8" width="9.109375" style="221"/>
    <col min="9" max="9" width="4.6640625" style="221" customWidth="1"/>
    <col min="10" max="10" width="15.33203125" style="221" customWidth="1"/>
    <col min="11" max="12" width="9.109375" style="221"/>
    <col min="13" max="13" width="55.88671875" style="221" customWidth="1"/>
    <col min="14" max="16384" width="9.109375" style="221"/>
  </cols>
  <sheetData>
    <row r="1" spans="2:13" ht="6" customHeight="1" x14ac:dyDescent="0.25"/>
    <row r="2" spans="2:13" ht="6" customHeight="1" x14ac:dyDescent="0.25"/>
    <row r="3" spans="2:13" ht="6" customHeight="1" x14ac:dyDescent="0.25">
      <c r="C3" s="222"/>
      <c r="D3" s="222"/>
      <c r="E3" s="222"/>
      <c r="F3" s="222"/>
      <c r="G3" s="222"/>
      <c r="H3" s="222"/>
      <c r="I3" s="222"/>
      <c r="J3" s="222"/>
    </row>
    <row r="4" spans="2:13" ht="22.8" x14ac:dyDescent="0.4">
      <c r="B4" s="788"/>
      <c r="C4" s="209"/>
      <c r="D4" s="209"/>
      <c r="E4" s="209"/>
      <c r="F4" s="209"/>
      <c r="G4" s="209"/>
      <c r="H4" s="209"/>
      <c r="I4" s="209"/>
      <c r="J4" s="20"/>
    </row>
    <row r="5" spans="2:13" ht="39.75" customHeight="1" thickBot="1" x14ac:dyDescent="0.45">
      <c r="B5" s="788"/>
      <c r="C5" s="209"/>
      <c r="D5" s="209"/>
      <c r="E5" s="209"/>
      <c r="F5" s="209"/>
      <c r="G5" s="209"/>
      <c r="H5" s="209"/>
      <c r="I5" s="209"/>
      <c r="J5" s="20"/>
    </row>
    <row r="6" spans="2:13" ht="22.8" x14ac:dyDescent="0.4">
      <c r="B6" s="788"/>
      <c r="C6" s="252"/>
      <c r="D6" s="253"/>
      <c r="E6" s="253"/>
      <c r="F6" s="253"/>
      <c r="G6" s="253"/>
      <c r="H6" s="253"/>
      <c r="I6" s="254"/>
      <c r="J6" s="20"/>
      <c r="L6" s="700" t="s">
        <v>634</v>
      </c>
      <c r="M6" s="1460" t="s">
        <v>635</v>
      </c>
    </row>
    <row r="7" spans="2:13" ht="18" customHeight="1" x14ac:dyDescent="0.4">
      <c r="B7" s="788"/>
      <c r="C7" s="255"/>
      <c r="D7" s="256"/>
      <c r="E7" s="256"/>
      <c r="F7" s="257" t="s">
        <v>351</v>
      </c>
      <c r="G7" s="256"/>
      <c r="H7" s="256"/>
      <c r="I7" s="258"/>
      <c r="J7" s="20"/>
      <c r="M7" s="1461"/>
    </row>
    <row r="8" spans="2:13" ht="24.6" x14ac:dyDescent="0.4">
      <c r="B8" s="788"/>
      <c r="C8" s="255"/>
      <c r="D8" s="256"/>
      <c r="E8" s="256"/>
      <c r="F8" s="259" t="s">
        <v>364</v>
      </c>
      <c r="G8" s="256"/>
      <c r="H8" s="256"/>
      <c r="I8" s="258"/>
      <c r="J8" s="20"/>
      <c r="M8" s="1461"/>
    </row>
    <row r="9" spans="2:13" ht="27.75" customHeight="1" x14ac:dyDescent="0.4">
      <c r="B9" s="788"/>
      <c r="C9" s="255"/>
      <c r="D9" s="256"/>
      <c r="E9" s="256"/>
      <c r="F9" s="260" t="s">
        <v>352</v>
      </c>
      <c r="G9" s="256"/>
      <c r="H9" s="256"/>
      <c r="I9" s="258"/>
      <c r="J9" s="20"/>
      <c r="M9" s="1461"/>
    </row>
    <row r="10" spans="2:13" ht="21.75" customHeight="1" x14ac:dyDescent="0.4">
      <c r="B10" s="788"/>
      <c r="C10" s="255"/>
      <c r="D10" s="256"/>
      <c r="E10" s="256"/>
      <c r="F10" s="261" t="str">
        <f>'1 FILL FORM'!$L$7</f>
        <v>The</v>
      </c>
      <c r="G10" s="256"/>
      <c r="H10" s="256"/>
      <c r="I10" s="258"/>
      <c r="J10" s="20"/>
      <c r="M10" s="1461"/>
    </row>
    <row r="11" spans="2:13" ht="33.75" customHeight="1" x14ac:dyDescent="0.4">
      <c r="B11" s="788"/>
      <c r="C11" s="255"/>
      <c r="D11" s="256"/>
      <c r="E11" s="256"/>
      <c r="F11" s="260" t="s">
        <v>325</v>
      </c>
      <c r="G11" s="256"/>
      <c r="H11" s="256"/>
      <c r="I11" s="258"/>
      <c r="J11" s="20"/>
    </row>
    <row r="12" spans="2:13" ht="22.5" customHeight="1" x14ac:dyDescent="0.4">
      <c r="B12" s="788"/>
      <c r="C12" s="255"/>
      <c r="D12" s="256"/>
      <c r="E12" s="256"/>
      <c r="F12" s="261">
        <f>'1 FILL FORM'!$D$6</f>
        <v>0</v>
      </c>
      <c r="G12" s="256"/>
      <c r="H12" s="256"/>
      <c r="I12" s="258"/>
      <c r="J12" s="20"/>
      <c r="M12" s="1092" t="s">
        <v>858</v>
      </c>
    </row>
    <row r="13" spans="2:13" ht="34.5" customHeight="1" x14ac:dyDescent="0.35">
      <c r="B13" s="788"/>
      <c r="C13" s="262"/>
      <c r="D13" s="263"/>
      <c r="E13" s="263"/>
      <c r="F13" s="260" t="s">
        <v>353</v>
      </c>
      <c r="G13" s="263"/>
      <c r="H13" s="263"/>
      <c r="I13" s="264"/>
      <c r="J13" s="20"/>
      <c r="M13" s="1092"/>
    </row>
    <row r="14" spans="2:13" ht="21" customHeight="1" x14ac:dyDescent="0.4">
      <c r="B14" s="788"/>
      <c r="C14" s="262"/>
      <c r="D14" s="1459">
        <f>'1 FILL FORM'!$F$7</f>
        <v>0</v>
      </c>
      <c r="E14" s="1459"/>
      <c r="F14" s="1459"/>
      <c r="G14" s="1459"/>
      <c r="H14" s="1459"/>
      <c r="I14" s="264"/>
      <c r="J14" s="20"/>
      <c r="M14" s="1092"/>
    </row>
    <row r="15" spans="2:13" ht="18" customHeight="1" thickBot="1" x14ac:dyDescent="0.3">
      <c r="B15" s="788"/>
      <c r="C15" s="265"/>
      <c r="D15" s="266"/>
      <c r="E15" s="266"/>
      <c r="F15" s="266"/>
      <c r="G15" s="266"/>
      <c r="H15" s="266"/>
      <c r="I15" s="267"/>
      <c r="J15" s="20"/>
    </row>
    <row r="16" spans="2:13" ht="11.25" customHeight="1" x14ac:dyDescent="0.25">
      <c r="B16" s="788"/>
      <c r="C16" s="20"/>
      <c r="D16" s="20"/>
      <c r="E16" s="20"/>
      <c r="F16" s="20"/>
      <c r="G16" s="20"/>
      <c r="H16" s="20"/>
      <c r="I16" s="20"/>
      <c r="J16" s="20"/>
    </row>
    <row r="17" spans="2:10" ht="11.25" customHeight="1" x14ac:dyDescent="0.25">
      <c r="B17" s="788"/>
      <c r="C17" s="20"/>
      <c r="D17" s="20"/>
      <c r="E17" s="20"/>
      <c r="F17" s="20"/>
      <c r="G17" s="20"/>
      <c r="H17" s="20"/>
      <c r="I17" s="20"/>
      <c r="J17" s="20"/>
    </row>
    <row r="18" spans="2:10" ht="11.25" customHeight="1" x14ac:dyDescent="0.25">
      <c r="B18" s="788"/>
      <c r="C18" s="20"/>
      <c r="D18" s="20"/>
      <c r="E18" s="20"/>
      <c r="F18" s="20"/>
      <c r="G18" s="20"/>
      <c r="H18" s="20"/>
      <c r="I18" s="20"/>
      <c r="J18" s="20"/>
    </row>
    <row r="19" spans="2:10" ht="11.25" customHeight="1" x14ac:dyDescent="0.25">
      <c r="B19" s="788"/>
      <c r="C19" s="20"/>
      <c r="D19" s="20"/>
      <c r="E19" s="20"/>
      <c r="F19" s="20"/>
      <c r="G19" s="20"/>
      <c r="H19" s="20"/>
      <c r="I19" s="20"/>
      <c r="J19" s="20"/>
    </row>
    <row r="20" spans="2:10" ht="11.25" customHeight="1" x14ac:dyDescent="0.25">
      <c r="B20" s="788"/>
      <c r="C20" s="20"/>
      <c r="D20" s="20"/>
      <c r="E20" s="20"/>
      <c r="F20" s="20"/>
      <c r="G20" s="20"/>
      <c r="H20" s="20"/>
      <c r="I20" s="20"/>
      <c r="J20" s="20"/>
    </row>
    <row r="21" spans="2:10" ht="11.25" customHeight="1" x14ac:dyDescent="0.25">
      <c r="B21" s="788"/>
      <c r="C21" s="20"/>
      <c r="D21" s="20"/>
      <c r="E21" s="20"/>
      <c r="F21" s="20"/>
      <c r="G21" s="20"/>
      <c r="H21" s="20"/>
      <c r="I21" s="20"/>
      <c r="J21" s="20"/>
    </row>
    <row r="22" spans="2:10" ht="11.25" customHeight="1" x14ac:dyDescent="0.25">
      <c r="B22" s="788"/>
      <c r="C22" s="20"/>
      <c r="D22" s="20"/>
      <c r="E22" s="20"/>
      <c r="F22" s="20"/>
      <c r="G22" s="20"/>
      <c r="H22" s="20"/>
      <c r="I22" s="20"/>
      <c r="J22" s="20"/>
    </row>
    <row r="23" spans="2:10" ht="11.25" customHeight="1" x14ac:dyDescent="0.25">
      <c r="B23" s="788"/>
      <c r="C23" s="20"/>
      <c r="D23" s="20"/>
      <c r="E23" s="20"/>
      <c r="F23" s="20"/>
      <c r="G23" s="20"/>
      <c r="H23" s="20"/>
      <c r="I23" s="20"/>
      <c r="J23" s="20"/>
    </row>
    <row r="24" spans="2:10" ht="11.25" customHeight="1" x14ac:dyDescent="0.25">
      <c r="B24" s="788"/>
      <c r="C24" s="20"/>
      <c r="D24" s="20"/>
      <c r="E24" s="20"/>
      <c r="F24" s="20"/>
      <c r="G24" s="20"/>
      <c r="H24" s="20"/>
      <c r="I24" s="20"/>
      <c r="J24" s="20"/>
    </row>
    <row r="25" spans="2:10" ht="11.25" customHeight="1" x14ac:dyDescent="0.25">
      <c r="B25" s="788"/>
      <c r="C25" s="20"/>
      <c r="D25" s="20"/>
      <c r="E25" s="20"/>
      <c r="F25" s="20"/>
      <c r="G25" s="20"/>
      <c r="H25" s="20"/>
      <c r="I25" s="20"/>
      <c r="J25" s="20"/>
    </row>
    <row r="26" spans="2:10" ht="11.25" customHeight="1" x14ac:dyDescent="0.25">
      <c r="B26" s="788"/>
      <c r="C26" s="20"/>
      <c r="D26" s="20"/>
      <c r="E26" s="20"/>
      <c r="F26" s="20"/>
      <c r="G26" s="20"/>
      <c r="H26" s="20"/>
      <c r="I26" s="20"/>
      <c r="J26" s="20"/>
    </row>
    <row r="27" spans="2:10" ht="11.25" customHeight="1" x14ac:dyDescent="0.25">
      <c r="B27" s="788"/>
      <c r="C27" s="20"/>
      <c r="D27" s="20"/>
      <c r="E27" s="20"/>
      <c r="F27" s="20"/>
      <c r="G27" s="20"/>
      <c r="H27" s="20"/>
      <c r="I27" s="20"/>
      <c r="J27" s="20"/>
    </row>
    <row r="28" spans="2:10" ht="11.25" customHeight="1" x14ac:dyDescent="0.25">
      <c r="B28" s="788"/>
      <c r="C28" s="20"/>
      <c r="D28" s="20"/>
      <c r="E28" s="20"/>
      <c r="F28" s="20"/>
      <c r="G28" s="20"/>
      <c r="H28" s="20"/>
      <c r="I28" s="20"/>
      <c r="J28" s="20"/>
    </row>
    <row r="29" spans="2:10" ht="11.25" customHeight="1" x14ac:dyDescent="0.25">
      <c r="B29" s="788"/>
      <c r="C29" s="20"/>
      <c r="D29" s="20"/>
      <c r="E29" s="20"/>
      <c r="F29" s="20"/>
      <c r="G29" s="20"/>
      <c r="H29" s="20"/>
      <c r="I29" s="20"/>
      <c r="J29" s="20"/>
    </row>
    <row r="30" spans="2:10" ht="11.25" customHeight="1" x14ac:dyDescent="0.25">
      <c r="B30" s="788"/>
      <c r="C30" s="20"/>
      <c r="D30" s="20"/>
      <c r="E30" s="20"/>
      <c r="F30" s="20"/>
      <c r="G30" s="20"/>
      <c r="H30" s="20"/>
      <c r="I30" s="20"/>
      <c r="J30" s="20"/>
    </row>
    <row r="31" spans="2:10" ht="11.25" customHeight="1" x14ac:dyDescent="0.25">
      <c r="B31" s="788"/>
      <c r="C31" s="20"/>
      <c r="D31" s="20"/>
      <c r="E31" s="20"/>
      <c r="F31" s="20"/>
      <c r="G31" s="20"/>
      <c r="H31" s="20"/>
      <c r="I31" s="20"/>
      <c r="J31" s="20"/>
    </row>
    <row r="32" spans="2:10" x14ac:dyDescent="0.25">
      <c r="B32" s="788"/>
      <c r="C32" s="20"/>
      <c r="D32" s="20"/>
      <c r="E32" s="20"/>
      <c r="F32" s="20"/>
      <c r="G32" s="20"/>
      <c r="H32" s="20"/>
      <c r="I32" s="20"/>
      <c r="J32" s="20"/>
    </row>
    <row r="33" spans="2:10" x14ac:dyDescent="0.25">
      <c r="B33" s="788"/>
      <c r="C33" s="20"/>
      <c r="D33" s="20"/>
      <c r="E33" s="20"/>
      <c r="F33" s="20"/>
      <c r="G33" s="20"/>
      <c r="H33" s="20"/>
      <c r="I33" s="20"/>
      <c r="J33" s="20"/>
    </row>
    <row r="34" spans="2:10" ht="30.75" customHeight="1" x14ac:dyDescent="0.25">
      <c r="B34" s="788"/>
      <c r="C34" s="20"/>
      <c r="D34" s="20"/>
      <c r="E34" s="20"/>
      <c r="F34" s="20"/>
      <c r="G34" s="20"/>
      <c r="H34" s="20"/>
      <c r="I34" s="20"/>
      <c r="J34" s="20"/>
    </row>
    <row r="35" spans="2:10" ht="30.75" customHeight="1" x14ac:dyDescent="0.25">
      <c r="B35" s="788"/>
      <c r="C35" s="20"/>
      <c r="D35" s="20"/>
      <c r="E35" s="20"/>
      <c r="F35" s="20"/>
      <c r="G35" s="20"/>
      <c r="H35" s="20"/>
      <c r="I35" s="20"/>
      <c r="J35" s="20"/>
    </row>
    <row r="36" spans="2:10" ht="13.8" thickBot="1" x14ac:dyDescent="0.3">
      <c r="B36" s="788"/>
      <c r="C36" s="20"/>
      <c r="D36" s="20"/>
      <c r="E36" s="20"/>
      <c r="F36" s="20"/>
      <c r="G36" s="20"/>
      <c r="H36" s="20"/>
      <c r="I36" s="20"/>
      <c r="J36" s="20"/>
    </row>
    <row r="37" spans="2:10" x14ac:dyDescent="0.25">
      <c r="B37" s="788"/>
      <c r="C37" s="215"/>
      <c r="D37" s="216"/>
      <c r="E37" s="216"/>
      <c r="F37" s="216"/>
      <c r="G37" s="216"/>
      <c r="H37" s="216"/>
      <c r="I37" s="217"/>
      <c r="J37" s="20"/>
    </row>
    <row r="38" spans="2:10" ht="17.399999999999999" x14ac:dyDescent="0.25">
      <c r="B38" s="788"/>
      <c r="C38" s="210"/>
      <c r="D38" s="20"/>
      <c r="E38" s="20"/>
      <c r="F38" s="218" t="s">
        <v>354</v>
      </c>
      <c r="G38" s="20"/>
      <c r="H38" s="20"/>
      <c r="I38" s="211"/>
      <c r="J38" s="20"/>
    </row>
    <row r="39" spans="2:10" x14ac:dyDescent="0.25">
      <c r="B39" s="788"/>
      <c r="C39" s="210"/>
      <c r="D39" s="20"/>
      <c r="E39" s="20"/>
      <c r="F39" s="219"/>
      <c r="G39" s="20"/>
      <c r="H39" s="20"/>
      <c r="I39" s="211"/>
      <c r="J39" s="20"/>
    </row>
    <row r="40" spans="2:10" ht="20.399999999999999" x14ac:dyDescent="0.25">
      <c r="B40" s="788"/>
      <c r="C40" s="210"/>
      <c r="D40" s="20"/>
      <c r="E40" s="20"/>
      <c r="F40" s="220" t="str">
        <f>'1 FILL FORM'!Z26</f>
        <v>Chief  , Lead Consultant</v>
      </c>
      <c r="G40" s="20"/>
      <c r="H40" s="20"/>
      <c r="I40" s="211"/>
      <c r="J40" s="20"/>
    </row>
    <row r="41" spans="2:10" ht="20.399999999999999" x14ac:dyDescent="0.25">
      <c r="B41" s="788"/>
      <c r="C41" s="210"/>
      <c r="D41" s="20"/>
      <c r="E41" s="20"/>
      <c r="F41" s="220" t="str">
        <f>'1 FILL FORM'!Z28</f>
        <v>Set  , Assessor</v>
      </c>
      <c r="G41" s="20"/>
      <c r="H41" s="20"/>
      <c r="I41" s="211"/>
      <c r="J41" s="20"/>
    </row>
    <row r="42" spans="2:10" ht="20.399999999999999" x14ac:dyDescent="0.25">
      <c r="B42" s="788"/>
      <c r="C42" s="210"/>
      <c r="D42" s="20"/>
      <c r="E42" s="20"/>
      <c r="F42" s="220" t="str">
        <f>'1 FILL FORM'!Z30</f>
        <v>Set  , Assessor</v>
      </c>
      <c r="G42" s="20"/>
      <c r="H42" s="20"/>
      <c r="I42" s="211"/>
      <c r="J42" s="20"/>
    </row>
    <row r="43" spans="2:10" ht="13.8" thickBot="1" x14ac:dyDescent="0.3">
      <c r="B43" s="788"/>
      <c r="C43" s="212"/>
      <c r="D43" s="213"/>
      <c r="E43" s="213"/>
      <c r="F43" s="213"/>
      <c r="G43" s="213"/>
      <c r="H43" s="213"/>
      <c r="I43" s="214"/>
      <c r="J43" s="20"/>
    </row>
    <row r="44" spans="2:10" x14ac:dyDescent="0.25">
      <c r="B44" s="788"/>
      <c r="C44" s="20"/>
      <c r="D44" s="20"/>
      <c r="E44" s="20"/>
      <c r="F44" s="20"/>
      <c r="G44" s="20"/>
      <c r="H44" s="20"/>
      <c r="I44" s="20"/>
      <c r="J44" s="20"/>
    </row>
    <row r="45" spans="2:10" x14ac:dyDescent="0.25">
      <c r="B45" s="788"/>
      <c r="C45" s="20"/>
      <c r="D45" s="20"/>
      <c r="E45" s="20"/>
      <c r="F45" s="20"/>
      <c r="G45" s="20"/>
      <c r="H45" s="20"/>
      <c r="I45" s="20"/>
      <c r="J45" s="20"/>
    </row>
    <row r="46" spans="2:10" x14ac:dyDescent="0.25">
      <c r="B46" s="788"/>
      <c r="C46" s="788"/>
      <c r="D46" s="788"/>
      <c r="E46" s="788"/>
      <c r="F46" s="788"/>
      <c r="G46" s="788"/>
      <c r="H46" s="788"/>
      <c r="I46" s="788"/>
      <c r="J46" s="788"/>
    </row>
    <row r="47" spans="2:10" x14ac:dyDescent="0.25">
      <c r="B47" s="788"/>
      <c r="C47" s="788"/>
      <c r="D47" s="788"/>
      <c r="E47" s="788"/>
      <c r="F47" s="788"/>
      <c r="G47" s="788"/>
      <c r="H47" s="788"/>
      <c r="I47" s="788"/>
      <c r="J47" s="788"/>
    </row>
  </sheetData>
  <sheetProtection sheet="1" objects="1" scenarios="1"/>
  <mergeCells count="3">
    <mergeCell ref="D14:H14"/>
    <mergeCell ref="M6:M10"/>
    <mergeCell ref="M12:M14"/>
  </mergeCells>
  <printOptions horizontalCentered="1"/>
  <pageMargins left="0" right="0" top="0.3" bottom="0.25" header="0.5" footer="0.5"/>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CC00"/>
    <pageSetUpPr fitToPage="1"/>
  </sheetPr>
  <dimension ref="B1:R42"/>
  <sheetViews>
    <sheetView showGridLines="0" showRowColHeaders="0" zoomScale="90" zoomScaleNormal="90" workbookViewId="0">
      <selection activeCell="C4" sqref="C4:K16"/>
    </sheetView>
  </sheetViews>
  <sheetFormatPr defaultColWidth="9.109375" defaultRowHeight="13.2" x14ac:dyDescent="0.25"/>
  <cols>
    <col min="1" max="1" width="6.5546875" style="241" customWidth="1"/>
    <col min="2" max="2" width="9" style="241" customWidth="1"/>
    <col min="3" max="3" width="4.6640625" style="241" customWidth="1"/>
    <col min="4" max="9" width="9.109375" style="241"/>
    <col min="10" max="10" width="4.6640625" style="241" customWidth="1"/>
    <col min="11" max="11" width="1.6640625" style="241" customWidth="1"/>
    <col min="12" max="12" width="9" style="241" customWidth="1"/>
    <col min="13" max="13" width="6.6640625" style="241" customWidth="1"/>
    <col min="14" max="14" width="23.109375" style="241" customWidth="1"/>
    <col min="15" max="15" width="32.109375" style="241" customWidth="1"/>
    <col min="16" max="16" width="51" style="241" customWidth="1"/>
    <col min="17" max="16384" width="9.109375" style="241"/>
  </cols>
  <sheetData>
    <row r="1" spans="2:18" ht="39" customHeight="1" x14ac:dyDescent="0.25"/>
    <row r="2" spans="2:18" ht="39" customHeight="1" x14ac:dyDescent="0.25">
      <c r="B2" s="5"/>
      <c r="C2" s="5"/>
      <c r="D2" s="5"/>
      <c r="E2" s="5"/>
      <c r="F2" s="5"/>
      <c r="G2" s="5"/>
      <c r="H2" s="5"/>
      <c r="I2" s="5"/>
      <c r="J2" s="5"/>
      <c r="K2" s="5"/>
      <c r="L2" s="5"/>
    </row>
    <row r="3" spans="2:18" ht="39" customHeight="1" x14ac:dyDescent="0.25">
      <c r="B3" s="5"/>
      <c r="C3" s="5"/>
      <c r="D3" s="5"/>
      <c r="E3" s="5"/>
      <c r="F3" s="5"/>
      <c r="G3" s="5"/>
      <c r="H3" s="5"/>
      <c r="I3" s="5"/>
      <c r="J3" s="5"/>
      <c r="K3" s="5"/>
      <c r="L3" s="5"/>
    </row>
    <row r="4" spans="2:18" ht="12.75" customHeight="1" x14ac:dyDescent="0.25">
      <c r="B4" s="5"/>
      <c r="C4" s="1462" t="str">
        <f>'1 FILL FORM'!$L$7&amp;""&amp;R5</f>
        <v>The, hereinafter referred to as CLIENT, and the Ohio Association of Chiefs of Police, Advisory Services Division, jointly acknowledge that the Final Report is a public document and that those requesting copies should do so from the CLIENT.  If this Final Report or any portion of this Final Report is released by the CLIENT, the CLIENT has agreed that their representatives will not add anything to the Final Report document or delete or change any portion of this document without adding a notice describing the action taken in modifying this Final Report document.</v>
      </c>
      <c r="D4" s="1462"/>
      <c r="E4" s="1462"/>
      <c r="F4" s="1462"/>
      <c r="G4" s="1462"/>
      <c r="H4" s="1462"/>
      <c r="I4" s="1462"/>
      <c r="J4" s="1462"/>
      <c r="K4" s="1462"/>
      <c r="L4" s="2"/>
      <c r="M4" s="1029"/>
      <c r="N4" s="1029"/>
    </row>
    <row r="5" spans="2:18" ht="15.75" customHeight="1" x14ac:dyDescent="0.3">
      <c r="B5" s="5"/>
      <c r="C5" s="1462"/>
      <c r="D5" s="1462"/>
      <c r="E5" s="1462"/>
      <c r="F5" s="1462"/>
      <c r="G5" s="1462"/>
      <c r="H5" s="1462"/>
      <c r="I5" s="1462"/>
      <c r="J5" s="1462"/>
      <c r="K5" s="1462"/>
      <c r="L5" s="2"/>
      <c r="M5" s="1029"/>
      <c r="N5" s="1463" t="s">
        <v>635</v>
      </c>
      <c r="O5" s="1463"/>
      <c r="R5" s="1030" t="s">
        <v>638</v>
      </c>
    </row>
    <row r="6" spans="2:18" ht="12.75" customHeight="1" x14ac:dyDescent="0.25">
      <c r="B6" s="5"/>
      <c r="C6" s="1462"/>
      <c r="D6" s="1462"/>
      <c r="E6" s="1462"/>
      <c r="F6" s="1462"/>
      <c r="G6" s="1462"/>
      <c r="H6" s="1462"/>
      <c r="I6" s="1462"/>
      <c r="J6" s="1462"/>
      <c r="K6" s="1462"/>
      <c r="L6" s="2"/>
      <c r="M6" s="1029"/>
      <c r="N6" s="1463"/>
      <c r="O6" s="1463"/>
    </row>
    <row r="7" spans="2:18" ht="12.75" customHeight="1" x14ac:dyDescent="0.25">
      <c r="B7" s="5"/>
      <c r="C7" s="1462"/>
      <c r="D7" s="1462"/>
      <c r="E7" s="1462"/>
      <c r="F7" s="1462"/>
      <c r="G7" s="1462"/>
      <c r="H7" s="1462"/>
      <c r="I7" s="1462"/>
      <c r="J7" s="1462"/>
      <c r="K7" s="1462"/>
      <c r="L7" s="2"/>
      <c r="M7" s="1029"/>
      <c r="N7" s="1463"/>
      <c r="O7" s="1463"/>
    </row>
    <row r="8" spans="2:18" ht="12.75" customHeight="1" x14ac:dyDescent="0.25">
      <c r="B8" s="5"/>
      <c r="C8" s="1462"/>
      <c r="D8" s="1462"/>
      <c r="E8" s="1462"/>
      <c r="F8" s="1462"/>
      <c r="G8" s="1462"/>
      <c r="H8" s="1462"/>
      <c r="I8" s="1462"/>
      <c r="J8" s="1462"/>
      <c r="K8" s="1462"/>
      <c r="L8" s="2"/>
      <c r="M8" s="1029"/>
      <c r="N8" s="1463"/>
      <c r="O8" s="1463"/>
    </row>
    <row r="9" spans="2:18" ht="12.75" customHeight="1" x14ac:dyDescent="0.25">
      <c r="B9" s="5"/>
      <c r="C9" s="1462"/>
      <c r="D9" s="1462"/>
      <c r="E9" s="1462"/>
      <c r="F9" s="1462"/>
      <c r="G9" s="1462"/>
      <c r="H9" s="1462"/>
      <c r="I9" s="1462"/>
      <c r="J9" s="1462"/>
      <c r="K9" s="1462"/>
      <c r="L9" s="2"/>
      <c r="M9" s="1029"/>
      <c r="N9" s="1463"/>
      <c r="O9" s="1463"/>
    </row>
    <row r="10" spans="2:18" ht="12.75" customHeight="1" x14ac:dyDescent="0.25">
      <c r="B10" s="5"/>
      <c r="C10" s="1462"/>
      <c r="D10" s="1462"/>
      <c r="E10" s="1462"/>
      <c r="F10" s="1462"/>
      <c r="G10" s="1462"/>
      <c r="H10" s="1462"/>
      <c r="I10" s="1462"/>
      <c r="J10" s="1462"/>
      <c r="K10" s="1462"/>
      <c r="L10" s="2"/>
      <c r="M10" s="1029"/>
      <c r="N10" s="1463"/>
      <c r="O10" s="1463"/>
    </row>
    <row r="11" spans="2:18" ht="12.75" customHeight="1" x14ac:dyDescent="0.25">
      <c r="B11" s="5"/>
      <c r="C11" s="1462"/>
      <c r="D11" s="1462"/>
      <c r="E11" s="1462"/>
      <c r="F11" s="1462"/>
      <c r="G11" s="1462"/>
      <c r="H11" s="1462"/>
      <c r="I11" s="1462"/>
      <c r="J11" s="1462"/>
      <c r="K11" s="1462"/>
      <c r="L11" s="2"/>
      <c r="M11" s="1029"/>
      <c r="N11" s="1463"/>
      <c r="O11" s="1463"/>
    </row>
    <row r="12" spans="2:18" ht="12.75" customHeight="1" x14ac:dyDescent="0.25">
      <c r="B12" s="5"/>
      <c r="C12" s="1462"/>
      <c r="D12" s="1462"/>
      <c r="E12" s="1462"/>
      <c r="F12" s="1462"/>
      <c r="G12" s="1462"/>
      <c r="H12" s="1462"/>
      <c r="I12" s="1462"/>
      <c r="J12" s="1462"/>
      <c r="K12" s="1462"/>
      <c r="L12" s="2"/>
      <c r="M12" s="1029"/>
      <c r="N12" s="1463"/>
      <c r="O12" s="1463"/>
    </row>
    <row r="13" spans="2:18" ht="12.75" customHeight="1" x14ac:dyDescent="0.25">
      <c r="B13" s="5"/>
      <c r="C13" s="1462"/>
      <c r="D13" s="1462"/>
      <c r="E13" s="1462"/>
      <c r="F13" s="1462"/>
      <c r="G13" s="1462"/>
      <c r="H13" s="1462"/>
      <c r="I13" s="1462"/>
      <c r="J13" s="1462"/>
      <c r="K13" s="1462"/>
      <c r="L13" s="2"/>
      <c r="M13" s="1029"/>
      <c r="N13" s="1029"/>
    </row>
    <row r="14" spans="2:18" ht="12.75" customHeight="1" x14ac:dyDescent="0.25">
      <c r="B14" s="5"/>
      <c r="C14" s="1462"/>
      <c r="D14" s="1462"/>
      <c r="E14" s="1462"/>
      <c r="F14" s="1462"/>
      <c r="G14" s="1462"/>
      <c r="H14" s="1462"/>
      <c r="I14" s="1462"/>
      <c r="J14" s="1462"/>
      <c r="K14" s="1462"/>
      <c r="L14" s="2"/>
      <c r="M14" s="1029"/>
      <c r="N14" s="1029"/>
    </row>
    <row r="15" spans="2:18" ht="12.75" customHeight="1" x14ac:dyDescent="0.25">
      <c r="B15" s="5"/>
      <c r="C15" s="1462"/>
      <c r="D15" s="1462"/>
      <c r="E15" s="1462"/>
      <c r="F15" s="1462"/>
      <c r="G15" s="1462"/>
      <c r="H15" s="1462"/>
      <c r="I15" s="1462"/>
      <c r="J15" s="1462"/>
      <c r="K15" s="1462"/>
      <c r="L15" s="2"/>
      <c r="M15" s="1029"/>
      <c r="N15" s="1029"/>
    </row>
    <row r="16" spans="2:18" ht="12.75" customHeight="1" x14ac:dyDescent="0.25">
      <c r="B16" s="5"/>
      <c r="C16" s="1462"/>
      <c r="D16" s="1462"/>
      <c r="E16" s="1462"/>
      <c r="F16" s="1462"/>
      <c r="G16" s="1462"/>
      <c r="H16" s="1462"/>
      <c r="I16" s="1462"/>
      <c r="J16" s="1462"/>
      <c r="K16" s="1462"/>
      <c r="L16" s="5"/>
    </row>
    <row r="17" spans="2:12" x14ac:dyDescent="0.25">
      <c r="B17" s="5"/>
      <c r="C17" s="5"/>
      <c r="D17" s="5"/>
      <c r="E17" s="5"/>
      <c r="F17" s="5"/>
      <c r="G17" s="5"/>
      <c r="H17" s="5"/>
      <c r="I17" s="5"/>
      <c r="J17" s="5"/>
      <c r="K17" s="5"/>
      <c r="L17" s="5"/>
    </row>
    <row r="18" spans="2:12" x14ac:dyDescent="0.25">
      <c r="B18" s="5"/>
      <c r="C18" s="5"/>
      <c r="D18" s="5"/>
      <c r="E18" s="5"/>
      <c r="F18" s="5"/>
      <c r="G18" s="5"/>
      <c r="H18" s="5"/>
      <c r="I18" s="5"/>
      <c r="J18" s="5"/>
      <c r="K18" s="5"/>
      <c r="L18" s="5"/>
    </row>
    <row r="19" spans="2:12" x14ac:dyDescent="0.25">
      <c r="B19" s="5"/>
      <c r="C19" s="5"/>
      <c r="D19" s="5"/>
      <c r="E19" s="5"/>
      <c r="F19" s="5"/>
      <c r="G19" s="5"/>
      <c r="H19" s="5"/>
      <c r="I19" s="5"/>
      <c r="J19" s="5"/>
      <c r="K19" s="5"/>
      <c r="L19" s="5"/>
    </row>
    <row r="20" spans="2:12" x14ac:dyDescent="0.25">
      <c r="B20" s="5"/>
      <c r="C20" s="5"/>
      <c r="D20" s="5"/>
      <c r="E20" s="5"/>
      <c r="F20" s="5"/>
      <c r="G20" s="5"/>
      <c r="H20" s="5"/>
      <c r="I20" s="5"/>
      <c r="J20" s="5"/>
      <c r="K20" s="5"/>
      <c r="L20" s="5"/>
    </row>
    <row r="21" spans="2:12" x14ac:dyDescent="0.25">
      <c r="B21" s="5"/>
      <c r="C21" s="5"/>
      <c r="D21" s="5"/>
      <c r="E21" s="5"/>
      <c r="F21" s="5"/>
      <c r="G21" s="5"/>
      <c r="H21" s="5"/>
      <c r="I21" s="5"/>
      <c r="J21" s="5"/>
      <c r="K21" s="5"/>
      <c r="L21" s="5"/>
    </row>
    <row r="22" spans="2:12" x14ac:dyDescent="0.25">
      <c r="B22" s="5"/>
      <c r="C22" s="5"/>
      <c r="D22" s="5"/>
      <c r="E22" s="5"/>
      <c r="F22" s="5"/>
      <c r="G22" s="5"/>
      <c r="H22" s="5"/>
      <c r="I22" s="5"/>
      <c r="J22" s="5"/>
      <c r="K22" s="5"/>
      <c r="L22" s="5"/>
    </row>
    <row r="23" spans="2:12" x14ac:dyDescent="0.25">
      <c r="B23" s="5"/>
      <c r="C23" s="5"/>
      <c r="D23" s="5"/>
      <c r="E23" s="5"/>
      <c r="F23" s="5"/>
      <c r="G23" s="5"/>
      <c r="H23" s="5"/>
      <c r="I23" s="5"/>
      <c r="J23" s="5"/>
      <c r="K23" s="5"/>
      <c r="L23" s="5"/>
    </row>
    <row r="24" spans="2:12" x14ac:dyDescent="0.25">
      <c r="B24" s="5"/>
      <c r="C24" s="5"/>
      <c r="D24" s="5"/>
      <c r="E24" s="5"/>
      <c r="F24" s="5"/>
      <c r="G24" s="5"/>
      <c r="H24" s="5"/>
      <c r="I24" s="5"/>
      <c r="J24" s="5"/>
      <c r="K24" s="5"/>
      <c r="L24" s="5"/>
    </row>
    <row r="25" spans="2:12" x14ac:dyDescent="0.25">
      <c r="B25" s="5"/>
      <c r="C25" s="5"/>
      <c r="D25" s="5"/>
      <c r="E25" s="5"/>
      <c r="F25" s="5"/>
      <c r="G25" s="5"/>
      <c r="H25" s="5"/>
      <c r="I25" s="5"/>
      <c r="J25" s="5"/>
      <c r="K25" s="5"/>
      <c r="L25" s="5"/>
    </row>
    <row r="26" spans="2:12" x14ac:dyDescent="0.25">
      <c r="B26" s="5"/>
      <c r="C26" s="5"/>
      <c r="D26" s="5"/>
      <c r="E26" s="5"/>
      <c r="F26" s="5"/>
      <c r="G26" s="5"/>
      <c r="H26" s="5"/>
      <c r="I26" s="5"/>
      <c r="J26" s="5"/>
      <c r="K26" s="5"/>
      <c r="L26" s="5"/>
    </row>
    <row r="27" spans="2:12" x14ac:dyDescent="0.25">
      <c r="B27" s="5"/>
      <c r="C27" s="5"/>
      <c r="D27" s="5"/>
      <c r="E27" s="5"/>
      <c r="F27" s="5"/>
      <c r="G27" s="5"/>
      <c r="H27" s="5"/>
      <c r="I27" s="5"/>
      <c r="J27" s="5"/>
      <c r="K27" s="5"/>
      <c r="L27" s="5"/>
    </row>
    <row r="28" spans="2:12" x14ac:dyDescent="0.25">
      <c r="B28" s="5"/>
      <c r="C28" s="5"/>
      <c r="D28" s="5"/>
      <c r="E28" s="5"/>
      <c r="F28" s="5"/>
      <c r="G28" s="5"/>
      <c r="H28" s="5"/>
      <c r="I28" s="5"/>
      <c r="J28" s="5"/>
      <c r="K28" s="5"/>
      <c r="L28" s="5"/>
    </row>
    <row r="29" spans="2:12" x14ac:dyDescent="0.25">
      <c r="B29" s="5"/>
      <c r="C29" s="5"/>
      <c r="D29" s="5"/>
      <c r="E29" s="5"/>
      <c r="F29" s="5"/>
      <c r="G29" s="5"/>
      <c r="H29" s="5"/>
      <c r="I29" s="5"/>
      <c r="J29" s="5"/>
      <c r="K29" s="5"/>
      <c r="L29" s="5"/>
    </row>
    <row r="30" spans="2:12" x14ac:dyDescent="0.25">
      <c r="B30" s="5"/>
      <c r="C30" s="5"/>
      <c r="D30" s="5"/>
      <c r="E30" s="5"/>
      <c r="F30" s="5"/>
      <c r="G30" s="5"/>
      <c r="H30" s="5"/>
      <c r="I30" s="5"/>
      <c r="J30" s="5"/>
      <c r="K30" s="5"/>
      <c r="L30" s="5"/>
    </row>
    <row r="31" spans="2:12" x14ac:dyDescent="0.25">
      <c r="B31" s="5"/>
      <c r="C31" s="5"/>
      <c r="D31" s="5"/>
      <c r="E31" s="5"/>
      <c r="F31" s="5"/>
      <c r="G31" s="5"/>
      <c r="H31" s="5"/>
      <c r="I31" s="5"/>
      <c r="J31" s="5"/>
      <c r="K31" s="5"/>
      <c r="L31" s="5"/>
    </row>
    <row r="32" spans="2:12" x14ac:dyDescent="0.25">
      <c r="B32" s="5"/>
      <c r="C32" s="5"/>
      <c r="D32" s="5"/>
      <c r="E32" s="5"/>
      <c r="F32" s="5"/>
      <c r="G32" s="5"/>
      <c r="H32" s="5"/>
      <c r="I32" s="5"/>
      <c r="J32" s="5"/>
      <c r="K32" s="5"/>
      <c r="L32" s="5"/>
    </row>
    <row r="33" spans="2:12" x14ac:dyDescent="0.25">
      <c r="B33" s="5"/>
      <c r="C33" s="5"/>
      <c r="D33" s="5"/>
      <c r="E33" s="5"/>
      <c r="F33" s="5"/>
      <c r="G33" s="5"/>
      <c r="H33" s="5"/>
      <c r="I33" s="5"/>
      <c r="J33" s="5"/>
      <c r="K33" s="5"/>
      <c r="L33" s="5"/>
    </row>
    <row r="34" spans="2:12" x14ac:dyDescent="0.25">
      <c r="B34" s="5"/>
      <c r="C34" s="5"/>
      <c r="D34" s="5"/>
      <c r="E34" s="5"/>
      <c r="F34" s="5"/>
      <c r="G34" s="5"/>
      <c r="H34" s="5"/>
      <c r="I34" s="5"/>
      <c r="J34" s="5"/>
      <c r="K34" s="5"/>
      <c r="L34" s="5"/>
    </row>
    <row r="35" spans="2:12" x14ac:dyDescent="0.25">
      <c r="B35" s="5"/>
      <c r="C35" s="5"/>
      <c r="D35" s="5"/>
      <c r="E35" s="5"/>
      <c r="F35" s="5"/>
      <c r="G35" s="5"/>
      <c r="H35" s="5"/>
      <c r="I35" s="5"/>
      <c r="J35" s="5"/>
      <c r="K35" s="5"/>
      <c r="L35" s="5"/>
    </row>
    <row r="36" spans="2:12" x14ac:dyDescent="0.25">
      <c r="B36" s="5"/>
      <c r="C36" s="5"/>
      <c r="D36" s="5"/>
      <c r="E36" s="5"/>
      <c r="F36" s="5"/>
      <c r="G36" s="5"/>
      <c r="H36" s="5"/>
      <c r="I36" s="5"/>
      <c r="J36" s="5"/>
      <c r="K36" s="5"/>
      <c r="L36" s="5"/>
    </row>
    <row r="37" spans="2:12" x14ac:dyDescent="0.25">
      <c r="B37" s="5"/>
      <c r="C37" s="5"/>
      <c r="D37" s="5"/>
      <c r="E37" s="5"/>
      <c r="F37" s="5"/>
      <c r="G37" s="5"/>
      <c r="H37" s="5"/>
      <c r="I37" s="5"/>
      <c r="J37" s="5"/>
      <c r="K37" s="5"/>
      <c r="L37" s="5"/>
    </row>
    <row r="38" spans="2:12" x14ac:dyDescent="0.25">
      <c r="B38" s="5"/>
      <c r="C38" s="5"/>
      <c r="D38" s="5"/>
      <c r="E38" s="5"/>
      <c r="F38" s="5"/>
      <c r="G38" s="5"/>
      <c r="H38" s="5"/>
      <c r="I38" s="5"/>
      <c r="J38" s="5"/>
      <c r="K38" s="5"/>
      <c r="L38" s="5"/>
    </row>
    <row r="39" spans="2:12" x14ac:dyDescent="0.25">
      <c r="B39" s="5"/>
      <c r="C39" s="5"/>
      <c r="D39" s="5"/>
      <c r="E39" s="5"/>
      <c r="F39" s="5"/>
      <c r="G39" s="5"/>
      <c r="H39" s="5"/>
      <c r="I39" s="5"/>
      <c r="J39" s="5"/>
      <c r="K39" s="5"/>
      <c r="L39" s="5"/>
    </row>
    <row r="40" spans="2:12" x14ac:dyDescent="0.25">
      <c r="B40" s="5"/>
      <c r="C40" s="5"/>
      <c r="D40" s="5"/>
      <c r="E40" s="5"/>
      <c r="F40" s="5"/>
      <c r="G40" s="5"/>
      <c r="H40" s="5"/>
      <c r="I40" s="5"/>
      <c r="J40" s="5"/>
      <c r="K40" s="5"/>
      <c r="L40" s="5"/>
    </row>
    <row r="41" spans="2:12" x14ac:dyDescent="0.25">
      <c r="B41" s="5"/>
      <c r="C41" s="5"/>
      <c r="D41" s="5"/>
      <c r="E41" s="5"/>
      <c r="F41" s="5"/>
      <c r="G41" s="5"/>
      <c r="H41" s="5"/>
      <c r="I41" s="5"/>
      <c r="J41" s="5"/>
      <c r="K41" s="5"/>
      <c r="L41" s="5"/>
    </row>
    <row r="42" spans="2:12" x14ac:dyDescent="0.25">
      <c r="B42" s="5"/>
      <c r="C42" s="5"/>
      <c r="D42" s="5"/>
      <c r="E42" s="5"/>
      <c r="F42" s="5"/>
      <c r="G42" s="5"/>
      <c r="H42" s="5"/>
      <c r="I42" s="5"/>
      <c r="J42" s="5"/>
      <c r="K42" s="5"/>
      <c r="L42" s="5"/>
    </row>
  </sheetData>
  <mergeCells count="2">
    <mergeCell ref="C4:K16"/>
    <mergeCell ref="N5:O12"/>
  </mergeCells>
  <printOptions horizontalCentered="1"/>
  <pageMargins left="0.7" right="0.7" top="2"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2:O27"/>
  <sheetViews>
    <sheetView showGridLines="0" showRowColHeaders="0" zoomScale="90" zoomScaleNormal="90" workbookViewId="0">
      <selection activeCell="C4" sqref="C4:I4"/>
    </sheetView>
  </sheetViews>
  <sheetFormatPr defaultRowHeight="13.2" x14ac:dyDescent="0.25"/>
  <cols>
    <col min="1" max="1" width="2.21875" style="1080" customWidth="1"/>
    <col min="2" max="10" width="8.88671875" style="1080"/>
    <col min="11" max="11" width="11.6640625" style="1080" customWidth="1"/>
    <col min="12" max="14" width="8.88671875" style="1080"/>
    <col min="15" max="15" width="12.109375" style="1080" customWidth="1"/>
    <col min="16" max="16384" width="8.88671875" style="1080"/>
  </cols>
  <sheetData>
    <row r="2" spans="2:15" ht="70.8" customHeight="1" x14ac:dyDescent="0.25">
      <c r="B2" s="1697" t="s">
        <v>984</v>
      </c>
      <c r="C2" s="1697"/>
      <c r="D2" s="1697"/>
      <c r="E2" s="1697"/>
      <c r="F2" s="1697"/>
      <c r="G2" s="1697"/>
      <c r="H2" s="1697"/>
      <c r="I2" s="1697"/>
      <c r="J2" s="1697"/>
    </row>
    <row r="3" spans="2:15" ht="32.4" customHeight="1" x14ac:dyDescent="0.25">
      <c r="B3" s="1079"/>
    </row>
    <row r="4" spans="2:15" ht="15" customHeight="1" x14ac:dyDescent="0.25">
      <c r="B4" s="1078"/>
      <c r="C4" s="1465" t="s">
        <v>981</v>
      </c>
      <c r="D4" s="1465"/>
      <c r="E4" s="1465"/>
      <c r="F4" s="1465"/>
      <c r="G4" s="1465"/>
      <c r="H4" s="1465"/>
      <c r="I4" s="1465"/>
      <c r="J4" s="788"/>
      <c r="K4" s="1466"/>
      <c r="L4" s="1696" t="s">
        <v>985</v>
      </c>
      <c r="M4" s="1696"/>
      <c r="N4" s="1696"/>
      <c r="O4" s="1696"/>
    </row>
    <row r="5" spans="2:15" ht="15" customHeight="1" x14ac:dyDescent="0.25">
      <c r="B5" s="788"/>
      <c r="C5" s="1464" t="s">
        <v>980</v>
      </c>
      <c r="D5" s="1464"/>
      <c r="E5" s="1464"/>
      <c r="F5" s="1464"/>
      <c r="G5" s="1464"/>
      <c r="H5" s="1464"/>
      <c r="I5" s="1464"/>
      <c r="J5" s="788"/>
      <c r="K5" s="1466"/>
      <c r="L5" s="1696"/>
      <c r="M5" s="1696"/>
      <c r="N5" s="1696"/>
      <c r="O5" s="1696"/>
    </row>
    <row r="6" spans="2:15" ht="13.2" customHeight="1" x14ac:dyDescent="0.25">
      <c r="B6" s="788"/>
      <c r="C6" s="1464"/>
      <c r="D6" s="1464"/>
      <c r="E6" s="1464"/>
      <c r="F6" s="1464"/>
      <c r="G6" s="1464"/>
      <c r="H6" s="1464"/>
      <c r="I6" s="1464"/>
      <c r="J6" s="788"/>
      <c r="K6" s="1466"/>
      <c r="L6" s="1696"/>
      <c r="M6" s="1696"/>
      <c r="N6" s="1696"/>
      <c r="O6" s="1696"/>
    </row>
    <row r="7" spans="2:15" ht="13.2" customHeight="1" x14ac:dyDescent="0.25">
      <c r="B7" s="788"/>
      <c r="C7" s="1464"/>
      <c r="D7" s="1464"/>
      <c r="E7" s="1464"/>
      <c r="F7" s="1464"/>
      <c r="G7" s="1464"/>
      <c r="H7" s="1464"/>
      <c r="I7" s="1464"/>
      <c r="J7" s="788"/>
      <c r="K7" s="1466"/>
      <c r="L7" s="1696"/>
      <c r="M7" s="1696"/>
      <c r="N7" s="1696"/>
      <c r="O7" s="1696"/>
    </row>
    <row r="8" spans="2:15" ht="13.2" customHeight="1" x14ac:dyDescent="0.25">
      <c r="B8" s="788"/>
      <c r="C8" s="1464"/>
      <c r="D8" s="1464"/>
      <c r="E8" s="1464"/>
      <c r="F8" s="1464"/>
      <c r="G8" s="1464"/>
      <c r="H8" s="1464"/>
      <c r="I8" s="1464"/>
      <c r="J8" s="788"/>
      <c r="L8" s="1696"/>
      <c r="M8" s="1696"/>
      <c r="N8" s="1696"/>
      <c r="O8" s="1696"/>
    </row>
    <row r="9" spans="2:15" ht="13.2" customHeight="1" x14ac:dyDescent="0.25">
      <c r="B9" s="788"/>
      <c r="C9" s="1464"/>
      <c r="D9" s="1464"/>
      <c r="E9" s="1464"/>
      <c r="F9" s="1464"/>
      <c r="G9" s="1464"/>
      <c r="H9" s="1464"/>
      <c r="I9" s="1464"/>
      <c r="J9" s="788"/>
      <c r="L9" s="1696"/>
      <c r="M9" s="1696"/>
      <c r="N9" s="1696"/>
      <c r="O9" s="1696"/>
    </row>
    <row r="10" spans="2:15" ht="13.2" customHeight="1" x14ac:dyDescent="0.25">
      <c r="B10" s="788"/>
      <c r="C10" s="1464"/>
      <c r="D10" s="1464"/>
      <c r="E10" s="1464"/>
      <c r="F10" s="1464"/>
      <c r="G10" s="1464"/>
      <c r="H10" s="1464"/>
      <c r="I10" s="1464"/>
      <c r="J10" s="788"/>
      <c r="L10" s="1696"/>
      <c r="M10" s="1696"/>
      <c r="N10" s="1696"/>
      <c r="O10" s="1696"/>
    </row>
    <row r="11" spans="2:15" ht="13.2" customHeight="1" x14ac:dyDescent="0.25">
      <c r="B11" s="788"/>
      <c r="C11" s="1464"/>
      <c r="D11" s="1464"/>
      <c r="E11" s="1464"/>
      <c r="F11" s="1464"/>
      <c r="G11" s="1464"/>
      <c r="H11" s="1464"/>
      <c r="I11" s="1464"/>
      <c r="J11" s="788"/>
      <c r="L11" s="1696"/>
      <c r="M11" s="1696"/>
      <c r="N11" s="1696"/>
      <c r="O11" s="1696"/>
    </row>
    <row r="12" spans="2:15" ht="13.2" customHeight="1" x14ac:dyDescent="0.25">
      <c r="B12" s="788"/>
      <c r="C12" s="1464"/>
      <c r="D12" s="1464"/>
      <c r="E12" s="1464"/>
      <c r="F12" s="1464"/>
      <c r="G12" s="1464"/>
      <c r="H12" s="1464"/>
      <c r="I12" s="1464"/>
      <c r="J12" s="788"/>
      <c r="L12" s="1696"/>
      <c r="M12" s="1696"/>
      <c r="N12" s="1696"/>
      <c r="O12" s="1696"/>
    </row>
    <row r="13" spans="2:15" ht="13.2" customHeight="1" x14ac:dyDescent="0.25">
      <c r="B13" s="788"/>
      <c r="C13" s="1464"/>
      <c r="D13" s="1464"/>
      <c r="E13" s="1464"/>
      <c r="F13" s="1464"/>
      <c r="G13" s="1464"/>
      <c r="H13" s="1464"/>
      <c r="I13" s="1464"/>
      <c r="J13" s="788"/>
      <c r="L13" s="1696"/>
      <c r="M13" s="1696"/>
      <c r="N13" s="1696"/>
      <c r="O13" s="1696"/>
    </row>
    <row r="14" spans="2:15" ht="13.2" customHeight="1" x14ac:dyDescent="0.25">
      <c r="B14" s="788"/>
      <c r="C14" s="1464"/>
      <c r="D14" s="1464"/>
      <c r="E14" s="1464"/>
      <c r="F14" s="1464"/>
      <c r="G14" s="1464"/>
      <c r="H14" s="1464"/>
      <c r="I14" s="1464"/>
      <c r="J14" s="788"/>
      <c r="L14" s="1696"/>
      <c r="M14" s="1696"/>
      <c r="N14" s="1696"/>
      <c r="O14" s="1696"/>
    </row>
    <row r="15" spans="2:15" ht="13.2" customHeight="1" x14ac:dyDescent="0.25">
      <c r="B15" s="788"/>
      <c r="C15" s="1464"/>
      <c r="D15" s="1464"/>
      <c r="E15" s="1464"/>
      <c r="F15" s="1464"/>
      <c r="G15" s="1464"/>
      <c r="H15" s="1464"/>
      <c r="I15" s="1464"/>
      <c r="J15" s="788"/>
      <c r="L15" s="1696"/>
      <c r="M15" s="1696"/>
      <c r="N15" s="1696"/>
      <c r="O15" s="1696"/>
    </row>
    <row r="16" spans="2:15" ht="13.2" customHeight="1" x14ac:dyDescent="0.25">
      <c r="B16" s="788"/>
      <c r="C16" s="1464"/>
      <c r="D16" s="1464"/>
      <c r="E16" s="1464"/>
      <c r="F16" s="1464"/>
      <c r="G16" s="1464"/>
      <c r="H16" s="1464"/>
      <c r="I16" s="1464"/>
      <c r="J16" s="788"/>
      <c r="L16" s="1696"/>
      <c r="M16" s="1696"/>
      <c r="N16" s="1696"/>
      <c r="O16" s="1696"/>
    </row>
    <row r="17" spans="2:15" ht="13.2" customHeight="1" x14ac:dyDescent="0.25">
      <c r="B17" s="788"/>
      <c r="C17" s="1464"/>
      <c r="D17" s="1464"/>
      <c r="E17" s="1464"/>
      <c r="F17" s="1464"/>
      <c r="G17" s="1464"/>
      <c r="H17" s="1464"/>
      <c r="I17" s="1464"/>
      <c r="J17" s="788"/>
      <c r="L17" s="1696"/>
      <c r="M17" s="1696"/>
      <c r="N17" s="1696"/>
      <c r="O17" s="1696"/>
    </row>
    <row r="18" spans="2:15" ht="13.2" customHeight="1" x14ac:dyDescent="0.25">
      <c r="B18" s="788"/>
      <c r="C18" s="1464"/>
      <c r="D18" s="1464"/>
      <c r="E18" s="1464"/>
      <c r="F18" s="1464"/>
      <c r="G18" s="1464"/>
      <c r="H18" s="1464"/>
      <c r="I18" s="1464"/>
      <c r="J18" s="788"/>
      <c r="L18" s="1696"/>
      <c r="M18" s="1696"/>
      <c r="N18" s="1696"/>
      <c r="O18" s="1696"/>
    </row>
    <row r="19" spans="2:15" ht="13.2" customHeight="1" x14ac:dyDescent="0.25">
      <c r="B19" s="788"/>
      <c r="C19" s="1464"/>
      <c r="D19" s="1464"/>
      <c r="E19" s="1464"/>
      <c r="F19" s="1464"/>
      <c r="G19" s="1464"/>
      <c r="H19" s="1464"/>
      <c r="I19" s="1464"/>
      <c r="J19" s="788"/>
      <c r="L19" s="1696"/>
      <c r="M19" s="1696"/>
      <c r="N19" s="1696"/>
      <c r="O19" s="1696"/>
    </row>
    <row r="20" spans="2:15" ht="13.2" customHeight="1" x14ac:dyDescent="0.25">
      <c r="B20" s="788"/>
      <c r="C20" s="1464"/>
      <c r="D20" s="1464"/>
      <c r="E20" s="1464"/>
      <c r="F20" s="1464"/>
      <c r="G20" s="1464"/>
      <c r="H20" s="1464"/>
      <c r="I20" s="1464"/>
      <c r="J20" s="788"/>
      <c r="K20" s="1081"/>
      <c r="L20" s="1696"/>
      <c r="M20" s="1696"/>
      <c r="N20" s="1696"/>
      <c r="O20" s="1696"/>
    </row>
    <row r="21" spans="2:15" ht="13.2" customHeight="1" x14ac:dyDescent="0.25">
      <c r="B21" s="788"/>
      <c r="C21" s="1464"/>
      <c r="D21" s="1464"/>
      <c r="E21" s="1464"/>
      <c r="F21" s="1464"/>
      <c r="G21" s="1464"/>
      <c r="H21" s="1464"/>
      <c r="I21" s="1464"/>
      <c r="J21" s="788"/>
      <c r="L21" s="1696"/>
      <c r="M21" s="1696"/>
      <c r="N21" s="1696"/>
      <c r="O21" s="1696"/>
    </row>
    <row r="22" spans="2:15" ht="13.2" customHeight="1" x14ac:dyDescent="0.25">
      <c r="B22" s="788"/>
      <c r="C22" s="1464"/>
      <c r="D22" s="1464"/>
      <c r="E22" s="1464"/>
      <c r="F22" s="1464"/>
      <c r="G22" s="1464"/>
      <c r="H22" s="1464"/>
      <c r="I22" s="1464"/>
      <c r="J22" s="788"/>
      <c r="L22" s="1696"/>
      <c r="M22" s="1696"/>
      <c r="N22" s="1696"/>
      <c r="O22" s="1696"/>
    </row>
    <row r="23" spans="2:15" ht="13.2" customHeight="1" x14ac:dyDescent="0.25">
      <c r="B23" s="788"/>
      <c r="C23" s="1464"/>
      <c r="D23" s="1464"/>
      <c r="E23" s="1464"/>
      <c r="F23" s="1464"/>
      <c r="G23" s="1464"/>
      <c r="H23" s="1464"/>
      <c r="I23" s="1464"/>
      <c r="J23" s="788"/>
      <c r="L23" s="1696"/>
      <c r="M23" s="1696"/>
      <c r="N23" s="1696"/>
      <c r="O23" s="1696"/>
    </row>
    <row r="24" spans="2:15" ht="13.2" customHeight="1" x14ac:dyDescent="0.25">
      <c r="B24" s="788"/>
      <c r="C24" s="788"/>
      <c r="D24" s="788"/>
      <c r="E24" s="788"/>
      <c r="F24" s="788"/>
      <c r="G24" s="788"/>
      <c r="H24" s="788"/>
      <c r="I24" s="788"/>
      <c r="J24" s="788"/>
      <c r="L24" s="1696"/>
      <c r="M24" s="1696"/>
      <c r="N24" s="1696"/>
      <c r="O24" s="1696"/>
    </row>
    <row r="27" spans="2:15" x14ac:dyDescent="0.25">
      <c r="F27" s="1082"/>
    </row>
  </sheetData>
  <sheetProtection sheet="1" objects="1" scenarios="1"/>
  <mergeCells count="5">
    <mergeCell ref="B2:J2"/>
    <mergeCell ref="C5:I23"/>
    <mergeCell ref="L4:O24"/>
    <mergeCell ref="C4:I4"/>
    <mergeCell ref="K4:K7"/>
  </mergeCells>
  <printOptions horizontalCentered="1"/>
  <pageMargins left="0.7" right="0.7" top="1.2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66FF99"/>
    <pageSetUpPr fitToPage="1"/>
  </sheetPr>
  <dimension ref="B2:Y43"/>
  <sheetViews>
    <sheetView showGridLines="0" showRowColHeaders="0" zoomScale="86" zoomScaleNormal="86" workbookViewId="0">
      <selection activeCell="B6" sqref="B6:L6"/>
    </sheetView>
  </sheetViews>
  <sheetFormatPr defaultColWidth="9.109375" defaultRowHeight="13.2" x14ac:dyDescent="0.25"/>
  <cols>
    <col min="1" max="1" width="5.6640625" style="241" customWidth="1"/>
    <col min="2" max="3" width="7.6640625" style="241" customWidth="1"/>
    <col min="4" max="4" width="11.6640625" style="275" customWidth="1"/>
    <col min="5" max="5" width="3.88671875" style="275" customWidth="1"/>
    <col min="6" max="6" width="11.6640625" style="710" customWidth="1"/>
    <col min="7" max="7" width="2.5546875" style="710" customWidth="1"/>
    <col min="8" max="8" width="14.44140625" style="241" customWidth="1"/>
    <col min="9" max="9" width="2.6640625" style="241" customWidth="1"/>
    <col min="10" max="10" width="10.44140625" style="241" customWidth="1"/>
    <col min="11" max="12" width="7.6640625" style="241" customWidth="1"/>
    <col min="13" max="13" width="53" style="241" hidden="1" customWidth="1"/>
    <col min="14" max="14" width="5.109375" style="241" customWidth="1"/>
    <col min="15" max="15" width="2.88671875" style="241" customWidth="1"/>
    <col min="16" max="16" width="14.44140625" style="241" customWidth="1"/>
    <col min="17" max="17" width="11.6640625" style="276" customWidth="1"/>
    <col min="18" max="18" width="2.5546875" style="276" customWidth="1"/>
    <col min="19" max="19" width="11.6640625" style="241" customWidth="1"/>
    <col min="20" max="20" width="2.5546875" style="241" customWidth="1"/>
    <col min="21" max="21" width="8.109375" style="241" customWidth="1"/>
    <col min="22" max="22" width="2.6640625" style="241" customWidth="1"/>
    <col min="23" max="23" width="11.6640625" style="241" customWidth="1"/>
    <col min="24" max="25" width="10.6640625" style="241" customWidth="1"/>
    <col min="26" max="16384" width="9.109375" style="241"/>
  </cols>
  <sheetData>
    <row r="2" spans="2:25" ht="33" customHeight="1" x14ac:dyDescent="0.25">
      <c r="B2" s="1468"/>
      <c r="C2" s="1468"/>
      <c r="D2" s="1468"/>
      <c r="E2" s="1468"/>
      <c r="F2" s="1468"/>
      <c r="G2" s="1468"/>
      <c r="H2" s="1468"/>
      <c r="I2" s="1468"/>
      <c r="J2" s="1468"/>
      <c r="K2" s="1468"/>
      <c r="L2" s="1468"/>
      <c r="N2" s="1018"/>
      <c r="O2" s="1479" t="s">
        <v>398</v>
      </c>
      <c r="P2" s="1479"/>
      <c r="Q2" s="1479"/>
      <c r="R2" s="1479"/>
      <c r="S2" s="1479"/>
      <c r="T2" s="1479"/>
      <c r="U2" s="1479"/>
      <c r="V2" s="1479"/>
      <c r="W2" s="710"/>
      <c r="X2" s="710"/>
      <c r="Y2" s="710"/>
    </row>
    <row r="3" spans="2:25" ht="21.75" customHeight="1" x14ac:dyDescent="0.25">
      <c r="B3" s="1468"/>
      <c r="C3" s="1468"/>
      <c r="D3" s="1468"/>
      <c r="E3" s="1468"/>
      <c r="F3" s="1468"/>
      <c r="G3" s="1468"/>
      <c r="H3" s="1468"/>
      <c r="I3" s="1468"/>
      <c r="J3" s="1468"/>
      <c r="K3" s="1468"/>
      <c r="L3" s="1468"/>
      <c r="O3" s="1479"/>
      <c r="P3" s="1479"/>
      <c r="Q3" s="1479"/>
      <c r="R3" s="1479"/>
      <c r="S3" s="1479"/>
      <c r="T3" s="1479"/>
      <c r="U3" s="1479"/>
      <c r="V3" s="1479"/>
      <c r="W3" s="711"/>
      <c r="X3" s="711"/>
      <c r="Y3" s="711"/>
    </row>
    <row r="4" spans="2:25" s="242" customFormat="1" ht="18" x14ac:dyDescent="0.35">
      <c r="B4" s="1470" t="s">
        <v>351</v>
      </c>
      <c r="C4" s="1470"/>
      <c r="D4" s="1470"/>
      <c r="E4" s="1470"/>
      <c r="F4" s="1470"/>
      <c r="G4" s="1470"/>
      <c r="H4" s="1470"/>
      <c r="I4" s="1470"/>
      <c r="J4" s="1470"/>
      <c r="K4" s="1470"/>
      <c r="L4" s="1470"/>
      <c r="O4" s="1479"/>
      <c r="P4" s="1479"/>
      <c r="Q4" s="1479"/>
      <c r="R4" s="1479"/>
      <c r="S4" s="1479"/>
      <c r="T4" s="1479"/>
      <c r="U4" s="1479"/>
      <c r="V4" s="1479"/>
      <c r="W4" s="712"/>
      <c r="X4" s="712"/>
      <c r="Y4" s="712"/>
    </row>
    <row r="5" spans="2:25" s="243" customFormat="1" ht="15.6" x14ac:dyDescent="0.3">
      <c r="B5" s="1471" t="s">
        <v>276</v>
      </c>
      <c r="C5" s="1471"/>
      <c r="D5" s="1471"/>
      <c r="E5" s="1471"/>
      <c r="F5" s="1471"/>
      <c r="G5" s="1471"/>
      <c r="H5" s="1471"/>
      <c r="I5" s="1471"/>
      <c r="J5" s="1471"/>
      <c r="K5" s="1471"/>
      <c r="L5" s="1471"/>
      <c r="O5" s="679">
        <v>1</v>
      </c>
      <c r="P5" s="1477" t="s">
        <v>654</v>
      </c>
      <c r="Q5" s="1477"/>
      <c r="R5" s="1477"/>
      <c r="S5" s="1477"/>
      <c r="T5" s="1477"/>
      <c r="U5" s="1477"/>
      <c r="V5" s="1477"/>
      <c r="W5" s="713"/>
      <c r="X5" s="713"/>
      <c r="Y5" s="713"/>
    </row>
    <row r="6" spans="2:25" s="243" customFormat="1" ht="37.5" customHeight="1" x14ac:dyDescent="0.25">
      <c r="B6" s="1467" t="s">
        <v>852</v>
      </c>
      <c r="C6" s="1467"/>
      <c r="D6" s="1467"/>
      <c r="E6" s="1467"/>
      <c r="F6" s="1467"/>
      <c r="G6" s="1467"/>
      <c r="H6" s="1467"/>
      <c r="I6" s="1467"/>
      <c r="J6" s="1467"/>
      <c r="K6" s="1467"/>
      <c r="L6" s="1467"/>
      <c r="O6" s="1019"/>
      <c r="P6" s="1477"/>
      <c r="Q6" s="1477"/>
      <c r="R6" s="1477"/>
      <c r="S6" s="1477"/>
      <c r="T6" s="1477"/>
      <c r="U6" s="1477"/>
      <c r="V6" s="1477"/>
      <c r="W6" s="714"/>
      <c r="X6" s="714"/>
      <c r="Y6" s="714"/>
    </row>
    <row r="7" spans="2:25" s="243" customFormat="1" ht="18" customHeight="1" x14ac:dyDescent="0.25">
      <c r="B7" s="1474">
        <f>'1 FILL FORM'!$L$6</f>
        <v>0</v>
      </c>
      <c r="C7" s="1474"/>
      <c r="D7" s="1474"/>
      <c r="E7" s="1474"/>
      <c r="F7" s="1474"/>
      <c r="G7" s="1474"/>
      <c r="H7" s="1474"/>
      <c r="I7" s="1474"/>
      <c r="J7" s="1474"/>
      <c r="K7" s="1474"/>
      <c r="L7" s="1474"/>
      <c r="O7" s="1019"/>
      <c r="P7" s="1477"/>
      <c r="Q7" s="1477"/>
      <c r="R7" s="1477"/>
      <c r="S7" s="1477"/>
      <c r="T7" s="1477"/>
      <c r="U7" s="1477"/>
      <c r="V7" s="1477"/>
      <c r="W7" s="715"/>
      <c r="X7" s="715"/>
      <c r="Y7" s="715"/>
    </row>
    <row r="8" spans="2:25" ht="20.25" customHeight="1" x14ac:dyDescent="0.25">
      <c r="B8" s="1472">
        <f>'1 FILL FORM'!$D$6</f>
        <v>0</v>
      </c>
      <c r="C8" s="1472"/>
      <c r="D8" s="1472"/>
      <c r="E8" s="1472"/>
      <c r="F8" s="1472"/>
      <c r="G8" s="1472"/>
      <c r="H8" s="1472"/>
      <c r="I8" s="1472"/>
      <c r="J8" s="1472"/>
      <c r="K8" s="1472"/>
      <c r="L8" s="1472"/>
      <c r="O8" s="1019"/>
      <c r="P8" s="1477"/>
      <c r="Q8" s="1477"/>
      <c r="R8" s="1477"/>
      <c r="S8" s="1477"/>
      <c r="T8" s="1477"/>
      <c r="U8" s="1477"/>
      <c r="V8" s="1477"/>
      <c r="W8" s="716"/>
      <c r="X8" s="716"/>
      <c r="Y8" s="716"/>
    </row>
    <row r="9" spans="2:25" ht="13.8" x14ac:dyDescent="0.25">
      <c r="B9" s="5"/>
      <c r="C9" s="226"/>
      <c r="D9" s="273"/>
      <c r="E9" s="273"/>
      <c r="F9" s="227"/>
      <c r="G9" s="227"/>
      <c r="H9" s="227"/>
      <c r="I9" s="227"/>
      <c r="J9" s="227"/>
      <c r="K9" s="227"/>
      <c r="L9" s="86"/>
      <c r="O9" s="679"/>
      <c r="P9" s="1028"/>
      <c r="Q9" s="1028"/>
      <c r="R9" s="1028"/>
      <c r="S9" s="1028"/>
      <c r="T9" s="1028"/>
      <c r="U9" s="1028"/>
      <c r="V9" s="1028"/>
      <c r="W9" s="440"/>
      <c r="X9" s="440"/>
      <c r="Y9" s="441"/>
    </row>
    <row r="10" spans="2:25" ht="13.8" x14ac:dyDescent="0.25">
      <c r="B10" s="1473">
        <f>'1 FILL FORM'!$F$7</f>
        <v>0</v>
      </c>
      <c r="C10" s="1473"/>
      <c r="D10" s="1473"/>
      <c r="E10" s="1473"/>
      <c r="F10" s="1473"/>
      <c r="G10" s="1473"/>
      <c r="H10" s="1473"/>
      <c r="I10" s="1473"/>
      <c r="J10" s="1473"/>
      <c r="K10" s="1473"/>
      <c r="L10" s="1473"/>
      <c r="O10" s="681">
        <v>2</v>
      </c>
      <c r="P10" s="1469" t="s">
        <v>627</v>
      </c>
      <c r="Q10" s="1469"/>
      <c r="R10" s="1469"/>
      <c r="S10" s="1469"/>
      <c r="T10" s="1469"/>
      <c r="U10" s="1469"/>
      <c r="V10" s="1469"/>
      <c r="W10" s="717"/>
      <c r="X10" s="717"/>
      <c r="Y10" s="717"/>
    </row>
    <row r="11" spans="2:25" ht="13.8" x14ac:dyDescent="0.25">
      <c r="B11" s="1480" t="str">
        <f>'1 FILL FORM'!$Z$26</f>
        <v>Chief  , Lead Consultant</v>
      </c>
      <c r="C11" s="1480"/>
      <c r="D11" s="1480"/>
      <c r="E11" s="1480"/>
      <c r="F11" s="1480"/>
      <c r="G11" s="1480"/>
      <c r="H11" s="1480"/>
      <c r="I11" s="1480"/>
      <c r="J11" s="1480"/>
      <c r="K11" s="1480"/>
      <c r="L11" s="1480"/>
      <c r="O11" s="680"/>
      <c r="P11" s="1469"/>
      <c r="Q11" s="1469"/>
      <c r="R11" s="1469"/>
      <c r="S11" s="1469"/>
      <c r="T11" s="1469"/>
      <c r="U11" s="1469"/>
      <c r="V11" s="1469"/>
      <c r="W11" s="682"/>
      <c r="X11" s="682"/>
      <c r="Y11" s="682"/>
    </row>
    <row r="12" spans="2:25" ht="13.8" x14ac:dyDescent="0.25">
      <c r="B12" s="934"/>
      <c r="C12" s="934"/>
      <c r="D12" s="179"/>
      <c r="E12" s="179"/>
      <c r="F12" s="934"/>
      <c r="G12" s="934"/>
      <c r="H12" s="934"/>
      <c r="I12" s="934"/>
      <c r="J12" s="934"/>
      <c r="K12" s="934"/>
      <c r="L12" s="934"/>
      <c r="O12" s="681"/>
      <c r="P12" s="1478"/>
      <c r="Q12" s="1478"/>
      <c r="R12" s="1478"/>
      <c r="S12" s="1478"/>
      <c r="T12" s="1478"/>
      <c r="U12" s="1478"/>
      <c r="V12" s="1478"/>
      <c r="W12" s="710"/>
      <c r="X12" s="710"/>
      <c r="Y12" s="710"/>
    </row>
    <row r="13" spans="2:25" ht="20.25" customHeight="1" x14ac:dyDescent="0.25">
      <c r="B13" s="527"/>
      <c r="C13" s="528"/>
      <c r="D13" s="936" t="s">
        <v>483</v>
      </c>
      <c r="E13" s="1481" t="e">
        <f>((SUM($F$17:$F$42))/'12 Score Format'!$O$9)/'12 Score Format'!$P$5</f>
        <v>#DIV/0!</v>
      </c>
      <c r="F13" s="1481"/>
      <c r="G13" s="1482" t="s">
        <v>484</v>
      </c>
      <c r="H13" s="1482"/>
      <c r="I13" s="1482"/>
      <c r="J13" s="529" t="e">
        <f>(SUM(F17:$F$42))/'12 Score Format'!$O$9</f>
        <v>#DIV/0!</v>
      </c>
      <c r="K13" s="528"/>
      <c r="L13" s="528"/>
      <c r="O13" s="681">
        <v>3</v>
      </c>
      <c r="P13" s="1469" t="s">
        <v>628</v>
      </c>
      <c r="Q13" s="1469"/>
      <c r="R13" s="1469"/>
      <c r="S13" s="1469"/>
      <c r="T13" s="1469"/>
      <c r="U13" s="1469"/>
      <c r="V13" s="1469"/>
      <c r="W13" s="442"/>
      <c r="X13" s="442"/>
      <c r="Y13" s="442"/>
    </row>
    <row r="14" spans="2:25" ht="20.25" customHeight="1" x14ac:dyDescent="0.25">
      <c r="B14" s="1475" t="str">
        <f>"Total Possible Points:        "&amp;'13 Score Fill'!H38</f>
        <v>Total Possible Points:        0</v>
      </c>
      <c r="C14" s="1476"/>
      <c r="D14" s="1476"/>
      <c r="E14" s="1476"/>
      <c r="F14" s="1476"/>
      <c r="G14" s="1476"/>
      <c r="H14" s="1476"/>
      <c r="I14" s="1476"/>
      <c r="J14" s="1476"/>
      <c r="K14" s="1476"/>
      <c r="L14" s="1476"/>
      <c r="O14" s="681"/>
      <c r="P14" s="1469"/>
      <c r="Q14" s="1469"/>
      <c r="R14" s="1469"/>
      <c r="S14" s="1469"/>
      <c r="T14" s="1469"/>
      <c r="U14" s="1469"/>
      <c r="V14" s="1469"/>
      <c r="W14" s="682"/>
      <c r="X14" s="682"/>
      <c r="Y14" s="682"/>
    </row>
    <row r="15" spans="2:25" ht="14.25" customHeight="1" x14ac:dyDescent="0.25">
      <c r="B15" s="5"/>
      <c r="C15" s="87"/>
      <c r="D15" s="274"/>
      <c r="E15" s="274"/>
      <c r="F15" s="91"/>
      <c r="G15" s="91"/>
      <c r="H15" s="87"/>
      <c r="I15" s="87"/>
      <c r="J15" s="87"/>
      <c r="K15" s="87"/>
      <c r="L15" s="932"/>
      <c r="O15" s="681">
        <v>4</v>
      </c>
      <c r="P15" s="1469" t="s">
        <v>397</v>
      </c>
      <c r="Q15" s="1469"/>
      <c r="R15" s="1469"/>
      <c r="S15" s="1469"/>
      <c r="T15" s="1469"/>
      <c r="U15" s="1469"/>
      <c r="V15" s="1469"/>
    </row>
    <row r="16" spans="2:25" ht="20.25" customHeight="1" x14ac:dyDescent="0.25">
      <c r="B16" s="5"/>
      <c r="C16" s="87"/>
      <c r="D16" s="616" t="s">
        <v>274</v>
      </c>
      <c r="E16" s="616"/>
      <c r="F16" s="617" t="s">
        <v>238</v>
      </c>
      <c r="G16" s="617"/>
      <c r="H16" s="617" t="s">
        <v>361</v>
      </c>
      <c r="I16" s="617"/>
      <c r="J16" s="617" t="s">
        <v>275</v>
      </c>
      <c r="K16" s="87"/>
      <c r="L16" s="5"/>
      <c r="O16" s="681"/>
      <c r="P16" s="1469"/>
      <c r="Q16" s="1469"/>
      <c r="R16" s="1469"/>
      <c r="S16" s="1469"/>
      <c r="T16" s="1469"/>
      <c r="U16" s="1469"/>
      <c r="V16" s="1469"/>
      <c r="W16" s="444"/>
      <c r="X16" s="443"/>
    </row>
    <row r="17" spans="2:23" ht="13.8" x14ac:dyDescent="0.25">
      <c r="B17" s="5"/>
      <c r="C17" s="87"/>
      <c r="D17" s="729" t="str">
        <f>'18 Score - Exercises'!B13</f>
        <v>A</v>
      </c>
      <c r="E17" s="729"/>
      <c r="F17" s="728">
        <f>'18 Score - Exercises'!$G$13</f>
        <v>0</v>
      </c>
      <c r="G17" s="730"/>
      <c r="H17" s="729" t="e">
        <f>(F17/'12 Score Format'!$M$90)*100</f>
        <v>#DIV/0!</v>
      </c>
      <c r="I17" s="729"/>
      <c r="J17" s="724">
        <f t="shared" ref="J17:J42" si="0">RANK(F17,$F$17:$F$42,0)</f>
        <v>1</v>
      </c>
      <c r="K17" s="87"/>
      <c r="L17" s="5"/>
      <c r="Q17" s="445"/>
      <c r="R17" s="445"/>
      <c r="S17" s="446"/>
      <c r="T17" s="446"/>
      <c r="U17" s="447"/>
      <c r="V17" s="447"/>
      <c r="W17" s="447"/>
    </row>
    <row r="18" spans="2:23" ht="14.25" customHeight="1" x14ac:dyDescent="0.25">
      <c r="B18" s="5"/>
      <c r="C18" s="87"/>
      <c r="D18" s="729" t="str">
        <f>'18 Score - Exercises'!B14</f>
        <v>B</v>
      </c>
      <c r="E18" s="729"/>
      <c r="F18" s="728">
        <f>'18 Score - Exercises'!$G$14</f>
        <v>0</v>
      </c>
      <c r="G18" s="730"/>
      <c r="H18" s="729" t="e">
        <f>(F18/'12 Score Format'!$M$90)*100</f>
        <v>#DIV/0!</v>
      </c>
      <c r="I18" s="729"/>
      <c r="J18" s="724">
        <f t="shared" si="0"/>
        <v>1</v>
      </c>
      <c r="K18" s="87"/>
      <c r="L18" s="932"/>
      <c r="Q18" s="445"/>
      <c r="R18" s="445"/>
      <c r="S18" s="446"/>
      <c r="T18" s="446"/>
      <c r="U18" s="447"/>
      <c r="V18" s="447"/>
      <c r="W18" s="447"/>
    </row>
    <row r="19" spans="2:23" ht="14.25" customHeight="1" x14ac:dyDescent="0.25">
      <c r="B19" s="5"/>
      <c r="C19" s="87"/>
      <c r="D19" s="729" t="str">
        <f>'18 Score - Exercises'!B15</f>
        <v>C</v>
      </c>
      <c r="E19" s="729"/>
      <c r="F19" s="728">
        <f>'18 Score - Exercises'!$G15</f>
        <v>0</v>
      </c>
      <c r="G19" s="730"/>
      <c r="H19" s="729" t="e">
        <f>(F19/'12 Score Format'!$M$90)*100</f>
        <v>#DIV/0!</v>
      </c>
      <c r="I19" s="729"/>
      <c r="J19" s="724">
        <f t="shared" si="0"/>
        <v>1</v>
      </c>
      <c r="K19" s="87"/>
      <c r="L19" s="932"/>
      <c r="Q19" s="445"/>
      <c r="R19" s="445"/>
      <c r="S19" s="446"/>
      <c r="T19" s="446"/>
      <c r="U19" s="447"/>
      <c r="V19" s="447"/>
      <c r="W19" s="447"/>
    </row>
    <row r="20" spans="2:23" ht="14.25" customHeight="1" x14ac:dyDescent="0.25">
      <c r="B20" s="5"/>
      <c r="C20" s="87"/>
      <c r="D20" s="729" t="str">
        <f>'18 Score - Exercises'!B16</f>
        <v>D</v>
      </c>
      <c r="E20" s="729"/>
      <c r="F20" s="728">
        <f>'18 Score - Exercises'!$G$16</f>
        <v>0</v>
      </c>
      <c r="G20" s="730"/>
      <c r="H20" s="729" t="e">
        <f>(F20/'12 Score Format'!$M$90)*100</f>
        <v>#DIV/0!</v>
      </c>
      <c r="I20" s="729"/>
      <c r="J20" s="724">
        <f t="shared" si="0"/>
        <v>1</v>
      </c>
      <c r="K20" s="87"/>
      <c r="L20" s="932"/>
      <c r="Q20" s="445"/>
      <c r="R20" s="445"/>
      <c r="S20" s="446"/>
      <c r="T20" s="446"/>
      <c r="U20" s="447"/>
      <c r="V20" s="447"/>
      <c r="W20" s="447"/>
    </row>
    <row r="21" spans="2:23" ht="13.8" x14ac:dyDescent="0.25">
      <c r="B21" s="5"/>
      <c r="C21" s="87"/>
      <c r="D21" s="729" t="str">
        <f>'18 Score - Exercises'!B17</f>
        <v>E</v>
      </c>
      <c r="E21" s="729"/>
      <c r="F21" s="728">
        <f>'18 Score - Exercises'!$G$17</f>
        <v>0</v>
      </c>
      <c r="G21" s="730"/>
      <c r="H21" s="729" t="e">
        <f>(F21/'12 Score Format'!$M$90)*100</f>
        <v>#DIV/0!</v>
      </c>
      <c r="I21" s="729"/>
      <c r="J21" s="724">
        <f t="shared" si="0"/>
        <v>1</v>
      </c>
      <c r="K21" s="87"/>
      <c r="L21" s="932"/>
      <c r="Q21" s="445"/>
      <c r="R21" s="445"/>
      <c r="S21" s="446"/>
      <c r="T21" s="446"/>
      <c r="U21" s="447"/>
      <c r="V21" s="447"/>
      <c r="W21" s="447"/>
    </row>
    <row r="22" spans="2:23" ht="13.8" x14ac:dyDescent="0.25">
      <c r="B22" s="5"/>
      <c r="C22" s="87"/>
      <c r="D22" s="729" t="str">
        <f>'18 Score - Exercises'!B18</f>
        <v>F</v>
      </c>
      <c r="E22" s="729"/>
      <c r="F22" s="728">
        <f>'18 Score - Exercises'!$G$18</f>
        <v>0</v>
      </c>
      <c r="G22" s="730"/>
      <c r="H22" s="729" t="e">
        <f>(F22/'12 Score Format'!$M$90)*100</f>
        <v>#DIV/0!</v>
      </c>
      <c r="I22" s="729"/>
      <c r="J22" s="724">
        <f t="shared" si="0"/>
        <v>1</v>
      </c>
      <c r="K22" s="87"/>
      <c r="L22" s="932"/>
      <c r="Q22" s="445"/>
      <c r="R22" s="445"/>
      <c r="S22" s="446"/>
      <c r="T22" s="446"/>
      <c r="U22" s="447"/>
      <c r="V22" s="447"/>
      <c r="W22" s="447"/>
    </row>
    <row r="23" spans="2:23" ht="14.25" customHeight="1" x14ac:dyDescent="0.25">
      <c r="B23" s="5"/>
      <c r="C23" s="87"/>
      <c r="D23" s="729" t="str">
        <f>'18 Score - Exercises'!B19</f>
        <v>G</v>
      </c>
      <c r="E23" s="729"/>
      <c r="F23" s="728">
        <f>'18 Score - Exercises'!$G$19</f>
        <v>0</v>
      </c>
      <c r="G23" s="730"/>
      <c r="H23" s="729" t="e">
        <f>(F23/'12 Score Format'!$M$90)*100</f>
        <v>#DIV/0!</v>
      </c>
      <c r="I23" s="729"/>
      <c r="J23" s="724">
        <f t="shared" si="0"/>
        <v>1</v>
      </c>
      <c r="K23" s="87"/>
      <c r="L23" s="932"/>
      <c r="Q23" s="445"/>
      <c r="R23" s="445"/>
      <c r="S23" s="446"/>
      <c r="T23" s="446"/>
      <c r="U23" s="447"/>
      <c r="V23" s="447"/>
      <c r="W23" s="447"/>
    </row>
    <row r="24" spans="2:23" ht="14.25" customHeight="1" x14ac:dyDescent="0.25">
      <c r="B24" s="5"/>
      <c r="C24" s="87"/>
      <c r="D24" s="729" t="str">
        <f>'18 Score - Exercises'!B20</f>
        <v>H</v>
      </c>
      <c r="E24" s="729"/>
      <c r="F24" s="728">
        <f>'18 Score - Exercises'!$G$20</f>
        <v>0</v>
      </c>
      <c r="G24" s="730"/>
      <c r="H24" s="729" t="e">
        <f>(F24/'12 Score Format'!$M$90)*100</f>
        <v>#DIV/0!</v>
      </c>
      <c r="I24" s="729"/>
      <c r="J24" s="724">
        <f t="shared" si="0"/>
        <v>1</v>
      </c>
      <c r="K24" s="87"/>
      <c r="L24" s="932"/>
      <c r="Q24" s="445"/>
      <c r="R24" s="445"/>
      <c r="S24" s="446"/>
      <c r="T24" s="446"/>
      <c r="U24" s="447"/>
      <c r="V24" s="447"/>
      <c r="W24" s="447"/>
    </row>
    <row r="25" spans="2:23" ht="14.25" customHeight="1" x14ac:dyDescent="0.25">
      <c r="B25" s="5"/>
      <c r="C25" s="87"/>
      <c r="D25" s="729" t="str">
        <f>'18 Score - Exercises'!B21</f>
        <v>I</v>
      </c>
      <c r="E25" s="729"/>
      <c r="F25" s="728">
        <f>'18 Score - Exercises'!$G21</f>
        <v>0</v>
      </c>
      <c r="G25" s="730"/>
      <c r="H25" s="729" t="e">
        <f>(F25/'12 Score Format'!$M$90)*100</f>
        <v>#DIV/0!</v>
      </c>
      <c r="I25" s="729"/>
      <c r="J25" s="724">
        <f t="shared" si="0"/>
        <v>1</v>
      </c>
      <c r="K25" s="87"/>
      <c r="L25" s="932"/>
      <c r="Q25" s="445"/>
      <c r="R25" s="445"/>
      <c r="S25" s="446"/>
      <c r="T25" s="446"/>
      <c r="U25" s="447"/>
      <c r="V25" s="447"/>
      <c r="W25" s="447"/>
    </row>
    <row r="26" spans="2:23" ht="14.25" customHeight="1" x14ac:dyDescent="0.25">
      <c r="B26" s="5"/>
      <c r="C26" s="87"/>
      <c r="D26" s="729" t="str">
        <f>'18 Score - Exercises'!B22</f>
        <v>J</v>
      </c>
      <c r="E26" s="729"/>
      <c r="F26" s="728">
        <f>'18 Score - Exercises'!$G22</f>
        <v>0</v>
      </c>
      <c r="G26" s="730"/>
      <c r="H26" s="729" t="e">
        <f>(F26/'12 Score Format'!$M$90)*100</f>
        <v>#DIV/0!</v>
      </c>
      <c r="I26" s="729"/>
      <c r="J26" s="724">
        <f t="shared" si="0"/>
        <v>1</v>
      </c>
      <c r="K26" s="87"/>
      <c r="L26" s="932"/>
      <c r="Q26" s="445"/>
      <c r="R26" s="445"/>
      <c r="S26" s="446"/>
      <c r="T26" s="446"/>
      <c r="U26" s="447"/>
      <c r="V26" s="447"/>
      <c r="W26" s="447"/>
    </row>
    <row r="27" spans="2:23" ht="14.25" customHeight="1" x14ac:dyDescent="0.25">
      <c r="B27" s="5"/>
      <c r="C27" s="87"/>
      <c r="D27" s="729" t="str">
        <f>'18 Score - Exercises'!B23</f>
        <v>K</v>
      </c>
      <c r="E27" s="729"/>
      <c r="F27" s="728">
        <f>'18 Score - Exercises'!$G23</f>
        <v>0</v>
      </c>
      <c r="G27" s="730"/>
      <c r="H27" s="729" t="e">
        <f>(F27/'12 Score Format'!$M$90)*100</f>
        <v>#DIV/0!</v>
      </c>
      <c r="I27" s="729"/>
      <c r="J27" s="724">
        <f t="shared" si="0"/>
        <v>1</v>
      </c>
      <c r="K27" s="87"/>
      <c r="L27" s="932"/>
      <c r="Q27" s="445"/>
      <c r="R27" s="445"/>
      <c r="S27" s="446"/>
      <c r="T27" s="446"/>
      <c r="U27" s="447"/>
      <c r="V27" s="447"/>
      <c r="W27" s="447"/>
    </row>
    <row r="28" spans="2:23" ht="13.8" x14ac:dyDescent="0.25">
      <c r="B28" s="5"/>
      <c r="C28" s="720"/>
      <c r="D28" s="729" t="str">
        <f>'18 Score - Exercises'!B24</f>
        <v>L</v>
      </c>
      <c r="E28" s="729"/>
      <c r="F28" s="728">
        <f>'18 Score - Exercises'!$G24</f>
        <v>0</v>
      </c>
      <c r="G28" s="730"/>
      <c r="H28" s="729" t="e">
        <f>(F28/'12 Score Format'!$M$90)*100</f>
        <v>#DIV/0!</v>
      </c>
      <c r="I28" s="729"/>
      <c r="J28" s="724">
        <f t="shared" si="0"/>
        <v>1</v>
      </c>
      <c r="K28" s="720"/>
      <c r="L28" s="5"/>
      <c r="Q28" s="445"/>
      <c r="R28" s="445"/>
      <c r="S28" s="446"/>
      <c r="T28" s="446"/>
      <c r="U28" s="447"/>
      <c r="V28" s="447"/>
      <c r="W28" s="447"/>
    </row>
    <row r="29" spans="2:23" ht="13.8" x14ac:dyDescent="0.25">
      <c r="B29" s="5"/>
      <c r="C29" s="720"/>
      <c r="D29" s="729" t="str">
        <f>'18 Score - Exercises'!B25</f>
        <v>M</v>
      </c>
      <c r="E29" s="729"/>
      <c r="F29" s="728">
        <f>'18 Score - Exercises'!$G25</f>
        <v>0</v>
      </c>
      <c r="G29" s="730"/>
      <c r="H29" s="729" t="e">
        <f>(F29/'12 Score Format'!$M$90)*100</f>
        <v>#DIV/0!</v>
      </c>
      <c r="I29" s="729"/>
      <c r="J29" s="724">
        <f t="shared" si="0"/>
        <v>1</v>
      </c>
      <c r="K29" s="720"/>
      <c r="L29" s="5"/>
      <c r="Q29" s="445"/>
      <c r="R29" s="445"/>
      <c r="S29" s="446"/>
      <c r="T29" s="446"/>
      <c r="U29" s="447"/>
      <c r="V29" s="447"/>
      <c r="W29" s="447"/>
    </row>
    <row r="30" spans="2:23" ht="13.8" x14ac:dyDescent="0.25">
      <c r="B30" s="5"/>
      <c r="C30" s="720"/>
      <c r="D30" s="729" t="str">
        <f>'18 Score - Exercises'!B26</f>
        <v>N</v>
      </c>
      <c r="E30" s="729"/>
      <c r="F30" s="728">
        <f>'18 Score - Exercises'!$G26</f>
        <v>0</v>
      </c>
      <c r="G30" s="730"/>
      <c r="H30" s="729" t="e">
        <f>(F30/'12 Score Format'!$M$90)*100</f>
        <v>#DIV/0!</v>
      </c>
      <c r="I30" s="729"/>
      <c r="J30" s="724">
        <f t="shared" si="0"/>
        <v>1</v>
      </c>
      <c r="K30" s="720"/>
      <c r="L30" s="5"/>
      <c r="Q30" s="445"/>
      <c r="R30" s="445"/>
      <c r="S30" s="446"/>
      <c r="T30" s="446"/>
      <c r="U30" s="447"/>
      <c r="V30" s="447"/>
      <c r="W30" s="447"/>
    </row>
    <row r="31" spans="2:23" ht="13.8" x14ac:dyDescent="0.25">
      <c r="B31" s="5"/>
      <c r="C31" s="720"/>
      <c r="D31" s="729" t="str">
        <f>'18 Score - Exercises'!B27</f>
        <v>O</v>
      </c>
      <c r="E31" s="729"/>
      <c r="F31" s="728">
        <f>'18 Score - Exercises'!$G27</f>
        <v>0</v>
      </c>
      <c r="G31" s="730"/>
      <c r="H31" s="729" t="e">
        <f>(F31/'12 Score Format'!$M$90)*100</f>
        <v>#DIV/0!</v>
      </c>
      <c r="I31" s="729"/>
      <c r="J31" s="724">
        <f t="shared" si="0"/>
        <v>1</v>
      </c>
      <c r="K31" s="720"/>
      <c r="L31" s="5"/>
      <c r="W31" s="447"/>
    </row>
    <row r="32" spans="2:23" ht="13.8" x14ac:dyDescent="0.25">
      <c r="B32" s="5"/>
      <c r="C32" s="720"/>
      <c r="D32" s="729" t="str">
        <f>'18 Score - Exercises'!B28</f>
        <v>P</v>
      </c>
      <c r="E32" s="729"/>
      <c r="F32" s="728">
        <f>'18 Score - Exercises'!$G28</f>
        <v>0</v>
      </c>
      <c r="G32" s="730"/>
      <c r="H32" s="729" t="e">
        <f>(F32/'12 Score Format'!$M$90)*100</f>
        <v>#DIV/0!</v>
      </c>
      <c r="I32" s="729"/>
      <c r="J32" s="724">
        <f t="shared" si="0"/>
        <v>1</v>
      </c>
      <c r="K32" s="720"/>
      <c r="L32" s="5"/>
      <c r="W32" s="447"/>
    </row>
    <row r="33" spans="2:23" ht="13.8" x14ac:dyDescent="0.25">
      <c r="B33" s="5"/>
      <c r="C33" s="720"/>
      <c r="D33" s="729" t="str">
        <f>'18 Score - Exercises'!B29</f>
        <v>Q</v>
      </c>
      <c r="E33" s="729"/>
      <c r="F33" s="728">
        <f>'18 Score - Exercises'!$G29</f>
        <v>0</v>
      </c>
      <c r="G33" s="730"/>
      <c r="H33" s="729" t="e">
        <f>(F33/'12 Score Format'!$M$90)*100</f>
        <v>#DIV/0!</v>
      </c>
      <c r="I33" s="729"/>
      <c r="J33" s="724">
        <f t="shared" si="0"/>
        <v>1</v>
      </c>
      <c r="K33" s="720"/>
      <c r="L33" s="5"/>
      <c r="W33" s="447"/>
    </row>
    <row r="34" spans="2:23" ht="13.8" x14ac:dyDescent="0.25">
      <c r="B34" s="5"/>
      <c r="C34" s="720"/>
      <c r="D34" s="729" t="str">
        <f>'18 Score - Exercises'!B30</f>
        <v>R</v>
      </c>
      <c r="E34" s="729"/>
      <c r="F34" s="728">
        <f>'18 Score - Exercises'!$G30</f>
        <v>0</v>
      </c>
      <c r="G34" s="730"/>
      <c r="H34" s="729" t="e">
        <f>(F34/'12 Score Format'!$M$90)*100</f>
        <v>#DIV/0!</v>
      </c>
      <c r="I34" s="729"/>
      <c r="J34" s="724">
        <f t="shared" si="0"/>
        <v>1</v>
      </c>
      <c r="K34" s="720"/>
      <c r="L34" s="5"/>
      <c r="W34" s="447"/>
    </row>
    <row r="35" spans="2:23" ht="13.8" x14ac:dyDescent="0.25">
      <c r="B35" s="5"/>
      <c r="C35" s="720"/>
      <c r="D35" s="729" t="str">
        <f>'18 Score - Exercises'!B31</f>
        <v>S</v>
      </c>
      <c r="E35" s="729"/>
      <c r="F35" s="728">
        <f>'18 Score - Exercises'!$G31</f>
        <v>0</v>
      </c>
      <c r="G35" s="730"/>
      <c r="H35" s="729" t="e">
        <f>(F35/'12 Score Format'!$M$90)*100</f>
        <v>#DIV/0!</v>
      </c>
      <c r="I35" s="729"/>
      <c r="J35" s="724">
        <f t="shared" si="0"/>
        <v>1</v>
      </c>
      <c r="K35" s="720"/>
      <c r="L35" s="5"/>
      <c r="W35" s="447"/>
    </row>
    <row r="36" spans="2:23" ht="13.8" x14ac:dyDescent="0.25">
      <c r="B36" s="5"/>
      <c r="C36" s="720"/>
      <c r="D36" s="729" t="str">
        <f>'18 Score - Exercises'!B32</f>
        <v>T</v>
      </c>
      <c r="E36" s="729"/>
      <c r="F36" s="728">
        <f>'18 Score - Exercises'!$G32</f>
        <v>0</v>
      </c>
      <c r="G36" s="730"/>
      <c r="H36" s="729" t="e">
        <f>(F36/'12 Score Format'!$M$90)*100</f>
        <v>#DIV/0!</v>
      </c>
      <c r="I36" s="729"/>
      <c r="J36" s="724">
        <f t="shared" si="0"/>
        <v>1</v>
      </c>
      <c r="K36" s="720"/>
      <c r="L36" s="5"/>
      <c r="W36" s="447"/>
    </row>
    <row r="37" spans="2:23" ht="13.8" x14ac:dyDescent="0.25">
      <c r="B37" s="5"/>
      <c r="C37" s="720"/>
      <c r="D37" s="729" t="str">
        <f>'18 Score - Exercises'!B33</f>
        <v>U</v>
      </c>
      <c r="E37" s="729"/>
      <c r="F37" s="728">
        <f>'18 Score - Exercises'!$G33</f>
        <v>0</v>
      </c>
      <c r="G37" s="730"/>
      <c r="H37" s="729" t="e">
        <f>(F37/'12 Score Format'!$M$90)*100</f>
        <v>#DIV/0!</v>
      </c>
      <c r="I37" s="729"/>
      <c r="J37" s="724">
        <f t="shared" si="0"/>
        <v>1</v>
      </c>
      <c r="K37" s="720"/>
      <c r="L37" s="5"/>
      <c r="W37" s="447"/>
    </row>
    <row r="38" spans="2:23" ht="13.8" x14ac:dyDescent="0.25">
      <c r="B38" s="5"/>
      <c r="C38" s="720"/>
      <c r="D38" s="729" t="str">
        <f>'18 Score - Exercises'!B34</f>
        <v>V</v>
      </c>
      <c r="E38" s="729"/>
      <c r="F38" s="728">
        <f>'18 Score - Exercises'!$G34</f>
        <v>0</v>
      </c>
      <c r="G38" s="730"/>
      <c r="H38" s="729" t="e">
        <f>(F38/'12 Score Format'!$M$90)*100</f>
        <v>#DIV/0!</v>
      </c>
      <c r="I38" s="729"/>
      <c r="J38" s="724">
        <f t="shared" si="0"/>
        <v>1</v>
      </c>
      <c r="K38" s="720"/>
      <c r="L38" s="5"/>
      <c r="W38" s="447"/>
    </row>
    <row r="39" spans="2:23" ht="13.8" x14ac:dyDescent="0.25">
      <c r="B39" s="5"/>
      <c r="C39" s="720"/>
      <c r="D39" s="729" t="str">
        <f>'18 Score - Exercises'!B35</f>
        <v>W</v>
      </c>
      <c r="E39" s="729"/>
      <c r="F39" s="728">
        <f>'18 Score - Exercises'!$G35</f>
        <v>0</v>
      </c>
      <c r="G39" s="730"/>
      <c r="H39" s="729" t="e">
        <f>(F39/'12 Score Format'!$M$90)*100</f>
        <v>#DIV/0!</v>
      </c>
      <c r="I39" s="729"/>
      <c r="J39" s="724">
        <f t="shared" si="0"/>
        <v>1</v>
      </c>
      <c r="K39" s="720"/>
      <c r="L39" s="5"/>
      <c r="W39" s="447"/>
    </row>
    <row r="40" spans="2:23" ht="13.8" x14ac:dyDescent="0.25">
      <c r="B40" s="5"/>
      <c r="C40" s="720"/>
      <c r="D40" s="729" t="str">
        <f>'18 Score - Exercises'!B36</f>
        <v>X</v>
      </c>
      <c r="E40" s="729"/>
      <c r="F40" s="728">
        <f>'18 Score - Exercises'!$G36</f>
        <v>0</v>
      </c>
      <c r="G40" s="730"/>
      <c r="H40" s="729" t="e">
        <f>(F40/'12 Score Format'!$M$90)*100</f>
        <v>#DIV/0!</v>
      </c>
      <c r="I40" s="729"/>
      <c r="J40" s="724">
        <f t="shared" si="0"/>
        <v>1</v>
      </c>
      <c r="K40" s="720"/>
      <c r="L40" s="5"/>
      <c r="W40" s="447"/>
    </row>
    <row r="41" spans="2:23" ht="13.8" x14ac:dyDescent="0.25">
      <c r="B41" s="5"/>
      <c r="C41" s="5"/>
      <c r="D41" s="729" t="str">
        <f>'18 Score - Exercises'!B37</f>
        <v>Y</v>
      </c>
      <c r="E41" s="729"/>
      <c r="F41" s="728">
        <f>'18 Score - Exercises'!$G37</f>
        <v>0</v>
      </c>
      <c r="G41" s="730"/>
      <c r="H41" s="729" t="e">
        <f>(F41/'12 Score Format'!$M$90)*100</f>
        <v>#DIV/0!</v>
      </c>
      <c r="I41" s="729"/>
      <c r="J41" s="724">
        <f t="shared" si="0"/>
        <v>1</v>
      </c>
      <c r="K41" s="5"/>
      <c r="L41" s="5"/>
      <c r="W41" s="447"/>
    </row>
    <row r="42" spans="2:23" ht="13.8" x14ac:dyDescent="0.25">
      <c r="B42" s="5"/>
      <c r="C42" s="5"/>
      <c r="D42" s="729" t="str">
        <f>'18 Score - Exercises'!B38</f>
        <v>Z</v>
      </c>
      <c r="E42" s="729"/>
      <c r="F42" s="728">
        <f>'18 Score - Exercises'!$G38</f>
        <v>0</v>
      </c>
      <c r="G42" s="730"/>
      <c r="H42" s="729" t="e">
        <f>(F42/'12 Score Format'!$M$90)*100</f>
        <v>#DIV/0!</v>
      </c>
      <c r="I42" s="729"/>
      <c r="J42" s="724">
        <f t="shared" si="0"/>
        <v>1</v>
      </c>
      <c r="K42" s="5"/>
      <c r="L42" s="5"/>
      <c r="W42" s="447"/>
    </row>
    <row r="43" spans="2:23" ht="13.8" x14ac:dyDescent="0.25">
      <c r="B43" s="5"/>
      <c r="C43" s="5"/>
      <c r="D43" s="133"/>
      <c r="E43" s="133"/>
      <c r="F43" s="179"/>
      <c r="G43" s="179"/>
      <c r="H43" s="5"/>
      <c r="I43" s="5"/>
      <c r="J43" s="5"/>
      <c r="K43" s="5"/>
      <c r="L43" s="5"/>
    </row>
  </sheetData>
  <sheetProtection sheet="1" objects="1" scenarios="1"/>
  <mergeCells count="18">
    <mergeCell ref="E13:F13"/>
    <mergeCell ref="G13:I13"/>
    <mergeCell ref="B6:L6"/>
    <mergeCell ref="B3:L3"/>
    <mergeCell ref="B2:L2"/>
    <mergeCell ref="P15:V16"/>
    <mergeCell ref="B4:L4"/>
    <mergeCell ref="B5:L5"/>
    <mergeCell ref="B8:L8"/>
    <mergeCell ref="B10:L10"/>
    <mergeCell ref="B7:L7"/>
    <mergeCell ref="B14:L14"/>
    <mergeCell ref="P5:V8"/>
    <mergeCell ref="P10:V11"/>
    <mergeCell ref="P12:V12"/>
    <mergeCell ref="O2:V4"/>
    <mergeCell ref="P13:V14"/>
    <mergeCell ref="B11:L11"/>
  </mergeCells>
  <printOptions horizontalCentered="1"/>
  <pageMargins left="0.7" right="0.7" top="0.75" bottom="0.75" header="0.3" footer="0.3"/>
  <pageSetup orientation="portrait" horizontalDpi="4294967293" r:id="rId1"/>
  <colBreaks count="1" manualBreakCount="1">
    <brk id="1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66FF99"/>
    <pageSetUpPr fitToPage="1"/>
  </sheetPr>
  <dimension ref="C3:S38"/>
  <sheetViews>
    <sheetView showGridLines="0" showRowColHeaders="0" zoomScaleNormal="100" workbookViewId="0">
      <selection activeCell="C9" sqref="C9:N9"/>
    </sheetView>
  </sheetViews>
  <sheetFormatPr defaultColWidth="8.88671875" defaultRowHeight="13.2" x14ac:dyDescent="0.25"/>
  <cols>
    <col min="1" max="1" width="8.88671875" style="241" customWidth="1"/>
    <col min="2" max="2" width="2.6640625" style="241" customWidth="1"/>
    <col min="3" max="3" width="10.6640625" style="1027" customWidth="1"/>
    <col min="4" max="4" width="9.6640625" style="241" customWidth="1"/>
    <col min="5" max="11" width="8.88671875" style="241"/>
    <col min="12" max="12" width="8.88671875" style="710"/>
    <col min="13" max="14" width="8.88671875" style="241"/>
    <col min="15" max="15" width="2.6640625" style="241" customWidth="1"/>
    <col min="16" max="18" width="8.88671875" style="241"/>
    <col min="19" max="19" width="9.33203125" style="241" customWidth="1"/>
    <col min="20" max="16384" width="8.88671875" style="241"/>
  </cols>
  <sheetData>
    <row r="3" spans="3:18" ht="18.600000000000001" customHeight="1" x14ac:dyDescent="0.3">
      <c r="C3" s="1483">
        <f>'1 FILL FORM'!$L$6</f>
        <v>0</v>
      </c>
      <c r="D3" s="1483"/>
      <c r="E3" s="1483"/>
      <c r="F3" s="1483"/>
      <c r="G3" s="1483"/>
      <c r="H3" s="1483"/>
      <c r="I3" s="1483"/>
      <c r="J3" s="1483"/>
      <c r="K3" s="1483"/>
      <c r="L3" s="1483"/>
      <c r="M3" s="1483"/>
      <c r="N3" s="1483"/>
      <c r="R3" s="1021" t="s">
        <v>855</v>
      </c>
    </row>
    <row r="4" spans="3:18" ht="4.2" customHeight="1" x14ac:dyDescent="0.25">
      <c r="C4" s="1485"/>
      <c r="D4" s="1485"/>
      <c r="E4" s="1485"/>
      <c r="F4" s="1485"/>
      <c r="G4" s="1485"/>
      <c r="H4" s="1485"/>
      <c r="I4" s="1485"/>
      <c r="J4" s="1485"/>
      <c r="K4" s="1485"/>
      <c r="L4" s="1485"/>
      <c r="M4" s="5"/>
      <c r="N4" s="5"/>
    </row>
    <row r="5" spans="3:18" x14ac:dyDescent="0.25">
      <c r="C5" s="1486" t="s">
        <v>360</v>
      </c>
      <c r="D5" s="1486"/>
      <c r="E5" s="1486"/>
      <c r="F5" s="1486"/>
      <c r="G5" s="1486"/>
      <c r="H5" s="1486"/>
      <c r="I5" s="1486"/>
      <c r="J5" s="1486"/>
      <c r="K5" s="1486"/>
      <c r="L5" s="1486"/>
      <c r="M5" s="1486"/>
      <c r="N5" s="1486"/>
    </row>
    <row r="6" spans="3:18" ht="15.6" x14ac:dyDescent="0.3">
      <c r="C6" s="1487">
        <f>'1 FILL FORM'!$F$7</f>
        <v>0</v>
      </c>
      <c r="D6" s="1487"/>
      <c r="E6" s="1487"/>
      <c r="F6" s="1487"/>
      <c r="G6" s="1487"/>
      <c r="H6" s="1487"/>
      <c r="I6" s="1487"/>
      <c r="J6" s="1487"/>
      <c r="K6" s="1487"/>
      <c r="L6" s="1487"/>
      <c r="M6" s="1487"/>
      <c r="N6" s="1487"/>
    </row>
    <row r="7" spans="3:18" ht="13.2" customHeight="1" x14ac:dyDescent="0.25">
      <c r="C7" s="1490" t="str">
        <f>'1 FILL FORM'!$Z$26</f>
        <v>Chief  , Lead Consultant</v>
      </c>
      <c r="D7" s="1490"/>
      <c r="E7" s="1490"/>
      <c r="F7" s="1490"/>
      <c r="G7" s="1490"/>
      <c r="H7" s="1490"/>
      <c r="I7" s="1490"/>
      <c r="J7" s="1490"/>
      <c r="K7" s="1490"/>
      <c r="L7" s="1490"/>
      <c r="M7" s="1490"/>
      <c r="N7" s="1490"/>
    </row>
    <row r="8" spans="3:18" ht="18.600000000000001" customHeight="1" x14ac:dyDescent="0.3">
      <c r="C8" s="1488">
        <f>'1 FILL FORM'!$D$6</f>
        <v>0</v>
      </c>
      <c r="D8" s="1488"/>
      <c r="E8" s="1488"/>
      <c r="F8" s="1488"/>
      <c r="G8" s="1488"/>
      <c r="H8" s="1488"/>
      <c r="I8" s="1488"/>
      <c r="J8" s="1488"/>
      <c r="K8" s="1488"/>
      <c r="L8" s="1488"/>
      <c r="M8" s="1488"/>
      <c r="N8" s="1488"/>
    </row>
    <row r="9" spans="3:18" ht="18.600000000000001" customHeight="1" x14ac:dyDescent="0.3">
      <c r="C9" s="1489" t="s">
        <v>853</v>
      </c>
      <c r="D9" s="1489"/>
      <c r="E9" s="1489"/>
      <c r="F9" s="1489"/>
      <c r="G9" s="1489"/>
      <c r="H9" s="1489"/>
      <c r="I9" s="1489"/>
      <c r="J9" s="1489"/>
      <c r="K9" s="1489"/>
      <c r="L9" s="1489"/>
      <c r="M9" s="1489"/>
      <c r="N9" s="1489"/>
    </row>
    <row r="10" spans="3:18" ht="6.6" customHeight="1" x14ac:dyDescent="0.3">
      <c r="C10" s="1484"/>
      <c r="D10" s="1484"/>
      <c r="E10" s="1484"/>
      <c r="F10" s="1484"/>
      <c r="G10" s="1484"/>
      <c r="H10" s="1484"/>
      <c r="I10" s="1484"/>
      <c r="J10" s="1484"/>
      <c r="K10" s="1484"/>
      <c r="L10" s="1484"/>
      <c r="M10" s="5"/>
      <c r="N10" s="5"/>
    </row>
    <row r="11" spans="3:18" ht="104.4" customHeight="1" x14ac:dyDescent="0.25">
      <c r="C11" s="1022"/>
      <c r="D11" s="1023" t="str">
        <f>'13 Score Fill'!$AJ$16</f>
        <v>Not Used - DECISIVENESS</v>
      </c>
      <c r="E11" s="1023" t="str">
        <f>'13 Score Fill'!$AJ$17</f>
        <v>Not Used - DELEGATION AND CONTROL</v>
      </c>
      <c r="F11" s="1023" t="str">
        <f>'13 Score Fill'!$AJ$18</f>
        <v>Not Used - INTERPERSONAL INSIGHT</v>
      </c>
      <c r="G11" s="1023" t="str">
        <f>'13 Score Fill'!$AJ$19</f>
        <v>Not Used - JUDGMENT</v>
      </c>
      <c r="H11" s="1023" t="str">
        <f>'13 Score Fill'!$AJ$20</f>
        <v>Not Used - ORAL COMMUNICATIONS</v>
      </c>
      <c r="I11" s="1023" t="str">
        <f>'13 Score Fill'!$AJ$21</f>
        <v>Not Used - PLANNING AND ORGANIZING</v>
      </c>
      <c r="J11" s="1023" t="str">
        <f>'13 Score Fill'!$AJ$22</f>
        <v>Not Used - PROBLEM ANALYSIS</v>
      </c>
      <c r="K11" s="1023" t="str">
        <f>'13 Score Fill'!$AJ$23</f>
        <v>Not Used - WRITTEN COMMUNICATIONS</v>
      </c>
      <c r="L11" s="1024" t="s">
        <v>854</v>
      </c>
      <c r="M11" s="5"/>
      <c r="N11" s="5"/>
    </row>
    <row r="12" spans="3:18" ht="37.950000000000003" customHeight="1" x14ac:dyDescent="0.25">
      <c r="C12" s="1025" t="s">
        <v>274</v>
      </c>
      <c r="D12" s="1083">
        <f>'13 Score Fill'!$AE$24</f>
        <v>0</v>
      </c>
      <c r="E12" s="1083">
        <f>'13 Score Fill'!$AE$25</f>
        <v>0</v>
      </c>
      <c r="F12" s="1083">
        <f>'13 Score Fill'!$AE$26</f>
        <v>0</v>
      </c>
      <c r="G12" s="1083">
        <f>'13 Score Fill'!$AE$27</f>
        <v>0</v>
      </c>
      <c r="H12" s="1083">
        <f>'13 Score Fill'!$AE$28</f>
        <v>0</v>
      </c>
      <c r="I12" s="1083">
        <f>'13 Score Fill'!$AE$29</f>
        <v>0</v>
      </c>
      <c r="J12" s="1083">
        <f>'13 Score Fill'!$AE$30</f>
        <v>0</v>
      </c>
      <c r="K12" s="1083">
        <f>'13 Score Fill'!$AE$31</f>
        <v>0</v>
      </c>
      <c r="L12" s="1084">
        <f>SUM(D12:K12)</f>
        <v>0</v>
      </c>
      <c r="M12" s="1698" t="s">
        <v>986</v>
      </c>
      <c r="N12" s="1698" t="s">
        <v>275</v>
      </c>
    </row>
    <row r="13" spans="3:18" ht="13.2" customHeight="1" x14ac:dyDescent="0.25">
      <c r="C13" s="1700" t="s">
        <v>49</v>
      </c>
      <c r="D13" s="1085">
        <f>'13 Score Fill'!$AC$8</f>
        <v>0</v>
      </c>
      <c r="E13" s="1085">
        <f>'13 Score Fill'!$AC$9</f>
        <v>0</v>
      </c>
      <c r="F13" s="1085">
        <f>'13 Score Fill'!$AC$10</f>
        <v>0</v>
      </c>
      <c r="G13" s="1085">
        <f>'13 Score Fill'!$AC$11</f>
        <v>0</v>
      </c>
      <c r="H13" s="1085">
        <f>'13 Score Fill'!$AC$12</f>
        <v>0</v>
      </c>
      <c r="I13" s="1085">
        <f>'13 Score Fill'!$AC$13</f>
        <v>0</v>
      </c>
      <c r="J13" s="1085">
        <f>'13 Score Fill'!$AC$14</f>
        <v>0</v>
      </c>
      <c r="K13" s="1085">
        <f>'13 Score Fill'!$AC$15</f>
        <v>0</v>
      </c>
      <c r="L13" s="1086">
        <f t="shared" ref="L13:L38" si="0">SUM(D13:K13)</f>
        <v>0</v>
      </c>
      <c r="M13" s="1699" t="e">
        <f>L13/$L$12</f>
        <v>#DIV/0!</v>
      </c>
      <c r="N13" s="1699" t="e">
        <f>RANK(M13,$M$13:$M$38,0)</f>
        <v>#DIV/0!</v>
      </c>
    </row>
    <row r="14" spans="3:18" ht="13.2" customHeight="1" x14ac:dyDescent="0.25">
      <c r="C14" s="1700" t="s">
        <v>50</v>
      </c>
      <c r="D14" s="1087">
        <f>'13 Score Fill'!$AC$111</f>
        <v>0</v>
      </c>
      <c r="E14" s="1087">
        <f>'13 Score Fill'!$AC$112</f>
        <v>0</v>
      </c>
      <c r="F14" s="1087">
        <f>'13 Score Fill'!$AC$113</f>
        <v>0</v>
      </c>
      <c r="G14" s="1087">
        <f>'13 Score Fill'!$AC$114</f>
        <v>0</v>
      </c>
      <c r="H14" s="1087">
        <f>'13 Score Fill'!$AC$115</f>
        <v>0</v>
      </c>
      <c r="I14" s="1087">
        <f>'13 Score Fill'!$AC$116</f>
        <v>0</v>
      </c>
      <c r="J14" s="1087">
        <f>'13 Score Fill'!$AC$117</f>
        <v>0</v>
      </c>
      <c r="K14" s="1087">
        <f>'13 Score Fill'!$AC$118</f>
        <v>0</v>
      </c>
      <c r="L14" s="1088">
        <f t="shared" si="0"/>
        <v>0</v>
      </c>
      <c r="M14" s="1699" t="e">
        <f t="shared" ref="M14:M38" si="1">L14/$L$12</f>
        <v>#DIV/0!</v>
      </c>
      <c r="N14" s="1699" t="e">
        <f t="shared" ref="N14:N38" si="2">RANK(M14,$M$13:$M$38,0)</f>
        <v>#DIV/0!</v>
      </c>
    </row>
    <row r="15" spans="3:18" ht="13.2" customHeight="1" x14ac:dyDescent="0.25">
      <c r="C15" s="1700" t="s">
        <v>67</v>
      </c>
      <c r="D15" s="1087">
        <f>'13 Score Fill'!$AC$181</f>
        <v>0</v>
      </c>
      <c r="E15" s="1087">
        <f>'13 Score Fill'!$AC$182</f>
        <v>0</v>
      </c>
      <c r="F15" s="1087">
        <f>'13 Score Fill'!$AC$183</f>
        <v>0</v>
      </c>
      <c r="G15" s="1087">
        <f>'13 Score Fill'!$AC$184</f>
        <v>0</v>
      </c>
      <c r="H15" s="1087">
        <f>'13 Score Fill'!$AC$185</f>
        <v>0</v>
      </c>
      <c r="I15" s="1087">
        <f>'13 Score Fill'!$AC$186</f>
        <v>0</v>
      </c>
      <c r="J15" s="1087">
        <f>'13 Score Fill'!$AC$187</f>
        <v>0</v>
      </c>
      <c r="K15" s="1087">
        <f>'13 Score Fill'!$AC$188</f>
        <v>0</v>
      </c>
      <c r="L15" s="1088">
        <f t="shared" si="0"/>
        <v>0</v>
      </c>
      <c r="M15" s="1699" t="e">
        <f t="shared" si="1"/>
        <v>#DIV/0!</v>
      </c>
      <c r="N15" s="1699" t="e">
        <f t="shared" si="2"/>
        <v>#DIV/0!</v>
      </c>
    </row>
    <row r="16" spans="3:18" ht="13.2" customHeight="1" x14ac:dyDescent="0.25">
      <c r="C16" s="1700" t="s">
        <v>277</v>
      </c>
      <c r="D16" s="1087">
        <f>'13 Score Fill'!$AC$248</f>
        <v>0</v>
      </c>
      <c r="E16" s="1087">
        <f>'13 Score Fill'!$AC$249</f>
        <v>0</v>
      </c>
      <c r="F16" s="1087">
        <f>'13 Score Fill'!$AC$250</f>
        <v>0</v>
      </c>
      <c r="G16" s="1087">
        <f>'13 Score Fill'!$AC$251</f>
        <v>0</v>
      </c>
      <c r="H16" s="1087">
        <f>'13 Score Fill'!$AC$252</f>
        <v>0</v>
      </c>
      <c r="I16" s="1087">
        <f>'13 Score Fill'!$AC$253</f>
        <v>0</v>
      </c>
      <c r="J16" s="1087">
        <f>'13 Score Fill'!$AC$254</f>
        <v>0</v>
      </c>
      <c r="K16" s="1087">
        <f>'13 Score Fill'!$AC$255</f>
        <v>0</v>
      </c>
      <c r="L16" s="1088">
        <f t="shared" si="0"/>
        <v>0</v>
      </c>
      <c r="M16" s="1699" t="e">
        <f t="shared" si="1"/>
        <v>#DIV/0!</v>
      </c>
      <c r="N16" s="1699" t="e">
        <f t="shared" si="2"/>
        <v>#DIV/0!</v>
      </c>
    </row>
    <row r="17" spans="3:19" x14ac:dyDescent="0.25">
      <c r="C17" s="1700" t="s">
        <v>278</v>
      </c>
      <c r="D17" s="1087">
        <f>'13 Score Fill'!$AC$317</f>
        <v>0</v>
      </c>
      <c r="E17" s="1087">
        <f>'13 Score Fill'!$AC$318</f>
        <v>0</v>
      </c>
      <c r="F17" s="1087">
        <f>'13 Score Fill'!$AC$319</f>
        <v>0</v>
      </c>
      <c r="G17" s="1087">
        <f>'13 Score Fill'!$AC$320</f>
        <v>0</v>
      </c>
      <c r="H17" s="1087">
        <f>'13 Score Fill'!$AC$321</f>
        <v>0</v>
      </c>
      <c r="I17" s="1087">
        <f>'13 Score Fill'!$AC$322</f>
        <v>0</v>
      </c>
      <c r="J17" s="1087">
        <f>'13 Score Fill'!$AC$323</f>
        <v>0</v>
      </c>
      <c r="K17" s="1087">
        <f>'13 Score Fill'!$AC$324</f>
        <v>0</v>
      </c>
      <c r="L17" s="1088">
        <f t="shared" si="0"/>
        <v>0</v>
      </c>
      <c r="M17" s="1699" t="e">
        <f t="shared" si="1"/>
        <v>#DIV/0!</v>
      </c>
      <c r="N17" s="1699" t="e">
        <f t="shared" si="2"/>
        <v>#DIV/0!</v>
      </c>
      <c r="S17" s="1026"/>
    </row>
    <row r="18" spans="3:19" ht="13.95" customHeight="1" x14ac:dyDescent="0.25">
      <c r="C18" s="1700" t="s">
        <v>279</v>
      </c>
      <c r="D18" s="1087">
        <f>'13 Score Fill'!$AC$386</f>
        <v>0</v>
      </c>
      <c r="E18" s="1087">
        <f>'13 Score Fill'!$AC$387</f>
        <v>0</v>
      </c>
      <c r="F18" s="1087">
        <f>'13 Score Fill'!$AC$388</f>
        <v>0</v>
      </c>
      <c r="G18" s="1087">
        <f>'13 Score Fill'!$AC$389</f>
        <v>0</v>
      </c>
      <c r="H18" s="1087">
        <f>'13 Score Fill'!$AC$390</f>
        <v>0</v>
      </c>
      <c r="I18" s="1087">
        <f>'13 Score Fill'!$AC$391</f>
        <v>0</v>
      </c>
      <c r="J18" s="1087">
        <f>'13 Score Fill'!$AC$392</f>
        <v>0</v>
      </c>
      <c r="K18" s="1087">
        <f>'13 Score Fill'!$AC$393</f>
        <v>0</v>
      </c>
      <c r="L18" s="1088">
        <f t="shared" si="0"/>
        <v>0</v>
      </c>
      <c r="M18" s="1699" t="e">
        <f t="shared" si="1"/>
        <v>#DIV/0!</v>
      </c>
      <c r="N18" s="1699" t="e">
        <f t="shared" si="2"/>
        <v>#DIV/0!</v>
      </c>
    </row>
    <row r="19" spans="3:19" x14ac:dyDescent="0.25">
      <c r="C19" s="1700" t="s">
        <v>280</v>
      </c>
      <c r="D19" s="1087">
        <f>'13 Score Fill'!$AC$455</f>
        <v>0</v>
      </c>
      <c r="E19" s="1087">
        <f>'13 Score Fill'!$AC$456</f>
        <v>0</v>
      </c>
      <c r="F19" s="1087">
        <f>'13 Score Fill'!$AC$457</f>
        <v>0</v>
      </c>
      <c r="G19" s="1087">
        <f>'13 Score Fill'!$AC$458</f>
        <v>0</v>
      </c>
      <c r="H19" s="1087">
        <f>'13 Score Fill'!$AC$459</f>
        <v>0</v>
      </c>
      <c r="I19" s="1087">
        <f>'13 Score Fill'!$AC$460</f>
        <v>0</v>
      </c>
      <c r="J19" s="1087">
        <f>'13 Score Fill'!$AC$461</f>
        <v>0</v>
      </c>
      <c r="K19" s="1087">
        <f>'13 Score Fill'!$AC$462</f>
        <v>0</v>
      </c>
      <c r="L19" s="1088">
        <f t="shared" si="0"/>
        <v>0</v>
      </c>
      <c r="M19" s="1699" t="e">
        <f t="shared" si="1"/>
        <v>#DIV/0!</v>
      </c>
      <c r="N19" s="1699" t="e">
        <f t="shared" si="2"/>
        <v>#DIV/0!</v>
      </c>
    </row>
    <row r="20" spans="3:19" x14ac:dyDescent="0.25">
      <c r="C20" s="1700" t="s">
        <v>281</v>
      </c>
      <c r="D20" s="1087">
        <f>'13 Score Fill'!$AC$524</f>
        <v>0</v>
      </c>
      <c r="E20" s="1087">
        <f>'13 Score Fill'!$AC$525</f>
        <v>0</v>
      </c>
      <c r="F20" s="1087">
        <f>'13 Score Fill'!$AC$526</f>
        <v>0</v>
      </c>
      <c r="G20" s="1087">
        <f>'13 Score Fill'!$AC$527</f>
        <v>0</v>
      </c>
      <c r="H20" s="1087">
        <f>'13 Score Fill'!$AC$528</f>
        <v>0</v>
      </c>
      <c r="I20" s="1087">
        <f>'13 Score Fill'!$AC$529</f>
        <v>0</v>
      </c>
      <c r="J20" s="1087">
        <f>'13 Score Fill'!$AC$530</f>
        <v>0</v>
      </c>
      <c r="K20" s="1087">
        <f>'13 Score Fill'!$AC$531</f>
        <v>0</v>
      </c>
      <c r="L20" s="1088">
        <f t="shared" si="0"/>
        <v>0</v>
      </c>
      <c r="M20" s="1699" t="e">
        <f t="shared" si="1"/>
        <v>#DIV/0!</v>
      </c>
      <c r="N20" s="1699" t="e">
        <f t="shared" si="2"/>
        <v>#DIV/0!</v>
      </c>
    </row>
    <row r="21" spans="3:19" ht="13.2" customHeight="1" x14ac:dyDescent="0.25">
      <c r="C21" s="1700" t="s">
        <v>282</v>
      </c>
      <c r="D21" s="1087">
        <f>'13 Score Fill'!$AC$593</f>
        <v>0</v>
      </c>
      <c r="E21" s="1087">
        <f>'13 Score Fill'!$AC$594</f>
        <v>0</v>
      </c>
      <c r="F21" s="1087">
        <f>'13 Score Fill'!$AC$595</f>
        <v>0</v>
      </c>
      <c r="G21" s="1087">
        <f>'13 Score Fill'!$AC$596</f>
        <v>0</v>
      </c>
      <c r="H21" s="1087">
        <f>'13 Score Fill'!$AC$597</f>
        <v>0</v>
      </c>
      <c r="I21" s="1087">
        <f>'13 Score Fill'!$AC$598</f>
        <v>0</v>
      </c>
      <c r="J21" s="1087">
        <f>'13 Score Fill'!$AC$599</f>
        <v>0</v>
      </c>
      <c r="K21" s="1087">
        <f>'13 Score Fill'!$AC$600</f>
        <v>0</v>
      </c>
      <c r="L21" s="1088">
        <f t="shared" si="0"/>
        <v>0</v>
      </c>
      <c r="M21" s="1699" t="e">
        <f t="shared" si="1"/>
        <v>#DIV/0!</v>
      </c>
      <c r="N21" s="1699" t="e">
        <f t="shared" si="2"/>
        <v>#DIV/0!</v>
      </c>
    </row>
    <row r="22" spans="3:19" x14ac:dyDescent="0.25">
      <c r="C22" s="1700" t="s">
        <v>283</v>
      </c>
      <c r="D22" s="1087">
        <f>'13 Score Fill'!$AC$662</f>
        <v>0</v>
      </c>
      <c r="E22" s="1087">
        <f>'13 Score Fill'!$AC$663</f>
        <v>0</v>
      </c>
      <c r="F22" s="1087">
        <f>'13 Score Fill'!$AC$664</f>
        <v>0</v>
      </c>
      <c r="G22" s="1087">
        <f>'13 Score Fill'!$AC$665</f>
        <v>0</v>
      </c>
      <c r="H22" s="1087">
        <f>'13 Score Fill'!$AC$666</f>
        <v>0</v>
      </c>
      <c r="I22" s="1087">
        <f>'13 Score Fill'!$AC$667</f>
        <v>0</v>
      </c>
      <c r="J22" s="1087">
        <f>'13 Score Fill'!$AC$668</f>
        <v>0</v>
      </c>
      <c r="K22" s="1087">
        <f>'13 Score Fill'!$AC$669</f>
        <v>0</v>
      </c>
      <c r="L22" s="1088">
        <f t="shared" si="0"/>
        <v>0</v>
      </c>
      <c r="M22" s="1699" t="e">
        <f t="shared" si="1"/>
        <v>#DIV/0!</v>
      </c>
      <c r="N22" s="1699" t="e">
        <f t="shared" si="2"/>
        <v>#DIV/0!</v>
      </c>
    </row>
    <row r="23" spans="3:19" x14ac:dyDescent="0.25">
      <c r="C23" s="1700" t="s">
        <v>284</v>
      </c>
      <c r="D23" s="1087">
        <f>'13 Score Fill'!$AC$731</f>
        <v>0</v>
      </c>
      <c r="E23" s="1087">
        <f>'13 Score Fill'!$AC$732</f>
        <v>0</v>
      </c>
      <c r="F23" s="1087">
        <f>'13 Score Fill'!$AC$733</f>
        <v>0</v>
      </c>
      <c r="G23" s="1087">
        <f>'13 Score Fill'!$AC$734</f>
        <v>0</v>
      </c>
      <c r="H23" s="1087">
        <f>'13 Score Fill'!$AC$735</f>
        <v>0</v>
      </c>
      <c r="I23" s="1087">
        <f>'13 Score Fill'!$AC$736</f>
        <v>0</v>
      </c>
      <c r="J23" s="1087">
        <f>'13 Score Fill'!$AC$737</f>
        <v>0</v>
      </c>
      <c r="K23" s="1087">
        <f>'13 Score Fill'!$AC$738</f>
        <v>0</v>
      </c>
      <c r="L23" s="1088">
        <f t="shared" si="0"/>
        <v>0</v>
      </c>
      <c r="M23" s="1699" t="e">
        <f t="shared" si="1"/>
        <v>#DIV/0!</v>
      </c>
      <c r="N23" s="1699" t="e">
        <f t="shared" si="2"/>
        <v>#DIV/0!</v>
      </c>
    </row>
    <row r="24" spans="3:19" x14ac:dyDescent="0.25">
      <c r="C24" s="1700" t="s">
        <v>285</v>
      </c>
      <c r="D24" s="1087">
        <f>'13 Score Fill'!$AC$800</f>
        <v>0</v>
      </c>
      <c r="E24" s="1087">
        <f>'13 Score Fill'!$AC$801</f>
        <v>0</v>
      </c>
      <c r="F24" s="1087">
        <f>'13 Score Fill'!$AC$802</f>
        <v>0</v>
      </c>
      <c r="G24" s="1087">
        <f>'13 Score Fill'!$AC$803</f>
        <v>0</v>
      </c>
      <c r="H24" s="1087">
        <f>'13 Score Fill'!$AC$804</f>
        <v>0</v>
      </c>
      <c r="I24" s="1087">
        <f>'13 Score Fill'!$AC$805</f>
        <v>0</v>
      </c>
      <c r="J24" s="1087">
        <f>'13 Score Fill'!$AC$806</f>
        <v>0</v>
      </c>
      <c r="K24" s="1087">
        <f>'13 Score Fill'!$AC$807</f>
        <v>0</v>
      </c>
      <c r="L24" s="1088">
        <f t="shared" si="0"/>
        <v>0</v>
      </c>
      <c r="M24" s="1699" t="e">
        <f t="shared" si="1"/>
        <v>#DIV/0!</v>
      </c>
      <c r="N24" s="1699" t="e">
        <f t="shared" si="2"/>
        <v>#DIV/0!</v>
      </c>
    </row>
    <row r="25" spans="3:19" x14ac:dyDescent="0.25">
      <c r="C25" s="1700" t="s">
        <v>286</v>
      </c>
      <c r="D25" s="1087">
        <f>'13 Score Fill'!$AC$869</f>
        <v>0</v>
      </c>
      <c r="E25" s="1087">
        <f>'13 Score Fill'!$AC$870</f>
        <v>0</v>
      </c>
      <c r="F25" s="1087">
        <f>'13 Score Fill'!$AC$871</f>
        <v>0</v>
      </c>
      <c r="G25" s="1087">
        <f>'13 Score Fill'!$AC$872</f>
        <v>0</v>
      </c>
      <c r="H25" s="1087">
        <f>'13 Score Fill'!$AC$873</f>
        <v>0</v>
      </c>
      <c r="I25" s="1087">
        <f>'13 Score Fill'!$AC$874</f>
        <v>0</v>
      </c>
      <c r="J25" s="1087">
        <f>'13 Score Fill'!$AC$875</f>
        <v>0</v>
      </c>
      <c r="K25" s="1087">
        <f>'13 Score Fill'!$AC$876</f>
        <v>0</v>
      </c>
      <c r="L25" s="1088">
        <f t="shared" si="0"/>
        <v>0</v>
      </c>
      <c r="M25" s="1699" t="e">
        <f t="shared" si="1"/>
        <v>#DIV/0!</v>
      </c>
      <c r="N25" s="1699" t="e">
        <f t="shared" si="2"/>
        <v>#DIV/0!</v>
      </c>
    </row>
    <row r="26" spans="3:19" x14ac:dyDescent="0.25">
      <c r="C26" s="1700" t="s">
        <v>287</v>
      </c>
      <c r="D26" s="1087">
        <f>'13 Score Fill'!$AC$938</f>
        <v>0</v>
      </c>
      <c r="E26" s="1087">
        <f>'13 Score Fill'!$AC$939</f>
        <v>0</v>
      </c>
      <c r="F26" s="1087">
        <f>'13 Score Fill'!$AC$940</f>
        <v>0</v>
      </c>
      <c r="G26" s="1087">
        <f>'13 Score Fill'!$AC$941</f>
        <v>0</v>
      </c>
      <c r="H26" s="1087">
        <f>'13 Score Fill'!$AC$942</f>
        <v>0</v>
      </c>
      <c r="I26" s="1087">
        <f>'13 Score Fill'!$AC$943</f>
        <v>0</v>
      </c>
      <c r="J26" s="1087">
        <f>'13 Score Fill'!$AC$944</f>
        <v>0</v>
      </c>
      <c r="K26" s="1087">
        <f>'13 Score Fill'!AFF51</f>
        <v>0</v>
      </c>
      <c r="L26" s="1088">
        <f t="shared" si="0"/>
        <v>0</v>
      </c>
      <c r="M26" s="1699" t="e">
        <f t="shared" si="1"/>
        <v>#DIV/0!</v>
      </c>
      <c r="N26" s="1699" t="e">
        <f t="shared" si="2"/>
        <v>#DIV/0!</v>
      </c>
    </row>
    <row r="27" spans="3:19" x14ac:dyDescent="0.25">
      <c r="C27" s="1700" t="s">
        <v>288</v>
      </c>
      <c r="D27" s="1087">
        <f>'13 Score Fill'!$AC$1007</f>
        <v>0</v>
      </c>
      <c r="E27" s="1087">
        <f>'13 Score Fill'!$AC$1008</f>
        <v>0</v>
      </c>
      <c r="F27" s="1087">
        <f>'13 Score Fill'!$AC$1009</f>
        <v>0</v>
      </c>
      <c r="G27" s="1087">
        <f>'13 Score Fill'!$AC$1010</f>
        <v>0</v>
      </c>
      <c r="H27" s="1087">
        <f>'13 Score Fill'!$AC$1011</f>
        <v>0</v>
      </c>
      <c r="I27" s="1087">
        <f>'13 Score Fill'!$AC$1012</f>
        <v>0</v>
      </c>
      <c r="J27" s="1087">
        <f>'13 Score Fill'!$AC$1013</f>
        <v>0</v>
      </c>
      <c r="K27" s="1087">
        <f>'13 Score Fill'!$AC$1014</f>
        <v>0</v>
      </c>
      <c r="L27" s="1088">
        <f t="shared" si="0"/>
        <v>0</v>
      </c>
      <c r="M27" s="1699" t="e">
        <f t="shared" si="1"/>
        <v>#DIV/0!</v>
      </c>
      <c r="N27" s="1699" t="e">
        <f t="shared" si="2"/>
        <v>#DIV/0!</v>
      </c>
    </row>
    <row r="28" spans="3:19" x14ac:dyDescent="0.25">
      <c r="C28" s="1700" t="s">
        <v>289</v>
      </c>
      <c r="D28" s="1087">
        <f>'13 Score Fill'!$AC$1076</f>
        <v>0</v>
      </c>
      <c r="E28" s="1087">
        <f>'13 Score Fill'!$AC$1077</f>
        <v>0</v>
      </c>
      <c r="F28" s="1087">
        <f>'13 Score Fill'!$AC$1078</f>
        <v>0</v>
      </c>
      <c r="G28" s="1087">
        <f>'13 Score Fill'!$AC$1079</f>
        <v>0</v>
      </c>
      <c r="H28" s="1087">
        <f>'13 Score Fill'!$AC$1080</f>
        <v>0</v>
      </c>
      <c r="I28" s="1087">
        <f>'13 Score Fill'!$AC$1081</f>
        <v>0</v>
      </c>
      <c r="J28" s="1087">
        <f>'13 Score Fill'!$AC$1082</f>
        <v>0</v>
      </c>
      <c r="K28" s="1087">
        <f>'13 Score Fill'!$AC$1083</f>
        <v>0</v>
      </c>
      <c r="L28" s="1088">
        <f t="shared" si="0"/>
        <v>0</v>
      </c>
      <c r="M28" s="1699" t="e">
        <f t="shared" si="1"/>
        <v>#DIV/0!</v>
      </c>
      <c r="N28" s="1699" t="e">
        <f t="shared" si="2"/>
        <v>#DIV/0!</v>
      </c>
    </row>
    <row r="29" spans="3:19" x14ac:dyDescent="0.25">
      <c r="C29" s="1700" t="s">
        <v>290</v>
      </c>
      <c r="D29" s="1087">
        <f>'13 Score Fill'!$AC$1145</f>
        <v>0</v>
      </c>
      <c r="E29" s="1087">
        <f>'13 Score Fill'!$AC$1146</f>
        <v>0</v>
      </c>
      <c r="F29" s="1087">
        <f>'13 Score Fill'!$AC$1147</f>
        <v>0</v>
      </c>
      <c r="G29" s="1087">
        <f>'13 Score Fill'!$AC$1148</f>
        <v>0</v>
      </c>
      <c r="H29" s="1087">
        <f>'13 Score Fill'!$AC$1149</f>
        <v>0</v>
      </c>
      <c r="I29" s="1087">
        <f>'13 Score Fill'!$AC$1150</f>
        <v>0</v>
      </c>
      <c r="J29" s="1087">
        <f>'13 Score Fill'!$AC$1151</f>
        <v>0</v>
      </c>
      <c r="K29" s="1087">
        <f>'13 Score Fill'!$AC$1152</f>
        <v>0</v>
      </c>
      <c r="L29" s="1088">
        <f t="shared" si="0"/>
        <v>0</v>
      </c>
      <c r="M29" s="1699" t="e">
        <f t="shared" si="1"/>
        <v>#DIV/0!</v>
      </c>
      <c r="N29" s="1699" t="e">
        <f t="shared" si="2"/>
        <v>#DIV/0!</v>
      </c>
    </row>
    <row r="30" spans="3:19" x14ac:dyDescent="0.25">
      <c r="C30" s="1700" t="s">
        <v>291</v>
      </c>
      <c r="D30" s="1087">
        <f>'13 Score Fill'!$AC$1214</f>
        <v>0</v>
      </c>
      <c r="E30" s="1087">
        <f>'13 Score Fill'!$AC$1215</f>
        <v>0</v>
      </c>
      <c r="F30" s="1087">
        <f>'13 Score Fill'!$AC$1216</f>
        <v>0</v>
      </c>
      <c r="G30" s="1087">
        <f>'13 Score Fill'!$AC$1217</f>
        <v>0</v>
      </c>
      <c r="H30" s="1087">
        <f>'13 Score Fill'!$AC$1218</f>
        <v>0</v>
      </c>
      <c r="I30" s="1087">
        <f>'13 Score Fill'!$AC$1219</f>
        <v>0</v>
      </c>
      <c r="J30" s="1087">
        <f>'13 Score Fill'!$AC$1220</f>
        <v>0</v>
      </c>
      <c r="K30" s="1087">
        <f>'13 Score Fill'!$AC$1221</f>
        <v>0</v>
      </c>
      <c r="L30" s="1088">
        <f t="shared" si="0"/>
        <v>0</v>
      </c>
      <c r="M30" s="1699" t="e">
        <f t="shared" si="1"/>
        <v>#DIV/0!</v>
      </c>
      <c r="N30" s="1699" t="e">
        <f t="shared" si="2"/>
        <v>#DIV/0!</v>
      </c>
    </row>
    <row r="31" spans="3:19" x14ac:dyDescent="0.25">
      <c r="C31" s="1700" t="s">
        <v>292</v>
      </c>
      <c r="D31" s="1087">
        <f>'13 Score Fill'!$AC$1283</f>
        <v>0</v>
      </c>
      <c r="E31" s="1087">
        <f>'13 Score Fill'!$AC$1284</f>
        <v>0</v>
      </c>
      <c r="F31" s="1087">
        <f>'13 Score Fill'!$AC$1285</f>
        <v>0</v>
      </c>
      <c r="G31" s="1087">
        <f>'13 Score Fill'!$AC$1286</f>
        <v>0</v>
      </c>
      <c r="H31" s="1087">
        <f>'13 Score Fill'!$AC$1287</f>
        <v>0</v>
      </c>
      <c r="I31" s="1087">
        <f>'13 Score Fill'!$AC$1288</f>
        <v>0</v>
      </c>
      <c r="J31" s="1087">
        <f>'13 Score Fill'!$AC$1289</f>
        <v>0</v>
      </c>
      <c r="K31" s="1087">
        <f>'13 Score Fill'!$AC$1290</f>
        <v>0</v>
      </c>
      <c r="L31" s="1088">
        <f t="shared" si="0"/>
        <v>0</v>
      </c>
      <c r="M31" s="1699" t="e">
        <f t="shared" si="1"/>
        <v>#DIV/0!</v>
      </c>
      <c r="N31" s="1699" t="e">
        <f t="shared" si="2"/>
        <v>#DIV/0!</v>
      </c>
    </row>
    <row r="32" spans="3:19" x14ac:dyDescent="0.25">
      <c r="C32" s="1700" t="s">
        <v>293</v>
      </c>
      <c r="D32" s="1087">
        <f>'13 Score Fill'!$AC$1352</f>
        <v>0</v>
      </c>
      <c r="E32" s="1087">
        <f>'13 Score Fill'!$AC$1353</f>
        <v>0</v>
      </c>
      <c r="F32" s="1087">
        <f>'13 Score Fill'!$AC$1354</f>
        <v>0</v>
      </c>
      <c r="G32" s="1087">
        <f>'13 Score Fill'!$AC$1355</f>
        <v>0</v>
      </c>
      <c r="H32" s="1087">
        <f>'13 Score Fill'!$AC$1356</f>
        <v>0</v>
      </c>
      <c r="I32" s="1087">
        <f>'13 Score Fill'!$AC$1357</f>
        <v>0</v>
      </c>
      <c r="J32" s="1087">
        <f>'13 Score Fill'!$AC$1358</f>
        <v>0</v>
      </c>
      <c r="K32" s="1087">
        <f>'13 Score Fill'!$AC$1359</f>
        <v>0</v>
      </c>
      <c r="L32" s="1088">
        <f t="shared" si="0"/>
        <v>0</v>
      </c>
      <c r="M32" s="1699" t="e">
        <f t="shared" si="1"/>
        <v>#DIV/0!</v>
      </c>
      <c r="N32" s="1699" t="e">
        <f t="shared" si="2"/>
        <v>#DIV/0!</v>
      </c>
    </row>
    <row r="33" spans="3:16" x14ac:dyDescent="0.25">
      <c r="C33" s="1700" t="s">
        <v>294</v>
      </c>
      <c r="D33" s="1087">
        <f>'13 Score Fill'!$AC$1421</f>
        <v>0</v>
      </c>
      <c r="E33" s="1087">
        <f>'13 Score Fill'!$AC$1422</f>
        <v>0</v>
      </c>
      <c r="F33" s="1087">
        <f>'13 Score Fill'!$AC$1423</f>
        <v>0</v>
      </c>
      <c r="G33" s="1087">
        <f>'13 Score Fill'!$AC$1424</f>
        <v>0</v>
      </c>
      <c r="H33" s="1087">
        <f>'13 Score Fill'!$AC$1425</f>
        <v>0</v>
      </c>
      <c r="I33" s="1087">
        <f>'13 Score Fill'!$AC$1426</f>
        <v>0</v>
      </c>
      <c r="J33" s="1087">
        <f>'13 Score Fill'!$AC$1427</f>
        <v>0</v>
      </c>
      <c r="K33" s="1087">
        <f>'13 Score Fill'!$AC$1428</f>
        <v>0</v>
      </c>
      <c r="L33" s="1088">
        <f t="shared" si="0"/>
        <v>0</v>
      </c>
      <c r="M33" s="1699" t="e">
        <f t="shared" si="1"/>
        <v>#DIV/0!</v>
      </c>
      <c r="N33" s="1699" t="e">
        <f t="shared" si="2"/>
        <v>#DIV/0!</v>
      </c>
    </row>
    <row r="34" spans="3:16" x14ac:dyDescent="0.25">
      <c r="C34" s="1700" t="s">
        <v>295</v>
      </c>
      <c r="D34" s="1087">
        <f>'13 Score Fill'!$AC$1490</f>
        <v>0</v>
      </c>
      <c r="E34" s="1087">
        <f>'13 Score Fill'!$AC$1491</f>
        <v>0</v>
      </c>
      <c r="F34" s="1087">
        <f>'13 Score Fill'!$AC$1492</f>
        <v>0</v>
      </c>
      <c r="G34" s="1087">
        <f>'13 Score Fill'!$AC$1493</f>
        <v>0</v>
      </c>
      <c r="H34" s="1087">
        <f>'13 Score Fill'!$AC$1494</f>
        <v>0</v>
      </c>
      <c r="I34" s="1087">
        <f>'13 Score Fill'!$AC$1495</f>
        <v>0</v>
      </c>
      <c r="J34" s="1087">
        <f>'13 Score Fill'!$AC$1496</f>
        <v>0</v>
      </c>
      <c r="K34" s="1087">
        <f>'13 Score Fill'!$AC$1497</f>
        <v>0</v>
      </c>
      <c r="L34" s="1088">
        <f t="shared" si="0"/>
        <v>0</v>
      </c>
      <c r="M34" s="1699" t="e">
        <f t="shared" si="1"/>
        <v>#DIV/0!</v>
      </c>
      <c r="N34" s="1699" t="e">
        <f t="shared" si="2"/>
        <v>#DIV/0!</v>
      </c>
    </row>
    <row r="35" spans="3:16" x14ac:dyDescent="0.25">
      <c r="C35" s="1700" t="s">
        <v>296</v>
      </c>
      <c r="D35" s="1087">
        <f>'13 Score Fill'!$AC$1559</f>
        <v>0</v>
      </c>
      <c r="E35" s="1087">
        <f>'13 Score Fill'!$AC$1560</f>
        <v>0</v>
      </c>
      <c r="F35" s="1087">
        <f>'13 Score Fill'!$AC$1561</f>
        <v>0</v>
      </c>
      <c r="G35" s="1087">
        <f>'13 Score Fill'!$AC$1562</f>
        <v>0</v>
      </c>
      <c r="H35" s="1087">
        <f>'13 Score Fill'!$AC$1563</f>
        <v>0</v>
      </c>
      <c r="I35" s="1087">
        <f>'13 Score Fill'!$AC$1564</f>
        <v>0</v>
      </c>
      <c r="J35" s="1087">
        <f>'13 Score Fill'!$AC$1565</f>
        <v>0</v>
      </c>
      <c r="K35" s="1087">
        <f>'13 Score Fill'!$AC$1566</f>
        <v>0</v>
      </c>
      <c r="L35" s="1088">
        <f t="shared" si="0"/>
        <v>0</v>
      </c>
      <c r="M35" s="1699" t="e">
        <f t="shared" si="1"/>
        <v>#DIV/0!</v>
      </c>
      <c r="N35" s="1699" t="e">
        <f t="shared" si="2"/>
        <v>#DIV/0!</v>
      </c>
    </row>
    <row r="36" spans="3:16" x14ac:dyDescent="0.25">
      <c r="C36" s="1700" t="s">
        <v>297</v>
      </c>
      <c r="D36" s="1087">
        <f>'13 Score Fill'!$AC$1628</f>
        <v>0</v>
      </c>
      <c r="E36" s="1087">
        <f>'13 Score Fill'!$AC$1629</f>
        <v>0</v>
      </c>
      <c r="F36" s="1087">
        <f>'13 Score Fill'!$AC$1630</f>
        <v>0</v>
      </c>
      <c r="G36" s="1087">
        <f>'13 Score Fill'!$AC$1631</f>
        <v>0</v>
      </c>
      <c r="H36" s="1087">
        <f>'13 Score Fill'!$AC$1632</f>
        <v>0</v>
      </c>
      <c r="I36" s="1087">
        <f>'13 Score Fill'!$AC$1633</f>
        <v>0</v>
      </c>
      <c r="J36" s="1087">
        <f>'13 Score Fill'!$AC$1634</f>
        <v>0</v>
      </c>
      <c r="K36" s="1087">
        <f>'13 Score Fill'!$AC$1635</f>
        <v>0</v>
      </c>
      <c r="L36" s="1088">
        <f t="shared" si="0"/>
        <v>0</v>
      </c>
      <c r="M36" s="1699" t="e">
        <f t="shared" si="1"/>
        <v>#DIV/0!</v>
      </c>
      <c r="N36" s="1699" t="e">
        <f t="shared" si="2"/>
        <v>#DIV/0!</v>
      </c>
    </row>
    <row r="37" spans="3:16" x14ac:dyDescent="0.25">
      <c r="C37" s="1700" t="s">
        <v>298</v>
      </c>
      <c r="D37" s="1087">
        <f>'13 Score Fill'!$AC$1697</f>
        <v>0</v>
      </c>
      <c r="E37" s="1087">
        <f>'13 Score Fill'!$AC$1698</f>
        <v>0</v>
      </c>
      <c r="F37" s="1087">
        <f>'13 Score Fill'!$AC$1699</f>
        <v>0</v>
      </c>
      <c r="G37" s="1087">
        <f>'13 Score Fill'!$AC$1700</f>
        <v>0</v>
      </c>
      <c r="H37" s="1087">
        <f>'13 Score Fill'!$AC$1701</f>
        <v>0</v>
      </c>
      <c r="I37" s="1087">
        <f>'13 Score Fill'!$AC$1702</f>
        <v>0</v>
      </c>
      <c r="J37" s="1087">
        <f>'13 Score Fill'!$AC$1703</f>
        <v>0</v>
      </c>
      <c r="K37" s="1087">
        <f>'13 Score Fill'!$AC$1704</f>
        <v>0</v>
      </c>
      <c r="L37" s="1088">
        <f t="shared" si="0"/>
        <v>0</v>
      </c>
      <c r="M37" s="1699" t="e">
        <f t="shared" si="1"/>
        <v>#DIV/0!</v>
      </c>
      <c r="N37" s="1699" t="e">
        <f t="shared" si="2"/>
        <v>#DIV/0!</v>
      </c>
    </row>
    <row r="38" spans="3:16" x14ac:dyDescent="0.25">
      <c r="C38" s="1700" t="s">
        <v>299</v>
      </c>
      <c r="D38" s="1087">
        <f>'13 Score Fill'!$AC$1766</f>
        <v>0</v>
      </c>
      <c r="E38" s="1087">
        <f>'13 Score Fill'!$AC$1767</f>
        <v>0</v>
      </c>
      <c r="F38" s="1087">
        <f>'13 Score Fill'!$AC$1768</f>
        <v>0</v>
      </c>
      <c r="G38" s="1087">
        <f>'13 Score Fill'!$AC$1769</f>
        <v>0</v>
      </c>
      <c r="H38" s="1087">
        <f>'13 Score Fill'!$AC$1770</f>
        <v>0</v>
      </c>
      <c r="I38" s="1087">
        <f>'13 Score Fill'!$AC$1771</f>
        <v>0</v>
      </c>
      <c r="J38" s="1087">
        <f>'13 Score Fill'!$AC$1772</f>
        <v>0</v>
      </c>
      <c r="K38" s="1087">
        <f>'13 Score Fill'!$AC$1773</f>
        <v>0</v>
      </c>
      <c r="L38" s="1088">
        <f t="shared" si="0"/>
        <v>0</v>
      </c>
      <c r="M38" s="1699" t="e">
        <f t="shared" si="1"/>
        <v>#DIV/0!</v>
      </c>
      <c r="N38" s="1699" t="e">
        <f t="shared" si="2"/>
        <v>#DIV/0!</v>
      </c>
      <c r="P38" s="1026"/>
    </row>
  </sheetData>
  <sheetProtection sheet="1" objects="1" scenarios="1"/>
  <mergeCells count="8">
    <mergeCell ref="C10:L10"/>
    <mergeCell ref="C4:L4"/>
    <mergeCell ref="C3:N3"/>
    <mergeCell ref="C5:N5"/>
    <mergeCell ref="C6:N6"/>
    <mergeCell ref="C7:N7"/>
    <mergeCell ref="C8:N8"/>
    <mergeCell ref="C9:N9"/>
  </mergeCells>
  <dataValidations disablePrompts="1" count="1">
    <dataValidation allowBlank="1" showInputMessage="1" showErrorMessage="1" sqref="E11:K11"/>
  </dataValidations>
  <printOptions horizontalCentered="1"/>
  <pageMargins left="0" right="0" top="0.25" bottom="0.25" header="0.3" footer="0.3"/>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66FF99"/>
    <pageSetUpPr fitToPage="1"/>
  </sheetPr>
  <dimension ref="B1:R39"/>
  <sheetViews>
    <sheetView showGridLines="0" showRowColHeaders="0" topLeftCell="A7" zoomScale="90" zoomScaleNormal="90" workbookViewId="0">
      <selection activeCell="B9" sqref="B9:I9"/>
    </sheetView>
  </sheetViews>
  <sheetFormatPr defaultColWidth="9.109375" defaultRowHeight="13.2" x14ac:dyDescent="0.25"/>
  <cols>
    <col min="1" max="1" width="2.44140625" style="241" customWidth="1"/>
    <col min="2" max="2" width="11.109375" style="1017" customWidth="1"/>
    <col min="3" max="6" width="15.6640625" style="241" customWidth="1"/>
    <col min="7" max="8" width="8.88671875" style="241" customWidth="1"/>
    <col min="9" max="9" width="6.109375" style="241" customWidth="1"/>
    <col min="10" max="11" width="2.5546875" style="241" customWidth="1"/>
    <col min="12" max="18" width="6.88671875" style="241" customWidth="1"/>
    <col min="19" max="16384" width="9.109375" style="241"/>
  </cols>
  <sheetData>
    <row r="1" spans="2:18" ht="10.5" customHeight="1" x14ac:dyDescent="0.25"/>
    <row r="2" spans="2:18" ht="40.5" customHeight="1" x14ac:dyDescent="0.3">
      <c r="B2" s="1488">
        <f>'1 FILL FORM'!$L$6</f>
        <v>0</v>
      </c>
      <c r="C2" s="1488"/>
      <c r="D2" s="1488"/>
      <c r="E2" s="1488"/>
      <c r="F2" s="1488"/>
      <c r="G2" s="1488"/>
      <c r="H2" s="1488"/>
      <c r="I2" s="1488"/>
      <c r="J2" s="1018"/>
      <c r="K2" s="1479" t="s">
        <v>398</v>
      </c>
      <c r="L2" s="1479"/>
      <c r="M2" s="1479"/>
      <c r="N2" s="1479"/>
      <c r="O2" s="1479"/>
      <c r="P2" s="1479"/>
      <c r="Q2" s="1479"/>
      <c r="R2" s="1479"/>
    </row>
    <row r="3" spans="2:18" ht="9.6" customHeight="1" x14ac:dyDescent="0.25">
      <c r="B3" s="1485"/>
      <c r="C3" s="1485"/>
      <c r="D3" s="1485"/>
      <c r="E3" s="1485"/>
      <c r="F3" s="1485"/>
      <c r="G3" s="1485"/>
      <c r="H3" s="1485"/>
      <c r="I3" s="1485"/>
      <c r="K3" s="679">
        <v>1</v>
      </c>
      <c r="L3" s="1477" t="s">
        <v>655</v>
      </c>
      <c r="M3" s="1477"/>
      <c r="N3" s="1477"/>
      <c r="O3" s="1477"/>
      <c r="P3" s="1477"/>
      <c r="Q3" s="1477"/>
      <c r="R3" s="1477"/>
    </row>
    <row r="4" spans="2:18" ht="24.6" customHeight="1" x14ac:dyDescent="0.25">
      <c r="B4" s="1493" t="s">
        <v>360</v>
      </c>
      <c r="C4" s="1493"/>
      <c r="D4" s="1493"/>
      <c r="E4" s="1493"/>
      <c r="F4" s="1493"/>
      <c r="G4" s="1493"/>
      <c r="H4" s="1493"/>
      <c r="I4" s="1493"/>
      <c r="K4" s="1019"/>
      <c r="L4" s="1477"/>
      <c r="M4" s="1477"/>
      <c r="N4" s="1477"/>
      <c r="O4" s="1477"/>
      <c r="P4" s="1477"/>
      <c r="Q4" s="1477"/>
      <c r="R4" s="1477"/>
    </row>
    <row r="5" spans="2:18" ht="20.399999999999999" customHeight="1" x14ac:dyDescent="0.25">
      <c r="B5" s="1494">
        <f>'1 FILL FORM'!$F$7</f>
        <v>0</v>
      </c>
      <c r="C5" s="1494"/>
      <c r="D5" s="1494"/>
      <c r="E5" s="1494"/>
      <c r="F5" s="1494"/>
      <c r="G5" s="1494"/>
      <c r="H5" s="1494"/>
      <c r="I5" s="1494"/>
      <c r="K5" s="1019"/>
      <c r="L5" s="1477"/>
      <c r="M5" s="1477"/>
      <c r="N5" s="1477"/>
      <c r="O5" s="1477"/>
      <c r="P5" s="1477"/>
      <c r="Q5" s="1477"/>
      <c r="R5" s="1477"/>
    </row>
    <row r="6" spans="2:18" ht="26.4" customHeight="1" x14ac:dyDescent="0.25">
      <c r="B6" s="1495" t="str">
        <f>'1 FILL FORM'!$Z$26</f>
        <v>Chief  , Lead Consultant</v>
      </c>
      <c r="C6" s="1495"/>
      <c r="D6" s="1495"/>
      <c r="E6" s="1495"/>
      <c r="F6" s="1495"/>
      <c r="G6" s="1495"/>
      <c r="H6" s="1495"/>
      <c r="I6" s="1495"/>
      <c r="K6" s="1019"/>
      <c r="L6" s="1477"/>
      <c r="M6" s="1477"/>
      <c r="N6" s="1477"/>
      <c r="O6" s="1477"/>
      <c r="P6" s="1477"/>
      <c r="Q6" s="1477"/>
      <c r="R6" s="1477"/>
    </row>
    <row r="7" spans="2:18" ht="11.4" customHeight="1" x14ac:dyDescent="0.25">
      <c r="B7" s="1497"/>
      <c r="C7" s="1497"/>
      <c r="D7" s="1497"/>
      <c r="E7" s="1497"/>
      <c r="F7" s="1497"/>
      <c r="G7" s="1497"/>
      <c r="H7" s="1497"/>
      <c r="I7" s="1497"/>
      <c r="K7" s="679"/>
      <c r="L7" s="1477"/>
      <c r="M7" s="1477"/>
      <c r="N7" s="1477"/>
      <c r="O7" s="1477"/>
      <c r="P7" s="1477"/>
      <c r="Q7" s="1477"/>
      <c r="R7" s="1477"/>
    </row>
    <row r="8" spans="2:18" ht="17.399999999999999" x14ac:dyDescent="0.25">
      <c r="B8" s="1496">
        <f>'1 FILL FORM'!$D$6</f>
        <v>0</v>
      </c>
      <c r="C8" s="1496"/>
      <c r="D8" s="1496"/>
      <c r="E8" s="1496"/>
      <c r="F8" s="1496"/>
      <c r="G8" s="1496"/>
      <c r="H8" s="1496"/>
      <c r="I8" s="1496"/>
      <c r="K8" s="681">
        <v>2</v>
      </c>
      <c r="L8" s="1469" t="s">
        <v>627</v>
      </c>
      <c r="M8" s="1469"/>
      <c r="N8" s="1469"/>
      <c r="O8" s="1469"/>
      <c r="P8" s="1469"/>
      <c r="Q8" s="1469"/>
      <c r="R8" s="1469"/>
    </row>
    <row r="9" spans="2:18" ht="30" customHeight="1" x14ac:dyDescent="0.25">
      <c r="B9" s="1498" t="s">
        <v>851</v>
      </c>
      <c r="C9" s="1498"/>
      <c r="D9" s="1498"/>
      <c r="E9" s="1498"/>
      <c r="F9" s="1498"/>
      <c r="G9" s="1498"/>
      <c r="H9" s="1498"/>
      <c r="I9" s="1498"/>
      <c r="K9" s="680"/>
      <c r="L9" s="1469"/>
      <c r="M9" s="1469"/>
      <c r="N9" s="1469"/>
      <c r="O9" s="1469"/>
      <c r="P9" s="1469"/>
      <c r="Q9" s="1469"/>
      <c r="R9" s="1469"/>
    </row>
    <row r="10" spans="2:18" ht="5.25" customHeight="1" x14ac:dyDescent="0.25">
      <c r="B10" s="1492"/>
      <c r="C10" s="1492"/>
      <c r="D10" s="1492"/>
      <c r="E10" s="1492"/>
      <c r="F10" s="1492"/>
      <c r="G10" s="1492"/>
      <c r="H10" s="1492"/>
      <c r="I10" s="1492"/>
      <c r="K10" s="681"/>
      <c r="L10" s="1478"/>
      <c r="M10" s="1478"/>
      <c r="N10" s="1478"/>
      <c r="O10" s="1478"/>
      <c r="P10" s="1478"/>
      <c r="Q10" s="1478"/>
      <c r="R10" s="1478"/>
    </row>
    <row r="11" spans="2:18" ht="33.75" customHeight="1" x14ac:dyDescent="0.25">
      <c r="B11" s="721" t="s">
        <v>614</v>
      </c>
      <c r="C11" s="668" t="e">
        <f>'12 Score Format'!$G$9</f>
        <v>#N/A</v>
      </c>
      <c r="D11" s="667" t="e">
        <f>'12 Score Format'!$G$10</f>
        <v>#N/A</v>
      </c>
      <c r="E11" s="667" t="e">
        <f>'12 Score Format'!$G$11</f>
        <v>#N/A</v>
      </c>
      <c r="F11" s="667" t="str">
        <f>'12 Score Format'!$G$12</f>
        <v>Not Used</v>
      </c>
      <c r="G11" s="722" t="s">
        <v>615</v>
      </c>
      <c r="H11" s="1491" t="s">
        <v>359</v>
      </c>
      <c r="I11" s="1491" t="s">
        <v>275</v>
      </c>
      <c r="K11" s="681">
        <v>3</v>
      </c>
      <c r="L11" s="1469" t="s">
        <v>628</v>
      </c>
      <c r="M11" s="1469"/>
      <c r="N11" s="1469"/>
      <c r="O11" s="1469"/>
      <c r="P11" s="1469"/>
      <c r="Q11" s="1469"/>
      <c r="R11" s="1469"/>
    </row>
    <row r="12" spans="2:18" ht="38.25" customHeight="1" x14ac:dyDescent="0.25">
      <c r="B12" s="721"/>
      <c r="C12" s="723" t="str">
        <f>"(Total Possible Score For This Exercise Is "&amp;'13 Score Fill'!H7&amp;")"</f>
        <v>(Total Possible Score For This Exercise Is 0)</v>
      </c>
      <c r="D12" s="723" t="str">
        <f>"(Total Possible Score For This Exercise Is "&amp;'13 Score Fill'!H14&amp;")"</f>
        <v>(Total Possible Score For This Exercise Is 0)</v>
      </c>
      <c r="E12" s="723" t="str">
        <f>"(Total Possible Score For This Exercise Is "&amp;'13 Score Fill'!H23&amp;")"</f>
        <v>(Total Possible Score For This Exercise Is 0)</v>
      </c>
      <c r="F12" s="723" t="str">
        <f>"(Total Possible Score For This Exercise Is "&amp;'13 Score Fill'!H31&amp;")"</f>
        <v>(Total Possible Score For This Exercise Is 0)</v>
      </c>
      <c r="G12" s="723" t="str">
        <f>"(Total Score Is "&amp;'12 Score Format'!M90&amp;")"</f>
        <v>(Total Score Is 0)</v>
      </c>
      <c r="H12" s="1491"/>
      <c r="I12" s="1491"/>
      <c r="K12" s="681">
        <v>4</v>
      </c>
      <c r="L12" s="1469" t="s">
        <v>397</v>
      </c>
      <c r="M12" s="1469"/>
      <c r="N12" s="1469"/>
      <c r="O12" s="1469"/>
      <c r="P12" s="1469"/>
      <c r="Q12" s="1469"/>
      <c r="R12" s="1469"/>
    </row>
    <row r="13" spans="2:18" ht="14.25" customHeight="1" x14ac:dyDescent="0.25">
      <c r="B13" s="798" t="s">
        <v>49</v>
      </c>
      <c r="C13" s="728">
        <f>'13 Score Fill'!$K$12</f>
        <v>0</v>
      </c>
      <c r="D13" s="728">
        <f>'13 Score Fill'!$K$20</f>
        <v>0</v>
      </c>
      <c r="E13" s="728">
        <f>'13 Score Fill'!$K$28</f>
        <v>0</v>
      </c>
      <c r="F13" s="728">
        <f>'13 Score Fill'!$K$36</f>
        <v>0</v>
      </c>
      <c r="G13" s="728">
        <f>C13+D13+E13+F13</f>
        <v>0</v>
      </c>
      <c r="H13" s="725" t="e">
        <f>(G13/'12 Score Format'!$M$90)</f>
        <v>#DIV/0!</v>
      </c>
      <c r="I13" s="724">
        <f>RANK(G13,$G$13:$G$38,0)</f>
        <v>1</v>
      </c>
      <c r="K13" s="681"/>
      <c r="L13" s="1020"/>
      <c r="M13" s="1020"/>
      <c r="N13" s="1020"/>
      <c r="O13" s="1020"/>
      <c r="P13" s="1020"/>
      <c r="Q13" s="1020"/>
      <c r="R13" s="1020"/>
    </row>
    <row r="14" spans="2:18" ht="13.8" x14ac:dyDescent="0.25">
      <c r="B14" s="798" t="s">
        <v>50</v>
      </c>
      <c r="C14" s="728">
        <f>'13 Score Fill'!$K$115</f>
        <v>0</v>
      </c>
      <c r="D14" s="728">
        <f>'13 Score Fill'!$K$123</f>
        <v>0</v>
      </c>
      <c r="E14" s="728">
        <f>'13 Score Fill'!$K$131</f>
        <v>0</v>
      </c>
      <c r="F14" s="728">
        <f>'13 Score Fill'!$K$139</f>
        <v>0</v>
      </c>
      <c r="G14" s="728">
        <f>C14+D14+E14+F14</f>
        <v>0</v>
      </c>
      <c r="H14" s="725" t="e">
        <f>(G14/'12 Score Format'!$M$90)</f>
        <v>#DIV/0!</v>
      </c>
      <c r="I14" s="724">
        <f>RANK(G14,$G$13:$G$38,0)</f>
        <v>1</v>
      </c>
    </row>
    <row r="15" spans="2:18" ht="14.25" customHeight="1" x14ac:dyDescent="0.25">
      <c r="B15" s="798" t="s">
        <v>67</v>
      </c>
      <c r="C15" s="728">
        <f>'13 Score Fill'!$K$185</f>
        <v>0</v>
      </c>
      <c r="D15" s="728">
        <f>'13 Score Fill'!$K$193</f>
        <v>0</v>
      </c>
      <c r="E15" s="728">
        <f>'13 Score Fill'!$K$201</f>
        <v>0</v>
      </c>
      <c r="F15" s="728">
        <f>'13 Score Fill'!$K$209</f>
        <v>0</v>
      </c>
      <c r="G15" s="728">
        <f>C15+D15+E15+F15</f>
        <v>0</v>
      </c>
      <c r="H15" s="725" t="e">
        <f>(G15/'12 Score Format'!$M$90)</f>
        <v>#DIV/0!</v>
      </c>
      <c r="I15" s="724">
        <f>RANK(G15,$G$13:$G$38,0)</f>
        <v>1</v>
      </c>
    </row>
    <row r="16" spans="2:18" ht="14.25" customHeight="1" x14ac:dyDescent="0.25">
      <c r="B16" s="798" t="s">
        <v>277</v>
      </c>
      <c r="C16" s="728">
        <f>'13 Score Fill'!$K$252</f>
        <v>0</v>
      </c>
      <c r="D16" s="728">
        <f>'13 Score Fill'!$K$260</f>
        <v>0</v>
      </c>
      <c r="E16" s="728">
        <f>'13 Score Fill'!$K$268</f>
        <v>0</v>
      </c>
      <c r="F16" s="728">
        <f>'13 Score Fill'!$K$276</f>
        <v>0</v>
      </c>
      <c r="G16" s="728">
        <f t="shared" ref="G16:G38" si="0">C16+D16+E16+F16</f>
        <v>0</v>
      </c>
      <c r="H16" s="725" t="e">
        <f>(G16/'12 Score Format'!$M$90)</f>
        <v>#DIV/0!</v>
      </c>
      <c r="I16" s="724">
        <f t="shared" ref="I16:I38" si="1">RANK(G16,$G$13:$G$38,0)</f>
        <v>1</v>
      </c>
    </row>
    <row r="17" spans="2:9" ht="14.25" customHeight="1" x14ac:dyDescent="0.25">
      <c r="B17" s="798" t="s">
        <v>278</v>
      </c>
      <c r="C17" s="728">
        <f>'13 Score Fill'!$K$321</f>
        <v>0</v>
      </c>
      <c r="D17" s="728">
        <f>'13 Score Fill'!$K$329</f>
        <v>0</v>
      </c>
      <c r="E17" s="728">
        <f>'13 Score Fill'!$K$337</f>
        <v>0</v>
      </c>
      <c r="F17" s="728">
        <f>'13 Score Fill'!$K$345</f>
        <v>0</v>
      </c>
      <c r="G17" s="728">
        <f t="shared" si="0"/>
        <v>0</v>
      </c>
      <c r="H17" s="725" t="e">
        <f>(G17/'12 Score Format'!$M$90)</f>
        <v>#DIV/0!</v>
      </c>
      <c r="I17" s="724">
        <f t="shared" si="1"/>
        <v>1</v>
      </c>
    </row>
    <row r="18" spans="2:9" ht="14.25" customHeight="1" x14ac:dyDescent="0.25">
      <c r="B18" s="798" t="s">
        <v>279</v>
      </c>
      <c r="C18" s="728">
        <f>'13 Score Fill'!$K$390</f>
        <v>0</v>
      </c>
      <c r="D18" s="728">
        <f>'13 Score Fill'!$K$398</f>
        <v>0</v>
      </c>
      <c r="E18" s="728">
        <f>'13 Score Fill'!$K$406</f>
        <v>0</v>
      </c>
      <c r="F18" s="728">
        <f>'13 Score Fill'!$K$414</f>
        <v>0</v>
      </c>
      <c r="G18" s="728">
        <f t="shared" si="0"/>
        <v>0</v>
      </c>
      <c r="H18" s="725" t="e">
        <f>(G18/'12 Score Format'!$M$90)</f>
        <v>#DIV/0!</v>
      </c>
      <c r="I18" s="724">
        <f t="shared" si="1"/>
        <v>1</v>
      </c>
    </row>
    <row r="19" spans="2:9" ht="13.8" x14ac:dyDescent="0.25">
      <c r="B19" s="798" t="s">
        <v>280</v>
      </c>
      <c r="C19" s="728">
        <f>'13 Score Fill'!$K$459</f>
        <v>0</v>
      </c>
      <c r="D19" s="728">
        <f>'13 Score Fill'!$K$467</f>
        <v>0</v>
      </c>
      <c r="E19" s="728">
        <f>'13 Score Fill'!$K$475</f>
        <v>0</v>
      </c>
      <c r="F19" s="728">
        <f>'13 Score Fill'!$K$483</f>
        <v>0</v>
      </c>
      <c r="G19" s="728">
        <f t="shared" si="0"/>
        <v>0</v>
      </c>
      <c r="H19" s="725" t="e">
        <f>(G19/'12 Score Format'!$M$90)</f>
        <v>#DIV/0!</v>
      </c>
      <c r="I19" s="724">
        <f t="shared" si="1"/>
        <v>1</v>
      </c>
    </row>
    <row r="20" spans="2:9" ht="13.8" x14ac:dyDescent="0.25">
      <c r="B20" s="798" t="s">
        <v>281</v>
      </c>
      <c r="C20" s="728">
        <f>'13 Score Fill'!$K$528</f>
        <v>0</v>
      </c>
      <c r="D20" s="728">
        <f>'13 Score Fill'!$K$536</f>
        <v>0</v>
      </c>
      <c r="E20" s="728">
        <f>'13 Score Fill'!$K$544</f>
        <v>0</v>
      </c>
      <c r="F20" s="728">
        <f>'13 Score Fill'!$K$552</f>
        <v>0</v>
      </c>
      <c r="G20" s="728">
        <f t="shared" si="0"/>
        <v>0</v>
      </c>
      <c r="H20" s="725" t="e">
        <f>(G20/'12 Score Format'!$M$90)</f>
        <v>#DIV/0!</v>
      </c>
      <c r="I20" s="724">
        <f t="shared" si="1"/>
        <v>1</v>
      </c>
    </row>
    <row r="21" spans="2:9" ht="14.25" customHeight="1" x14ac:dyDescent="0.25">
      <c r="B21" s="798" t="s">
        <v>282</v>
      </c>
      <c r="C21" s="728">
        <f>'13 Score Fill'!$K$597</f>
        <v>0</v>
      </c>
      <c r="D21" s="728">
        <f>'13 Score Fill'!$K$605</f>
        <v>0</v>
      </c>
      <c r="E21" s="728">
        <f>'13 Score Fill'!$K$613</f>
        <v>0</v>
      </c>
      <c r="F21" s="728">
        <f>'13 Score Fill'!$K$621</f>
        <v>0</v>
      </c>
      <c r="G21" s="728">
        <f t="shared" si="0"/>
        <v>0</v>
      </c>
      <c r="H21" s="725" t="e">
        <f>(G21/'12 Score Format'!$M$90)</f>
        <v>#DIV/0!</v>
      </c>
      <c r="I21" s="724">
        <f t="shared" si="1"/>
        <v>1</v>
      </c>
    </row>
    <row r="22" spans="2:9" ht="13.8" x14ac:dyDescent="0.25">
      <c r="B22" s="798" t="s">
        <v>283</v>
      </c>
      <c r="C22" s="728">
        <f>'13 Score Fill'!$K$666</f>
        <v>0</v>
      </c>
      <c r="D22" s="728">
        <f>'13 Score Fill'!$K$674</f>
        <v>0</v>
      </c>
      <c r="E22" s="728">
        <f>'13 Score Fill'!$K$682</f>
        <v>0</v>
      </c>
      <c r="F22" s="728">
        <f>'13 Score Fill'!$K$690</f>
        <v>0</v>
      </c>
      <c r="G22" s="728">
        <f t="shared" si="0"/>
        <v>0</v>
      </c>
      <c r="H22" s="725" t="e">
        <f>(G22/'12 Score Format'!$M$90)</f>
        <v>#DIV/0!</v>
      </c>
      <c r="I22" s="724">
        <f t="shared" si="1"/>
        <v>1</v>
      </c>
    </row>
    <row r="23" spans="2:9" ht="14.25" customHeight="1" x14ac:dyDescent="0.25">
      <c r="B23" s="798" t="s">
        <v>284</v>
      </c>
      <c r="C23" s="728">
        <f>'13 Score Fill'!$K$735</f>
        <v>0</v>
      </c>
      <c r="D23" s="728">
        <f>'13 Score Fill'!$K$743</f>
        <v>0</v>
      </c>
      <c r="E23" s="728">
        <f>'13 Score Fill'!$K$751</f>
        <v>0</v>
      </c>
      <c r="F23" s="728">
        <f>'13 Score Fill'!$K$759</f>
        <v>0</v>
      </c>
      <c r="G23" s="728">
        <f t="shared" si="0"/>
        <v>0</v>
      </c>
      <c r="H23" s="725" t="e">
        <f>(G23/'12 Score Format'!$M$90)</f>
        <v>#DIV/0!</v>
      </c>
      <c r="I23" s="724">
        <f t="shared" si="1"/>
        <v>1</v>
      </c>
    </row>
    <row r="24" spans="2:9" ht="14.25" customHeight="1" x14ac:dyDescent="0.25">
      <c r="B24" s="798" t="s">
        <v>285</v>
      </c>
      <c r="C24" s="728">
        <f>'13 Score Fill'!$K$804</f>
        <v>0</v>
      </c>
      <c r="D24" s="728">
        <f>'13 Score Fill'!$K$812</f>
        <v>0</v>
      </c>
      <c r="E24" s="728">
        <f>'13 Score Fill'!$K$820</f>
        <v>0</v>
      </c>
      <c r="F24" s="728">
        <f>'13 Score Fill'!$K$828</f>
        <v>0</v>
      </c>
      <c r="G24" s="728">
        <f t="shared" si="0"/>
        <v>0</v>
      </c>
      <c r="H24" s="725" t="e">
        <f>(G24/'12 Score Format'!$M$90)</f>
        <v>#DIV/0!</v>
      </c>
      <c r="I24" s="724">
        <f t="shared" si="1"/>
        <v>1</v>
      </c>
    </row>
    <row r="25" spans="2:9" ht="14.25" customHeight="1" x14ac:dyDescent="0.25">
      <c r="B25" s="798" t="s">
        <v>286</v>
      </c>
      <c r="C25" s="728">
        <f>'13 Score Fill'!$K$873</f>
        <v>0</v>
      </c>
      <c r="D25" s="728">
        <f>'13 Score Fill'!$K$881</f>
        <v>0</v>
      </c>
      <c r="E25" s="728">
        <f>'13 Score Fill'!$K$889</f>
        <v>0</v>
      </c>
      <c r="F25" s="728">
        <f>'13 Score Fill'!$K$897</f>
        <v>0</v>
      </c>
      <c r="G25" s="728">
        <f t="shared" si="0"/>
        <v>0</v>
      </c>
      <c r="H25" s="725" t="e">
        <f>(G25/'12 Score Format'!$M$90)</f>
        <v>#DIV/0!</v>
      </c>
      <c r="I25" s="724">
        <f t="shared" si="1"/>
        <v>1</v>
      </c>
    </row>
    <row r="26" spans="2:9" ht="14.25" customHeight="1" x14ac:dyDescent="0.25">
      <c r="B26" s="798" t="s">
        <v>287</v>
      </c>
      <c r="C26" s="728">
        <f>'13 Score Fill'!$K$942</f>
        <v>0</v>
      </c>
      <c r="D26" s="728">
        <f>'13 Score Fill'!$K$950</f>
        <v>0</v>
      </c>
      <c r="E26" s="728">
        <f>'13 Score Fill'!$K$958</f>
        <v>0</v>
      </c>
      <c r="F26" s="728">
        <f>'13 Score Fill'!$K$966</f>
        <v>0</v>
      </c>
      <c r="G26" s="728">
        <f t="shared" si="0"/>
        <v>0</v>
      </c>
      <c r="H26" s="725" t="e">
        <f>(G26/'12 Score Format'!$M$90)</f>
        <v>#DIV/0!</v>
      </c>
      <c r="I26" s="724">
        <f t="shared" si="1"/>
        <v>1</v>
      </c>
    </row>
    <row r="27" spans="2:9" ht="13.8" x14ac:dyDescent="0.25">
      <c r="B27" s="798" t="s">
        <v>288</v>
      </c>
      <c r="C27" s="728">
        <f>'13 Score Fill'!$K$1011</f>
        <v>0</v>
      </c>
      <c r="D27" s="728">
        <f>'13 Score Fill'!$K$1019</f>
        <v>0</v>
      </c>
      <c r="E27" s="728">
        <f>'13 Score Fill'!$K$1027</f>
        <v>0</v>
      </c>
      <c r="F27" s="728">
        <f>'13 Score Fill'!$K$1035</f>
        <v>0</v>
      </c>
      <c r="G27" s="728">
        <f t="shared" si="0"/>
        <v>0</v>
      </c>
      <c r="H27" s="725" t="e">
        <f>(G27/'12 Score Format'!$M$90)</f>
        <v>#DIV/0!</v>
      </c>
      <c r="I27" s="724">
        <f t="shared" si="1"/>
        <v>1</v>
      </c>
    </row>
    <row r="28" spans="2:9" ht="13.8" x14ac:dyDescent="0.25">
      <c r="B28" s="798" t="s">
        <v>289</v>
      </c>
      <c r="C28" s="728">
        <f>'13 Score Fill'!$K$1080</f>
        <v>0</v>
      </c>
      <c r="D28" s="728">
        <f>'13 Score Fill'!$K$1088</f>
        <v>0</v>
      </c>
      <c r="E28" s="728">
        <f>'13 Score Fill'!$K$1096</f>
        <v>0</v>
      </c>
      <c r="F28" s="728">
        <f>'13 Score Fill'!$K$1104</f>
        <v>0</v>
      </c>
      <c r="G28" s="728">
        <f t="shared" si="0"/>
        <v>0</v>
      </c>
      <c r="H28" s="725" t="e">
        <f>(G28/'12 Score Format'!$M$90)</f>
        <v>#DIV/0!</v>
      </c>
      <c r="I28" s="724">
        <f t="shared" si="1"/>
        <v>1</v>
      </c>
    </row>
    <row r="29" spans="2:9" ht="13.8" x14ac:dyDescent="0.25">
      <c r="B29" s="798" t="s">
        <v>290</v>
      </c>
      <c r="C29" s="728">
        <f>'13 Score Fill'!$K$1149</f>
        <v>0</v>
      </c>
      <c r="D29" s="728">
        <f>'13 Score Fill'!$K$1157</f>
        <v>0</v>
      </c>
      <c r="E29" s="728">
        <f>'13 Score Fill'!$K$1165</f>
        <v>0</v>
      </c>
      <c r="F29" s="728">
        <f>'13 Score Fill'!$K$1173</f>
        <v>0</v>
      </c>
      <c r="G29" s="728">
        <f t="shared" si="0"/>
        <v>0</v>
      </c>
      <c r="H29" s="725" t="e">
        <f>(G29/'12 Score Format'!$M$90)</f>
        <v>#DIV/0!</v>
      </c>
      <c r="I29" s="724">
        <f t="shared" si="1"/>
        <v>1</v>
      </c>
    </row>
    <row r="30" spans="2:9" ht="13.8" x14ac:dyDescent="0.25">
      <c r="B30" s="798" t="s">
        <v>291</v>
      </c>
      <c r="C30" s="728">
        <f>'13 Score Fill'!$K$1218</f>
        <v>0</v>
      </c>
      <c r="D30" s="728">
        <f>'13 Score Fill'!$K$1226</f>
        <v>0</v>
      </c>
      <c r="E30" s="728">
        <f>'13 Score Fill'!$K$1234</f>
        <v>0</v>
      </c>
      <c r="F30" s="728">
        <f>'13 Score Fill'!$K$1242</f>
        <v>0</v>
      </c>
      <c r="G30" s="728">
        <f t="shared" si="0"/>
        <v>0</v>
      </c>
      <c r="H30" s="725" t="e">
        <f>(G30/'12 Score Format'!$M$90)</f>
        <v>#DIV/0!</v>
      </c>
      <c r="I30" s="724">
        <f t="shared" si="1"/>
        <v>1</v>
      </c>
    </row>
    <row r="31" spans="2:9" ht="13.8" x14ac:dyDescent="0.25">
      <c r="B31" s="798" t="s">
        <v>292</v>
      </c>
      <c r="C31" s="728">
        <f>'13 Score Fill'!$K$1287</f>
        <v>0</v>
      </c>
      <c r="D31" s="728">
        <f>'13 Score Fill'!$K$1295</f>
        <v>0</v>
      </c>
      <c r="E31" s="728">
        <f>'13 Score Fill'!$K$1303</f>
        <v>0</v>
      </c>
      <c r="F31" s="728">
        <f>'13 Score Fill'!$K$1311</f>
        <v>0</v>
      </c>
      <c r="G31" s="728">
        <f t="shared" si="0"/>
        <v>0</v>
      </c>
      <c r="H31" s="725" t="e">
        <f>(G31/'12 Score Format'!$M$90)</f>
        <v>#DIV/0!</v>
      </c>
      <c r="I31" s="724">
        <f t="shared" si="1"/>
        <v>1</v>
      </c>
    </row>
    <row r="32" spans="2:9" ht="13.8" x14ac:dyDescent="0.25">
      <c r="B32" s="798" t="s">
        <v>293</v>
      </c>
      <c r="C32" s="728">
        <f>'13 Score Fill'!$K$1356</f>
        <v>0</v>
      </c>
      <c r="D32" s="728">
        <f>'13 Score Fill'!$K$1364</f>
        <v>0</v>
      </c>
      <c r="E32" s="728">
        <f>'13 Score Fill'!$K$1372</f>
        <v>0</v>
      </c>
      <c r="F32" s="728">
        <f>'13 Score Fill'!$K$1380</f>
        <v>0</v>
      </c>
      <c r="G32" s="728">
        <f t="shared" si="0"/>
        <v>0</v>
      </c>
      <c r="H32" s="725" t="e">
        <f>(G32/'12 Score Format'!$M$90)</f>
        <v>#DIV/0!</v>
      </c>
      <c r="I32" s="724">
        <f t="shared" si="1"/>
        <v>1</v>
      </c>
    </row>
    <row r="33" spans="2:9" ht="13.8" x14ac:dyDescent="0.25">
      <c r="B33" s="798" t="s">
        <v>294</v>
      </c>
      <c r="C33" s="728">
        <f>'13 Score Fill'!$K$1425</f>
        <v>0</v>
      </c>
      <c r="D33" s="728">
        <f>'13 Score Fill'!$K$1433</f>
        <v>0</v>
      </c>
      <c r="E33" s="728">
        <f>'13 Score Fill'!$K$1441</f>
        <v>0</v>
      </c>
      <c r="F33" s="728">
        <f>'13 Score Fill'!$K$1449</f>
        <v>0</v>
      </c>
      <c r="G33" s="728">
        <f t="shared" si="0"/>
        <v>0</v>
      </c>
      <c r="H33" s="725" t="e">
        <f>(G33/'12 Score Format'!$M$90)</f>
        <v>#DIV/0!</v>
      </c>
      <c r="I33" s="724">
        <f t="shared" si="1"/>
        <v>1</v>
      </c>
    </row>
    <row r="34" spans="2:9" ht="13.8" x14ac:dyDescent="0.25">
      <c r="B34" s="798" t="s">
        <v>295</v>
      </c>
      <c r="C34" s="728">
        <f>'13 Score Fill'!$K$1494</f>
        <v>0</v>
      </c>
      <c r="D34" s="728">
        <f>'13 Score Fill'!$K$1502</f>
        <v>0</v>
      </c>
      <c r="E34" s="728">
        <f>'13 Score Fill'!$K$1510</f>
        <v>0</v>
      </c>
      <c r="F34" s="728">
        <f>'13 Score Fill'!$K$1518</f>
        <v>0</v>
      </c>
      <c r="G34" s="728">
        <f t="shared" si="0"/>
        <v>0</v>
      </c>
      <c r="H34" s="725" t="e">
        <f>(G34/'12 Score Format'!$M$90)</f>
        <v>#DIV/0!</v>
      </c>
      <c r="I34" s="724">
        <f t="shared" si="1"/>
        <v>1</v>
      </c>
    </row>
    <row r="35" spans="2:9" ht="13.8" x14ac:dyDescent="0.25">
      <c r="B35" s="798" t="s">
        <v>296</v>
      </c>
      <c r="C35" s="728">
        <f>'13 Score Fill'!$K$1563</f>
        <v>0</v>
      </c>
      <c r="D35" s="728">
        <f>'13 Score Fill'!$K$1571</f>
        <v>0</v>
      </c>
      <c r="E35" s="728">
        <f>'13 Score Fill'!$K$1579</f>
        <v>0</v>
      </c>
      <c r="F35" s="728">
        <f>'13 Score Fill'!$K$1587</f>
        <v>0</v>
      </c>
      <c r="G35" s="728">
        <f t="shared" si="0"/>
        <v>0</v>
      </c>
      <c r="H35" s="725" t="e">
        <f>(G35/'12 Score Format'!$M$90)</f>
        <v>#DIV/0!</v>
      </c>
      <c r="I35" s="724">
        <f t="shared" si="1"/>
        <v>1</v>
      </c>
    </row>
    <row r="36" spans="2:9" ht="13.8" x14ac:dyDescent="0.25">
      <c r="B36" s="798" t="s">
        <v>297</v>
      </c>
      <c r="C36" s="728">
        <f>'13 Score Fill'!$K$1632</f>
        <v>0</v>
      </c>
      <c r="D36" s="728">
        <f>'13 Score Fill'!$K$1640</f>
        <v>0</v>
      </c>
      <c r="E36" s="728">
        <f>'13 Score Fill'!$K$1648</f>
        <v>0</v>
      </c>
      <c r="F36" s="728">
        <f>'13 Score Fill'!$K$1656</f>
        <v>0</v>
      </c>
      <c r="G36" s="728">
        <f t="shared" si="0"/>
        <v>0</v>
      </c>
      <c r="H36" s="725" t="e">
        <f>(G36/'12 Score Format'!$M$90)</f>
        <v>#DIV/0!</v>
      </c>
      <c r="I36" s="724">
        <f t="shared" si="1"/>
        <v>1</v>
      </c>
    </row>
    <row r="37" spans="2:9" ht="13.8" x14ac:dyDescent="0.25">
      <c r="B37" s="798" t="s">
        <v>298</v>
      </c>
      <c r="C37" s="728">
        <f>'13 Score Fill'!$K$1701</f>
        <v>0</v>
      </c>
      <c r="D37" s="728">
        <f>'13 Score Fill'!$K$1709</f>
        <v>0</v>
      </c>
      <c r="E37" s="728">
        <f>'13 Score Fill'!$K$1717</f>
        <v>0</v>
      </c>
      <c r="F37" s="728">
        <f>'13 Score Fill'!$K$1725</f>
        <v>0</v>
      </c>
      <c r="G37" s="728">
        <f t="shared" si="0"/>
        <v>0</v>
      </c>
      <c r="H37" s="725" t="e">
        <f>(G37/'12 Score Format'!$M$90)</f>
        <v>#DIV/0!</v>
      </c>
      <c r="I37" s="724">
        <f t="shared" si="1"/>
        <v>1</v>
      </c>
    </row>
    <row r="38" spans="2:9" ht="13.8" x14ac:dyDescent="0.25">
      <c r="B38" s="798" t="s">
        <v>299</v>
      </c>
      <c r="C38" s="728">
        <f>'13 Score Fill'!$K$1770</f>
        <v>0</v>
      </c>
      <c r="D38" s="728">
        <f>'13 Score Fill'!$K$1778</f>
        <v>0</v>
      </c>
      <c r="E38" s="728">
        <f>'13 Score Fill'!$K$1786</f>
        <v>0</v>
      </c>
      <c r="F38" s="728">
        <f>'13 Score Fill'!$K$1794</f>
        <v>0</v>
      </c>
      <c r="G38" s="728">
        <f t="shared" si="0"/>
        <v>0</v>
      </c>
      <c r="H38" s="725" t="e">
        <f>(G38/'12 Score Format'!$M$90)</f>
        <v>#DIV/0!</v>
      </c>
      <c r="I38" s="724">
        <f t="shared" si="1"/>
        <v>1</v>
      </c>
    </row>
    <row r="39" spans="2:9" x14ac:dyDescent="0.25">
      <c r="C39" s="1017"/>
      <c r="D39" s="1017"/>
      <c r="E39" s="1017"/>
      <c r="F39" s="1017"/>
      <c r="G39" s="1017"/>
      <c r="H39" s="1017"/>
      <c r="I39" s="1017"/>
    </row>
  </sheetData>
  <sheetProtection sheet="1" objects="1" scenarios="1"/>
  <mergeCells count="17">
    <mergeCell ref="K2:R2"/>
    <mergeCell ref="L8:R9"/>
    <mergeCell ref="B3:I3"/>
    <mergeCell ref="B4:I4"/>
    <mergeCell ref="B5:I5"/>
    <mergeCell ref="B6:I6"/>
    <mergeCell ref="B8:I8"/>
    <mergeCell ref="B7:I7"/>
    <mergeCell ref="B9:I9"/>
    <mergeCell ref="B2:I2"/>
    <mergeCell ref="I11:I12"/>
    <mergeCell ref="L11:R11"/>
    <mergeCell ref="L12:R12"/>
    <mergeCell ref="L10:R10"/>
    <mergeCell ref="L3:R7"/>
    <mergeCell ref="B10:I10"/>
    <mergeCell ref="H11:H12"/>
  </mergeCells>
  <printOptions horizontalCentered="1"/>
  <pageMargins left="0.2" right="0.2"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CC00"/>
    <pageSetUpPr fitToPage="1"/>
  </sheetPr>
  <dimension ref="A1:Q66"/>
  <sheetViews>
    <sheetView showGridLines="0" showRowColHeaders="0" zoomScale="90" zoomScaleNormal="90" workbookViewId="0">
      <selection activeCell="B7" sqref="B7:M7"/>
    </sheetView>
  </sheetViews>
  <sheetFormatPr defaultColWidth="9.109375" defaultRowHeight="13.2" x14ac:dyDescent="0.25"/>
  <cols>
    <col min="1" max="1" width="9.109375" style="985"/>
    <col min="2" max="2" width="3.5546875" style="985" customWidth="1"/>
    <col min="3" max="3" width="3" style="985" customWidth="1"/>
    <col min="4" max="5" width="9.109375" style="985"/>
    <col min="6" max="6" width="5.109375" style="985" customWidth="1"/>
    <col min="7" max="12" width="9.109375" style="985"/>
    <col min="13" max="13" width="14" style="985" customWidth="1"/>
    <col min="14" max="16" width="9.109375" style="985"/>
    <col min="17" max="17" width="16.88671875" style="985" customWidth="1"/>
    <col min="18" max="16384" width="9.109375" style="985"/>
  </cols>
  <sheetData>
    <row r="1" spans="1:17" x14ac:dyDescent="0.25">
      <c r="A1" s="1006"/>
      <c r="B1" s="1006"/>
      <c r="C1" s="1006"/>
    </row>
    <row r="2" spans="1:17" x14ac:dyDescent="0.25">
      <c r="D2" s="1517"/>
      <c r="E2" s="1517"/>
      <c r="F2" s="1517"/>
      <c r="G2" s="1517"/>
      <c r="H2" s="1517"/>
      <c r="I2" s="1517"/>
      <c r="J2" s="1517"/>
      <c r="K2" s="1517"/>
      <c r="L2" s="1517"/>
      <c r="M2" s="1517"/>
    </row>
    <row r="3" spans="1:17" x14ac:dyDescent="0.25">
      <c r="D3" s="1517"/>
      <c r="E3" s="1517"/>
      <c r="F3" s="1517"/>
      <c r="G3" s="1517"/>
      <c r="H3" s="1517"/>
      <c r="I3" s="1517"/>
      <c r="J3" s="1517"/>
      <c r="K3" s="1517"/>
      <c r="L3" s="1517"/>
      <c r="M3" s="1517"/>
    </row>
    <row r="4" spans="1:17" x14ac:dyDescent="0.25">
      <c r="B4" s="1519" t="s">
        <v>420</v>
      </c>
      <c r="C4" s="1519"/>
      <c r="D4" s="1519"/>
      <c r="E4" s="1519"/>
      <c r="F4" s="1519"/>
      <c r="G4" s="1519"/>
      <c r="H4" s="1519"/>
      <c r="I4" s="1519"/>
      <c r="J4" s="1519"/>
      <c r="K4" s="1519"/>
      <c r="L4" s="1519"/>
      <c r="M4" s="1519"/>
    </row>
    <row r="5" spans="1:17" s="1008" customFormat="1" ht="28.5" customHeight="1" x14ac:dyDescent="0.25">
      <c r="B5" s="1518" t="s">
        <v>630</v>
      </c>
      <c r="C5" s="1518"/>
      <c r="D5" s="1518"/>
      <c r="E5" s="1518"/>
      <c r="F5" s="1518"/>
      <c r="G5" s="1518"/>
      <c r="H5" s="1518"/>
      <c r="I5" s="1518"/>
      <c r="J5" s="1518"/>
      <c r="K5" s="1518"/>
      <c r="L5" s="1518"/>
      <c r="M5" s="1518"/>
    </row>
    <row r="6" spans="1:17" ht="8.1" customHeight="1" thickBot="1" x14ac:dyDescent="0.35">
      <c r="B6" s="1501"/>
      <c r="C6" s="1501"/>
      <c r="D6" s="1501"/>
      <c r="E6" s="1501"/>
      <c r="F6" s="1501"/>
      <c r="G6" s="1501"/>
      <c r="H6" s="1501"/>
      <c r="I6" s="1501"/>
      <c r="J6" s="1501"/>
      <c r="K6" s="1501"/>
      <c r="L6" s="1501"/>
      <c r="M6" s="1501"/>
    </row>
    <row r="7" spans="1:17" s="1009" customFormat="1" ht="73.5" customHeight="1" thickBot="1" x14ac:dyDescent="0.3">
      <c r="B7" s="1510" t="s">
        <v>426</v>
      </c>
      <c r="C7" s="1511"/>
      <c r="D7" s="1511"/>
      <c r="E7" s="1511"/>
      <c r="F7" s="1511"/>
      <c r="G7" s="1511"/>
      <c r="H7" s="1511"/>
      <c r="I7" s="1511"/>
      <c r="J7" s="1511"/>
      <c r="K7" s="1511"/>
      <c r="L7" s="1511"/>
      <c r="M7" s="1512"/>
      <c r="O7" s="1463" t="s">
        <v>635</v>
      </c>
      <c r="P7" s="1463"/>
      <c r="Q7" s="1463"/>
    </row>
    <row r="8" spans="1:17" ht="8.1" customHeight="1" x14ac:dyDescent="0.3">
      <c r="B8" s="1501"/>
      <c r="C8" s="1501"/>
      <c r="D8" s="1501"/>
      <c r="E8" s="1501"/>
      <c r="F8" s="1501"/>
      <c r="G8" s="1501"/>
      <c r="H8" s="1501"/>
      <c r="I8" s="1501"/>
      <c r="J8" s="1501"/>
      <c r="K8" s="1501"/>
      <c r="L8" s="1501"/>
      <c r="M8" s="1501"/>
      <c r="O8" s="1463"/>
      <c r="P8" s="1463"/>
      <c r="Q8" s="1463"/>
    </row>
    <row r="9" spans="1:17" ht="47.25" customHeight="1" x14ac:dyDescent="0.25">
      <c r="B9" s="1502" t="s">
        <v>631</v>
      </c>
      <c r="C9" s="1502"/>
      <c r="D9" s="1502"/>
      <c r="E9" s="1502"/>
      <c r="F9" s="1502"/>
      <c r="G9" s="1502"/>
      <c r="H9" s="1502"/>
      <c r="I9" s="1502"/>
      <c r="J9" s="1502"/>
      <c r="K9" s="1502"/>
      <c r="L9" s="1502"/>
      <c r="M9" s="1502"/>
      <c r="O9" s="1463"/>
      <c r="P9" s="1463"/>
      <c r="Q9" s="1463"/>
    </row>
    <row r="10" spans="1:17" ht="8.1" customHeight="1" x14ac:dyDescent="0.3">
      <c r="B10" s="1010"/>
      <c r="C10" s="1010"/>
      <c r="D10" s="1010"/>
      <c r="E10" s="1010"/>
      <c r="F10" s="1010"/>
      <c r="G10" s="1010"/>
      <c r="H10" s="1010"/>
      <c r="I10" s="1010"/>
      <c r="J10" s="1010"/>
      <c r="K10" s="1010"/>
      <c r="L10" s="1010"/>
      <c r="M10" s="1010"/>
    </row>
    <row r="11" spans="1:17" ht="84" customHeight="1" x14ac:dyDescent="0.3">
      <c r="B11" s="1011" t="s">
        <v>424</v>
      </c>
      <c r="C11" s="1012"/>
      <c r="D11" s="1514" t="s">
        <v>871</v>
      </c>
      <c r="E11" s="1514"/>
      <c r="F11" s="1514"/>
      <c r="G11" s="1514"/>
      <c r="H11" s="1514"/>
      <c r="I11" s="1514"/>
      <c r="J11" s="1514"/>
      <c r="K11" s="1514"/>
      <c r="L11" s="1514"/>
      <c r="M11" s="1514"/>
    </row>
    <row r="12" spans="1:17" ht="8.1" customHeight="1" x14ac:dyDescent="0.3">
      <c r="B12" s="1501"/>
      <c r="C12" s="1501"/>
      <c r="D12" s="1501"/>
      <c r="E12" s="1501"/>
      <c r="F12" s="1501"/>
      <c r="G12" s="1501"/>
      <c r="H12" s="1501"/>
      <c r="I12" s="1501"/>
      <c r="J12" s="1501"/>
      <c r="K12" s="1501"/>
      <c r="L12" s="1501"/>
      <c r="M12" s="1501"/>
    </row>
    <row r="13" spans="1:17" ht="102.75" customHeight="1" x14ac:dyDescent="0.3">
      <c r="B13" s="1011" t="s">
        <v>421</v>
      </c>
      <c r="C13" s="1012"/>
      <c r="D13" s="1514" t="s">
        <v>436</v>
      </c>
      <c r="E13" s="1514"/>
      <c r="F13" s="1514"/>
      <c r="G13" s="1514"/>
      <c r="H13" s="1514"/>
      <c r="I13" s="1514"/>
      <c r="J13" s="1514"/>
      <c r="K13" s="1514"/>
      <c r="L13" s="1514"/>
      <c r="M13" s="1514"/>
    </row>
    <row r="14" spans="1:17" ht="8.1" customHeight="1" x14ac:dyDescent="0.3">
      <c r="B14" s="1501"/>
      <c r="C14" s="1501"/>
      <c r="D14" s="1501"/>
      <c r="E14" s="1501"/>
      <c r="F14" s="1501"/>
      <c r="G14" s="1501"/>
      <c r="H14" s="1501"/>
      <c r="I14" s="1501"/>
      <c r="J14" s="1501"/>
      <c r="K14" s="1501"/>
      <c r="L14" s="1501"/>
      <c r="M14" s="1501"/>
    </row>
    <row r="15" spans="1:17" ht="87" customHeight="1" x14ac:dyDescent="0.3">
      <c r="B15" s="1011" t="s">
        <v>422</v>
      </c>
      <c r="C15" s="1012"/>
      <c r="D15" s="1514" t="s">
        <v>435</v>
      </c>
      <c r="E15" s="1514"/>
      <c r="F15" s="1514"/>
      <c r="G15" s="1514"/>
      <c r="H15" s="1514"/>
      <c r="I15" s="1514"/>
      <c r="J15" s="1514"/>
      <c r="K15" s="1514"/>
      <c r="L15" s="1514"/>
      <c r="M15" s="1514"/>
    </row>
    <row r="16" spans="1:17" ht="8.1" customHeight="1" x14ac:dyDescent="0.3">
      <c r="B16" s="1012"/>
      <c r="C16" s="1012"/>
      <c r="D16" s="1013"/>
      <c r="E16" s="1012"/>
      <c r="F16" s="1012"/>
      <c r="G16" s="1012"/>
      <c r="H16" s="1012"/>
      <c r="I16" s="1012"/>
      <c r="J16" s="1012"/>
      <c r="K16" s="1012"/>
      <c r="L16" s="1012"/>
      <c r="M16" s="1012"/>
    </row>
    <row r="17" spans="2:13" ht="64.5" customHeight="1" x14ac:dyDescent="0.3">
      <c r="B17" s="1507" t="s">
        <v>423</v>
      </c>
      <c r="C17" s="1012"/>
      <c r="D17" s="1515" t="s">
        <v>427</v>
      </c>
      <c r="E17" s="1515"/>
      <c r="F17" s="1515"/>
      <c r="G17" s="1515"/>
      <c r="H17" s="1515"/>
      <c r="I17" s="1515"/>
      <c r="J17" s="1515"/>
      <c r="K17" s="1515"/>
      <c r="L17" s="1515"/>
      <c r="M17" s="1515"/>
    </row>
    <row r="18" spans="2:13" ht="12.75" customHeight="1" x14ac:dyDescent="0.3">
      <c r="B18" s="1508"/>
      <c r="C18" s="1012"/>
      <c r="D18" s="1516" t="s">
        <v>408</v>
      </c>
      <c r="E18" s="1516"/>
      <c r="F18" s="1516"/>
      <c r="G18" s="1516" t="s">
        <v>409</v>
      </c>
      <c r="H18" s="1516"/>
      <c r="I18" s="1516"/>
      <c r="J18" s="1516"/>
      <c r="K18" s="1516"/>
      <c r="L18" s="1516"/>
      <c r="M18" s="1516"/>
    </row>
    <row r="19" spans="2:13" ht="27" customHeight="1" x14ac:dyDescent="0.3">
      <c r="B19" s="1508"/>
      <c r="C19" s="1012"/>
      <c r="D19" s="1503" t="s">
        <v>259</v>
      </c>
      <c r="E19" s="1503"/>
      <c r="F19" s="1503"/>
      <c r="G19" s="1503" t="s">
        <v>410</v>
      </c>
      <c r="H19" s="1503"/>
      <c r="I19" s="1503"/>
      <c r="J19" s="1503"/>
      <c r="K19" s="1503"/>
      <c r="L19" s="1503"/>
      <c r="M19" s="1503"/>
    </row>
    <row r="20" spans="2:13" ht="13.2" customHeight="1" x14ac:dyDescent="0.3">
      <c r="B20" s="1508"/>
      <c r="C20" s="1012"/>
      <c r="D20" s="1503" t="s">
        <v>266</v>
      </c>
      <c r="E20" s="1503"/>
      <c r="F20" s="1503"/>
      <c r="G20" s="1503" t="s">
        <v>412</v>
      </c>
      <c r="H20" s="1503"/>
      <c r="I20" s="1503"/>
      <c r="J20" s="1503"/>
      <c r="K20" s="1503"/>
      <c r="L20" s="1503"/>
      <c r="M20" s="1503"/>
    </row>
    <row r="21" spans="2:13" ht="13.2" customHeight="1" x14ac:dyDescent="0.3">
      <c r="B21" s="1508"/>
      <c r="C21" s="1012"/>
      <c r="D21" s="1503" t="s">
        <v>260</v>
      </c>
      <c r="E21" s="1503"/>
      <c r="F21" s="1503"/>
      <c r="G21" s="1503" t="s">
        <v>411</v>
      </c>
      <c r="H21" s="1503"/>
      <c r="I21" s="1503"/>
      <c r="J21" s="1503"/>
      <c r="K21" s="1503"/>
      <c r="L21" s="1503"/>
      <c r="M21" s="1503"/>
    </row>
    <row r="22" spans="2:13" ht="13.2" customHeight="1" x14ac:dyDescent="0.3">
      <c r="B22" s="1508"/>
      <c r="C22" s="1012"/>
      <c r="D22" s="1503" t="s">
        <v>261</v>
      </c>
      <c r="E22" s="1503"/>
      <c r="F22" s="1503"/>
      <c r="G22" s="1503" t="s">
        <v>413</v>
      </c>
      <c r="H22" s="1503"/>
      <c r="I22" s="1503"/>
      <c r="J22" s="1503"/>
      <c r="K22" s="1503"/>
      <c r="L22" s="1503"/>
      <c r="M22" s="1503"/>
    </row>
    <row r="23" spans="2:13" ht="27" customHeight="1" x14ac:dyDescent="0.3">
      <c r="B23" s="1508"/>
      <c r="C23" s="1012"/>
      <c r="D23" s="1503" t="s">
        <v>262</v>
      </c>
      <c r="E23" s="1503"/>
      <c r="F23" s="1503"/>
      <c r="G23" s="1503" t="s">
        <v>414</v>
      </c>
      <c r="H23" s="1503"/>
      <c r="I23" s="1503"/>
      <c r="J23" s="1503"/>
      <c r="K23" s="1503"/>
      <c r="L23" s="1503"/>
      <c r="M23" s="1503"/>
    </row>
    <row r="24" spans="2:13" ht="13.2" customHeight="1" x14ac:dyDescent="0.3">
      <c r="B24" s="1508"/>
      <c r="C24" s="1012"/>
      <c r="D24" s="1503" t="s">
        <v>263</v>
      </c>
      <c r="E24" s="1503"/>
      <c r="F24" s="1503"/>
      <c r="G24" s="1503" t="s">
        <v>416</v>
      </c>
      <c r="H24" s="1503"/>
      <c r="I24" s="1503"/>
      <c r="J24" s="1503"/>
      <c r="K24" s="1503"/>
      <c r="L24" s="1503"/>
      <c r="M24" s="1503"/>
    </row>
    <row r="25" spans="2:13" ht="27" customHeight="1" x14ac:dyDescent="0.3">
      <c r="B25" s="1508"/>
      <c r="C25" s="1012"/>
      <c r="D25" s="1503" t="s">
        <v>265</v>
      </c>
      <c r="E25" s="1503"/>
      <c r="F25" s="1503"/>
      <c r="G25" s="1503" t="s">
        <v>415</v>
      </c>
      <c r="H25" s="1503"/>
      <c r="I25" s="1503"/>
      <c r="J25" s="1503"/>
      <c r="K25" s="1503"/>
      <c r="L25" s="1503"/>
      <c r="M25" s="1503"/>
    </row>
    <row r="26" spans="2:13" ht="13.2" customHeight="1" x14ac:dyDescent="0.3">
      <c r="B26" s="1509"/>
      <c r="C26" s="1012"/>
      <c r="D26" s="1503" t="s">
        <v>407</v>
      </c>
      <c r="E26" s="1503"/>
      <c r="F26" s="1503"/>
      <c r="G26" s="1503" t="s">
        <v>367</v>
      </c>
      <c r="H26" s="1503"/>
      <c r="I26" s="1503"/>
      <c r="J26" s="1503"/>
      <c r="K26" s="1503"/>
      <c r="L26" s="1503"/>
      <c r="M26" s="1503"/>
    </row>
    <row r="27" spans="2:13" ht="14.4" customHeight="1" thickBot="1" x14ac:dyDescent="0.3">
      <c r="B27" s="1014"/>
      <c r="C27" s="1014"/>
      <c r="D27" s="1015"/>
      <c r="E27" s="1014"/>
      <c r="F27" s="1014"/>
      <c r="G27" s="1014"/>
      <c r="H27" s="1014"/>
      <c r="I27" s="1014"/>
      <c r="J27" s="1014"/>
      <c r="K27" s="1014"/>
      <c r="L27" s="1014"/>
      <c r="M27" s="1014"/>
    </row>
    <row r="28" spans="2:13" ht="30" customHeight="1" thickBot="1" x14ac:dyDescent="0.3">
      <c r="B28" s="1504" t="s">
        <v>419</v>
      </c>
      <c r="C28" s="1505"/>
      <c r="D28" s="1505"/>
      <c r="E28" s="1505"/>
      <c r="F28" s="1505"/>
      <c r="G28" s="1505"/>
      <c r="H28" s="1505"/>
      <c r="I28" s="1505"/>
      <c r="J28" s="1505"/>
      <c r="K28" s="1505"/>
      <c r="L28" s="1505"/>
      <c r="M28" s="1506"/>
    </row>
    <row r="29" spans="2:13" x14ac:dyDescent="0.25">
      <c r="B29" s="1499" t="s">
        <v>928</v>
      </c>
      <c r="C29" s="1499"/>
      <c r="D29" s="1499"/>
      <c r="E29" s="1499"/>
      <c r="F29" s="1499"/>
      <c r="G29" s="1499"/>
      <c r="H29" s="1499"/>
      <c r="I29" s="1499"/>
      <c r="J29" s="1499"/>
      <c r="K29" s="1499"/>
      <c r="L29" s="1499"/>
      <c r="M29" s="1499"/>
    </row>
    <row r="30" spans="2:13" ht="6" customHeight="1" x14ac:dyDescent="0.25">
      <c r="B30" s="1500"/>
      <c r="C30" s="1500"/>
      <c r="D30" s="1500"/>
      <c r="E30" s="1500"/>
      <c r="F30" s="1500"/>
      <c r="G30" s="1500"/>
      <c r="H30" s="1500"/>
      <c r="I30" s="1500"/>
      <c r="J30" s="1500"/>
      <c r="K30" s="1500"/>
      <c r="L30" s="1500"/>
      <c r="M30" s="1500"/>
    </row>
    <row r="31" spans="2:13" x14ac:dyDescent="0.25">
      <c r="D31" s="1016"/>
    </row>
    <row r="66" spans="2:13" x14ac:dyDescent="0.25">
      <c r="B66" s="1513" t="s">
        <v>417</v>
      </c>
      <c r="C66" s="1513"/>
      <c r="D66" s="1513"/>
      <c r="E66" s="1513"/>
      <c r="F66" s="1513"/>
      <c r="G66" s="1513"/>
      <c r="H66" s="1513"/>
      <c r="I66" s="1513"/>
      <c r="J66" s="1513"/>
      <c r="K66" s="1513"/>
      <c r="L66" s="1513"/>
      <c r="M66" s="1513"/>
    </row>
  </sheetData>
  <sheetProtection sheet="1" objects="1" scenarios="1"/>
  <mergeCells count="37">
    <mergeCell ref="D2:M2"/>
    <mergeCell ref="D3:M3"/>
    <mergeCell ref="B5:M5"/>
    <mergeCell ref="B4:M4"/>
    <mergeCell ref="B6:M6"/>
    <mergeCell ref="B7:M7"/>
    <mergeCell ref="O7:Q9"/>
    <mergeCell ref="B66:M66"/>
    <mergeCell ref="D15:M15"/>
    <mergeCell ref="D11:M11"/>
    <mergeCell ref="D17:M17"/>
    <mergeCell ref="B14:M14"/>
    <mergeCell ref="G19:M19"/>
    <mergeCell ref="D20:F20"/>
    <mergeCell ref="G20:M20"/>
    <mergeCell ref="D13:M13"/>
    <mergeCell ref="D23:F23"/>
    <mergeCell ref="G23:M23"/>
    <mergeCell ref="D18:F18"/>
    <mergeCell ref="G18:M18"/>
    <mergeCell ref="D19:F19"/>
    <mergeCell ref="B29:M30"/>
    <mergeCell ref="B8:M8"/>
    <mergeCell ref="B12:M12"/>
    <mergeCell ref="B9:M9"/>
    <mergeCell ref="G21:M21"/>
    <mergeCell ref="D22:F22"/>
    <mergeCell ref="B28:M28"/>
    <mergeCell ref="B17:B26"/>
    <mergeCell ref="D24:F24"/>
    <mergeCell ref="G24:M24"/>
    <mergeCell ref="D25:F25"/>
    <mergeCell ref="G25:M25"/>
    <mergeCell ref="D26:F26"/>
    <mergeCell ref="G26:M26"/>
    <mergeCell ref="D21:F21"/>
    <mergeCell ref="G22:M22"/>
  </mergeCells>
  <printOptions horizontalCentered="1" verticalCentered="1"/>
  <pageMargins left="0.2" right="0.2" top="0.3" bottom="0.25" header="0.3" footer="0.3"/>
  <pageSetup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CC00"/>
    <pageSetUpPr fitToPage="1"/>
  </sheetPr>
  <dimension ref="B1:AF24"/>
  <sheetViews>
    <sheetView showGridLines="0" showRowColHeaders="0" workbookViewId="0">
      <selection activeCell="C3" sqref="C3:N3"/>
    </sheetView>
  </sheetViews>
  <sheetFormatPr defaultColWidth="9.109375" defaultRowHeight="13.2" x14ac:dyDescent="0.25"/>
  <cols>
    <col min="1" max="1" width="3.6640625" style="985" customWidth="1"/>
    <col min="2" max="2" width="2.6640625" style="985" customWidth="1"/>
    <col min="3" max="3" width="9.44140625" style="985" customWidth="1"/>
    <col min="4" max="5" width="7.6640625" style="985" customWidth="1"/>
    <col min="6" max="6" width="1.88671875" style="985" customWidth="1"/>
    <col min="7" max="9" width="7.6640625" style="985" customWidth="1"/>
    <col min="10" max="10" width="6.5546875" style="985" customWidth="1"/>
    <col min="11" max="14" width="7.6640625" style="985" customWidth="1"/>
    <col min="15" max="15" width="1.6640625" style="985" customWidth="1"/>
    <col min="16" max="16" width="3.6640625" style="985" customWidth="1"/>
    <col min="17" max="18" width="9.109375" style="985"/>
    <col min="19" max="19" width="15" style="985" customWidth="1"/>
    <col min="20" max="22" width="9.109375" style="985"/>
    <col min="23" max="33" width="0" style="985" hidden="1" customWidth="1"/>
    <col min="34" max="16384" width="9.109375" style="985"/>
  </cols>
  <sheetData>
    <row r="1" spans="2:32" x14ac:dyDescent="0.25">
      <c r="Z1" s="985" t="str">
        <f>'2 IN-BASKET'!$J$3</f>
        <v>NOT USED</v>
      </c>
    </row>
    <row r="2" spans="2:32" ht="24.75" customHeight="1" x14ac:dyDescent="0.3">
      <c r="B2" s="5"/>
      <c r="C2" s="1520" t="s">
        <v>420</v>
      </c>
      <c r="D2" s="1520"/>
      <c r="E2" s="1520"/>
      <c r="F2" s="1520"/>
      <c r="G2" s="1520"/>
      <c r="H2" s="1520"/>
      <c r="I2" s="1520"/>
      <c r="J2" s="1520"/>
      <c r="K2" s="1520"/>
      <c r="L2" s="1520"/>
      <c r="M2" s="1520"/>
      <c r="N2" s="1520"/>
      <c r="O2" s="1002"/>
    </row>
    <row r="3" spans="2:32" ht="78.75" customHeight="1" thickBot="1" x14ac:dyDescent="0.3">
      <c r="B3" s="5"/>
      <c r="C3" s="1521" t="s">
        <v>639</v>
      </c>
      <c r="D3" s="1522"/>
      <c r="E3" s="1522"/>
      <c r="F3" s="1522"/>
      <c r="G3" s="1522"/>
      <c r="H3" s="1522"/>
      <c r="I3" s="1522"/>
      <c r="J3" s="1522"/>
      <c r="K3" s="1522"/>
      <c r="L3" s="1522"/>
      <c r="M3" s="1522"/>
      <c r="N3" s="1522"/>
      <c r="O3" s="1003"/>
    </row>
    <row r="4" spans="2:32" ht="17.25" customHeight="1" x14ac:dyDescent="0.25">
      <c r="B4" s="5"/>
      <c r="C4" s="1523" t="s">
        <v>868</v>
      </c>
      <c r="D4" s="1524"/>
      <c r="E4" s="1524"/>
      <c r="F4" s="1524"/>
      <c r="G4" s="1524"/>
      <c r="H4" s="1524"/>
      <c r="I4" s="1524"/>
      <c r="J4" s="1524"/>
      <c r="K4" s="1524"/>
      <c r="L4" s="1524"/>
      <c r="M4" s="1524"/>
      <c r="N4" s="1525"/>
      <c r="O4" s="1004"/>
    </row>
    <row r="5" spans="2:32" ht="65.25" customHeight="1" x14ac:dyDescent="0.25">
      <c r="B5" s="5"/>
      <c r="C5" s="1526"/>
      <c r="D5" s="1527"/>
      <c r="E5" s="1527"/>
      <c r="F5" s="1527"/>
      <c r="G5" s="1527"/>
      <c r="H5" s="1527"/>
      <c r="I5" s="1527"/>
      <c r="J5" s="1527"/>
      <c r="K5" s="1527"/>
      <c r="L5" s="1527"/>
      <c r="M5" s="1527"/>
      <c r="N5" s="1528"/>
      <c r="O5" s="1004"/>
      <c r="Q5" s="1463" t="s">
        <v>635</v>
      </c>
      <c r="R5" s="1463"/>
      <c r="S5" s="1463"/>
    </row>
    <row r="6" spans="2:32" ht="15" x14ac:dyDescent="0.25">
      <c r="B6" s="5"/>
      <c r="C6" s="1529" t="s">
        <v>626</v>
      </c>
      <c r="D6" s="1530"/>
      <c r="E6" s="1530"/>
      <c r="F6" s="1530"/>
      <c r="G6" s="1530"/>
      <c r="H6" s="1530"/>
      <c r="I6" s="1530"/>
      <c r="J6" s="1530"/>
      <c r="K6" s="1530"/>
      <c r="L6" s="1530"/>
      <c r="M6" s="1530"/>
      <c r="N6" s="1531"/>
      <c r="O6" s="1005"/>
      <c r="Q6" s="1463"/>
      <c r="R6" s="1463"/>
      <c r="S6" s="1463"/>
    </row>
    <row r="7" spans="2:32" ht="37.5" customHeight="1" thickBot="1" x14ac:dyDescent="0.3">
      <c r="B7" s="5"/>
      <c r="C7" s="1532"/>
      <c r="D7" s="1533"/>
      <c r="E7" s="1533"/>
      <c r="F7" s="1533"/>
      <c r="G7" s="1533"/>
      <c r="H7" s="1533"/>
      <c r="I7" s="1533"/>
      <c r="J7" s="1533"/>
      <c r="K7" s="1533"/>
      <c r="L7" s="1533"/>
      <c r="M7" s="1533"/>
      <c r="N7" s="1534"/>
      <c r="O7" s="1005"/>
      <c r="Q7" s="1463"/>
      <c r="R7" s="1463"/>
      <c r="S7" s="1463"/>
    </row>
    <row r="8" spans="2:32" x14ac:dyDescent="0.25">
      <c r="B8" s="5"/>
      <c r="C8" s="5"/>
      <c r="D8" s="5"/>
      <c r="E8" s="5"/>
      <c r="F8" s="5"/>
      <c r="G8" s="5"/>
      <c r="H8" s="5"/>
      <c r="I8" s="5"/>
      <c r="J8" s="5"/>
      <c r="K8" s="5"/>
      <c r="L8" s="5"/>
      <c r="M8" s="5"/>
      <c r="N8" s="5"/>
      <c r="O8" s="5"/>
    </row>
    <row r="9" spans="2:32" x14ac:dyDescent="0.25">
      <c r="B9" s="5"/>
      <c r="C9" s="5"/>
      <c r="D9" s="5"/>
      <c r="E9" s="5"/>
      <c r="F9" s="5"/>
      <c r="G9" s="5"/>
      <c r="H9" s="5"/>
      <c r="I9" s="5"/>
      <c r="J9" s="5"/>
      <c r="K9" s="5"/>
      <c r="L9" s="5"/>
      <c r="M9" s="5"/>
      <c r="N9" s="5"/>
      <c r="O9" s="5"/>
    </row>
    <row r="10" spans="2:32" x14ac:dyDescent="0.25">
      <c r="B10" s="5"/>
      <c r="C10" s="5"/>
      <c r="D10" s="5"/>
      <c r="E10" s="5"/>
      <c r="F10" s="5"/>
      <c r="G10" s="5"/>
      <c r="H10" s="5"/>
      <c r="I10" s="5"/>
      <c r="J10" s="5"/>
      <c r="K10" s="5"/>
      <c r="L10" s="5"/>
      <c r="M10" s="5"/>
      <c r="N10" s="5"/>
      <c r="O10" s="5"/>
    </row>
    <row r="11" spans="2:32" ht="15" x14ac:dyDescent="0.25">
      <c r="B11" s="5"/>
      <c r="C11" s="1535" t="s">
        <v>257</v>
      </c>
      <c r="D11" s="1535"/>
      <c r="E11" s="1535"/>
      <c r="F11" s="5"/>
      <c r="G11" s="1318" t="str">
        <f>IF(Z1="NOT USED","NOT USED","USED")</f>
        <v>NOT USED</v>
      </c>
      <c r="H11" s="1318"/>
      <c r="I11" s="1318"/>
      <c r="J11" s="1318"/>
      <c r="K11" s="1318"/>
      <c r="L11" s="1318"/>
      <c r="M11" s="1318"/>
      <c r="N11" s="5"/>
      <c r="O11" s="5"/>
      <c r="Z11" s="1006" t="s">
        <v>750</v>
      </c>
    </row>
    <row r="12" spans="2:32" ht="15" x14ac:dyDescent="0.25">
      <c r="B12" s="5"/>
      <c r="C12" s="938"/>
      <c r="D12" s="172"/>
      <c r="E12" s="172"/>
      <c r="F12" s="5"/>
      <c r="G12" s="1007"/>
      <c r="H12" s="1007"/>
      <c r="I12" s="1007"/>
      <c r="J12" s="1007"/>
      <c r="K12" s="1007"/>
      <c r="L12" s="1007"/>
      <c r="M12" s="1007"/>
      <c r="N12" s="5"/>
      <c r="O12" s="5"/>
      <c r="Z12" s="1536">
        <f>'3 WRITTEN EXERCISE #1'!$F$4</f>
        <v>0</v>
      </c>
      <c r="AA12" s="1536"/>
      <c r="AB12" s="1536"/>
      <c r="AC12" s="1536"/>
      <c r="AD12" s="1536"/>
      <c r="AE12" s="1536"/>
      <c r="AF12" s="1536"/>
    </row>
    <row r="13" spans="2:32" ht="15" x14ac:dyDescent="0.25">
      <c r="B13" s="5"/>
      <c r="C13" s="1535" t="s">
        <v>578</v>
      </c>
      <c r="D13" s="1535"/>
      <c r="E13" s="1535"/>
      <c r="F13" s="5"/>
      <c r="G13" s="1536" t="str">
        <f>IF(Z12=0,"NOT USED",Z12)</f>
        <v>NOT USED</v>
      </c>
      <c r="H13" s="1536"/>
      <c r="I13" s="1536"/>
      <c r="J13" s="1536"/>
      <c r="K13" s="1536"/>
      <c r="L13" s="1536"/>
      <c r="M13" s="1536"/>
      <c r="N13" s="5"/>
      <c r="O13" s="5"/>
      <c r="U13" s="1006"/>
      <c r="Z13" s="1318">
        <f>'4 WRITTEN EXERCISE #2'!$F$4</f>
        <v>0</v>
      </c>
      <c r="AA13" s="1318"/>
      <c r="AB13" s="1318"/>
      <c r="AC13" s="1318"/>
      <c r="AD13" s="1318"/>
      <c r="AE13" s="1318"/>
      <c r="AF13" s="1318"/>
    </row>
    <row r="14" spans="2:32" ht="15" x14ac:dyDescent="0.25">
      <c r="B14" s="5"/>
      <c r="C14" s="1535" t="s">
        <v>579</v>
      </c>
      <c r="D14" s="1535"/>
      <c r="E14" s="1535"/>
      <c r="F14" s="5"/>
      <c r="G14" s="1536" t="str">
        <f>IF(Z13=0,"NOT USED",Z13)</f>
        <v>NOT USED</v>
      </c>
      <c r="H14" s="1536"/>
      <c r="I14" s="1536"/>
      <c r="J14" s="1536"/>
      <c r="K14" s="1536"/>
      <c r="L14" s="1536"/>
      <c r="M14" s="1536"/>
      <c r="N14" s="5"/>
      <c r="O14" s="5"/>
      <c r="Z14" s="1318"/>
      <c r="AA14" s="1318"/>
      <c r="AB14" s="1318"/>
      <c r="AC14" s="1318"/>
      <c r="AD14" s="1007"/>
      <c r="AE14" s="1007"/>
      <c r="AF14" s="1007"/>
    </row>
    <row r="15" spans="2:32" ht="15" x14ac:dyDescent="0.25">
      <c r="B15" s="5"/>
      <c r="C15" s="938"/>
      <c r="D15" s="172"/>
      <c r="E15" s="172"/>
      <c r="F15" s="5"/>
      <c r="G15" s="1318"/>
      <c r="H15" s="1318"/>
      <c r="I15" s="1318"/>
      <c r="J15" s="1318"/>
      <c r="K15" s="1007"/>
      <c r="L15" s="1007"/>
      <c r="M15" s="1007"/>
      <c r="N15" s="5"/>
      <c r="O15" s="5"/>
      <c r="Z15" s="1318">
        <f>'5 GROUP DISCUSSION #1'!$F$4</f>
        <v>0</v>
      </c>
      <c r="AA15" s="1318"/>
      <c r="AB15" s="1318"/>
      <c r="AC15" s="1318"/>
      <c r="AD15" s="1318"/>
      <c r="AE15" s="1318"/>
      <c r="AF15" s="1318"/>
    </row>
    <row r="16" spans="2:32" ht="15" x14ac:dyDescent="0.25">
      <c r="B16" s="5"/>
      <c r="C16" s="1535" t="s">
        <v>869</v>
      </c>
      <c r="D16" s="1535"/>
      <c r="E16" s="1535"/>
      <c r="F16" s="5"/>
      <c r="G16" s="1536" t="str">
        <f>IF(Z15=0,"NOT USED",Z15)</f>
        <v>NOT USED</v>
      </c>
      <c r="H16" s="1536"/>
      <c r="I16" s="1536"/>
      <c r="J16" s="1536"/>
      <c r="K16" s="1536"/>
      <c r="L16" s="1536"/>
      <c r="M16" s="1536"/>
      <c r="N16" s="5"/>
      <c r="O16" s="5"/>
      <c r="Z16" s="1318">
        <f>'6 GROUP DISCUSSION #2'!$F$4</f>
        <v>0</v>
      </c>
      <c r="AA16" s="1318"/>
      <c r="AB16" s="1318"/>
      <c r="AC16" s="1318"/>
      <c r="AD16" s="1318"/>
      <c r="AE16" s="1318"/>
      <c r="AF16" s="1318"/>
    </row>
    <row r="17" spans="2:32" ht="15" x14ac:dyDescent="0.25">
      <c r="B17" s="5"/>
      <c r="C17" s="1535" t="s">
        <v>870</v>
      </c>
      <c r="D17" s="1535"/>
      <c r="E17" s="1535"/>
      <c r="F17" s="5"/>
      <c r="G17" s="1536" t="str">
        <f>IF(Z16=0,"NOT USED",Z16)</f>
        <v>NOT USED</v>
      </c>
      <c r="H17" s="1536"/>
      <c r="I17" s="1536"/>
      <c r="J17" s="1536"/>
      <c r="K17" s="1536"/>
      <c r="L17" s="1536"/>
      <c r="M17" s="1536"/>
      <c r="N17" s="5"/>
      <c r="O17" s="5"/>
      <c r="Z17" s="1318"/>
      <c r="AA17" s="1318"/>
      <c r="AB17" s="1318"/>
      <c r="AC17" s="1318"/>
      <c r="AD17" s="1007"/>
      <c r="AE17" s="1007"/>
      <c r="AF17" s="1007"/>
    </row>
    <row r="18" spans="2:32" ht="15" x14ac:dyDescent="0.25">
      <c r="B18" s="5"/>
      <c r="C18" s="938"/>
      <c r="D18" s="172"/>
      <c r="E18" s="172"/>
      <c r="F18" s="5"/>
      <c r="G18" s="1318"/>
      <c r="H18" s="1318"/>
      <c r="I18" s="1318"/>
      <c r="J18" s="1318"/>
      <c r="K18" s="1007"/>
      <c r="L18" s="1007"/>
      <c r="M18" s="1007"/>
      <c r="N18" s="5"/>
      <c r="O18" s="5"/>
      <c r="Z18" s="1318">
        <f>'7 ORAL EXERCISE #1'!$F$4</f>
        <v>0</v>
      </c>
      <c r="AA18" s="1318"/>
      <c r="AB18" s="1318"/>
      <c r="AC18" s="1318"/>
      <c r="AD18" s="1318"/>
      <c r="AE18" s="1318"/>
      <c r="AF18" s="1318"/>
    </row>
    <row r="19" spans="2:32" ht="15" x14ac:dyDescent="0.25">
      <c r="B19" s="5"/>
      <c r="C19" s="1535" t="s">
        <v>580</v>
      </c>
      <c r="D19" s="1535"/>
      <c r="E19" s="1535"/>
      <c r="F19" s="5"/>
      <c r="G19" s="1536" t="str">
        <f>IF(Z18=0,"NOT USED",Z18)</f>
        <v>NOT USED</v>
      </c>
      <c r="H19" s="1536"/>
      <c r="I19" s="1536"/>
      <c r="J19" s="1536"/>
      <c r="K19" s="1536"/>
      <c r="L19" s="1536"/>
      <c r="M19" s="1536"/>
      <c r="N19" s="5"/>
      <c r="O19" s="5"/>
      <c r="Z19" s="1318">
        <f>' 8 ORAL EXERCISE #2'!$F$4</f>
        <v>0</v>
      </c>
      <c r="AA19" s="1318"/>
      <c r="AB19" s="1318"/>
      <c r="AC19" s="1318"/>
      <c r="AD19" s="1318"/>
      <c r="AE19" s="1318"/>
      <c r="AF19" s="1318"/>
    </row>
    <row r="20" spans="2:32" ht="15" x14ac:dyDescent="0.25">
      <c r="B20" s="5"/>
      <c r="C20" s="1535" t="s">
        <v>581</v>
      </c>
      <c r="D20" s="1535"/>
      <c r="E20" s="1535"/>
      <c r="F20" s="5"/>
      <c r="G20" s="1536" t="str">
        <f>IF(Z19=0,"NOT USED",Z19)</f>
        <v>NOT USED</v>
      </c>
      <c r="H20" s="1536"/>
      <c r="I20" s="1536"/>
      <c r="J20" s="1536"/>
      <c r="K20" s="1536"/>
      <c r="L20" s="1536"/>
      <c r="M20" s="1536"/>
      <c r="N20" s="5"/>
      <c r="O20" s="5"/>
      <c r="Z20" s="1318"/>
      <c r="AA20" s="1318"/>
      <c r="AB20" s="1318"/>
      <c r="AC20" s="1318"/>
      <c r="AD20" s="1007"/>
      <c r="AE20" s="1007"/>
      <c r="AF20" s="1007"/>
    </row>
    <row r="21" spans="2:32" ht="15" x14ac:dyDescent="0.25">
      <c r="B21" s="5"/>
      <c r="C21" s="938"/>
      <c r="D21" s="172"/>
      <c r="E21" s="172"/>
      <c r="F21" s="5"/>
      <c r="G21" s="1318"/>
      <c r="H21" s="1318"/>
      <c r="I21" s="1318"/>
      <c r="J21" s="1318"/>
      <c r="K21" s="1007"/>
      <c r="L21" s="1007"/>
      <c r="M21" s="1007"/>
      <c r="N21" s="5"/>
      <c r="O21" s="5"/>
      <c r="Z21" s="1318">
        <f>'9 ROLE PLAY #1'!$F$4</f>
        <v>0</v>
      </c>
      <c r="AA21" s="1318"/>
      <c r="AB21" s="1318"/>
      <c r="AC21" s="1318"/>
      <c r="AD21" s="1318"/>
      <c r="AE21" s="1318"/>
      <c r="AF21" s="1318"/>
    </row>
    <row r="22" spans="2:32" ht="15" x14ac:dyDescent="0.25">
      <c r="B22" s="5"/>
      <c r="C22" s="1535" t="s">
        <v>582</v>
      </c>
      <c r="D22" s="1535"/>
      <c r="E22" s="1535"/>
      <c r="F22" s="5"/>
      <c r="G22" s="1536" t="str">
        <f>IF(Z21=0,"NOT USED",Z21)</f>
        <v>NOT USED</v>
      </c>
      <c r="H22" s="1536"/>
      <c r="I22" s="1536"/>
      <c r="J22" s="1536"/>
      <c r="K22" s="1536"/>
      <c r="L22" s="1536"/>
      <c r="M22" s="1536"/>
      <c r="N22" s="5"/>
      <c r="O22" s="5"/>
      <c r="Z22" s="1318">
        <f>'10 ROLE PLAY #2'!$F$4</f>
        <v>0</v>
      </c>
      <c r="AA22" s="1318"/>
      <c r="AB22" s="1318"/>
      <c r="AC22" s="1318"/>
      <c r="AD22" s="1318"/>
      <c r="AE22" s="1318"/>
      <c r="AF22" s="1318"/>
    </row>
    <row r="23" spans="2:32" ht="15" x14ac:dyDescent="0.25">
      <c r="B23" s="5"/>
      <c r="C23" s="1535" t="s">
        <v>583</v>
      </c>
      <c r="D23" s="1535"/>
      <c r="E23" s="1535"/>
      <c r="F23" s="5"/>
      <c r="G23" s="1536" t="str">
        <f>IF(Z22=0,"NOT USED",Z22)</f>
        <v>NOT USED</v>
      </c>
      <c r="H23" s="1536"/>
      <c r="I23" s="1536"/>
      <c r="J23" s="1536"/>
      <c r="K23" s="1536"/>
      <c r="L23" s="1536"/>
      <c r="M23" s="1536"/>
      <c r="N23" s="5"/>
      <c r="O23" s="5"/>
    </row>
    <row r="24" spans="2:32" ht="27.75" customHeight="1" x14ac:dyDescent="0.25">
      <c r="B24" s="5"/>
      <c r="C24" s="5"/>
      <c r="D24" s="5"/>
      <c r="E24" s="5"/>
      <c r="F24" s="5"/>
      <c r="G24" s="5"/>
      <c r="H24" s="5"/>
      <c r="I24" s="5"/>
      <c r="J24" s="5"/>
      <c r="K24" s="5"/>
      <c r="L24" s="5"/>
      <c r="M24" s="5"/>
      <c r="N24" s="5"/>
      <c r="O24" s="5"/>
    </row>
  </sheetData>
  <sheetProtection sheet="1" objects="1" scenarios="1"/>
  <mergeCells count="37">
    <mergeCell ref="G17:M17"/>
    <mergeCell ref="G19:M19"/>
    <mergeCell ref="G21:J21"/>
    <mergeCell ref="C20:E20"/>
    <mergeCell ref="G18:J18"/>
    <mergeCell ref="C17:E17"/>
    <mergeCell ref="Z22:AF22"/>
    <mergeCell ref="Z17:AC17"/>
    <mergeCell ref="Z18:AF18"/>
    <mergeCell ref="Z19:AF19"/>
    <mergeCell ref="Z20:AC20"/>
    <mergeCell ref="Z21:AF21"/>
    <mergeCell ref="Z12:AF12"/>
    <mergeCell ref="Z13:AF13"/>
    <mergeCell ref="Z14:AC14"/>
    <mergeCell ref="Z15:AF15"/>
    <mergeCell ref="Z16:AF16"/>
    <mergeCell ref="Q5:S7"/>
    <mergeCell ref="C11:E11"/>
    <mergeCell ref="C13:E13"/>
    <mergeCell ref="C14:E14"/>
    <mergeCell ref="C16:E16"/>
    <mergeCell ref="G15:J15"/>
    <mergeCell ref="G13:M13"/>
    <mergeCell ref="G14:M14"/>
    <mergeCell ref="G16:M16"/>
    <mergeCell ref="C23:E23"/>
    <mergeCell ref="G20:M20"/>
    <mergeCell ref="G22:M22"/>
    <mergeCell ref="G23:M23"/>
    <mergeCell ref="C19:E19"/>
    <mergeCell ref="C22:E22"/>
    <mergeCell ref="C2:N2"/>
    <mergeCell ref="C3:N3"/>
    <mergeCell ref="C4:N5"/>
    <mergeCell ref="C6:N7"/>
    <mergeCell ref="G11:M11"/>
  </mergeCells>
  <printOptions horizontalCentered="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66FF99"/>
  </sheetPr>
  <dimension ref="B1:AA1560"/>
  <sheetViews>
    <sheetView showGridLines="0" showRowColHeaders="0" zoomScale="80" zoomScaleNormal="80" workbookViewId="0">
      <selection activeCell="B2" sqref="B2:L2"/>
    </sheetView>
  </sheetViews>
  <sheetFormatPr defaultColWidth="11.33203125" defaultRowHeight="13.2" x14ac:dyDescent="0.25"/>
  <cols>
    <col min="1" max="1" width="2.33203125" style="985" customWidth="1"/>
    <col min="2" max="4" width="10.6640625" style="985" customWidth="1"/>
    <col min="5" max="5" width="9.109375" style="985" customWidth="1"/>
    <col min="6" max="6" width="9.33203125" style="985" customWidth="1"/>
    <col min="7" max="7" width="6.6640625" style="985" customWidth="1"/>
    <col min="8" max="8" width="1.6640625" style="985" customWidth="1"/>
    <col min="9" max="9" width="4.44140625" style="985" customWidth="1"/>
    <col min="10" max="10" width="17.6640625" style="985" customWidth="1"/>
    <col min="11" max="11" width="14.6640625" style="985" customWidth="1"/>
    <col min="12" max="12" width="5.6640625" style="985" customWidth="1"/>
    <col min="13" max="14" width="2.109375" style="985" customWidth="1"/>
    <col min="15" max="15" width="11.33203125" style="985"/>
    <col min="16" max="16" width="8.88671875" style="985" customWidth="1"/>
    <col min="17" max="17" width="12.33203125" style="985" customWidth="1"/>
    <col min="18" max="18" width="14" style="985" customWidth="1"/>
    <col min="19" max="19" width="3.109375" style="985" customWidth="1"/>
    <col min="20" max="25" width="11.33203125" style="985"/>
    <col min="26" max="27" width="0" style="985" hidden="1" customWidth="1"/>
    <col min="28" max="16384" width="11.33203125" style="985"/>
  </cols>
  <sheetData>
    <row r="1" spans="2:27" ht="30" customHeight="1" x14ac:dyDescent="0.25"/>
    <row r="2" spans="2:27" ht="19.5" customHeight="1" x14ac:dyDescent="0.3">
      <c r="B2" s="1544" t="s">
        <v>418</v>
      </c>
      <c r="C2" s="1544"/>
      <c r="D2" s="1544"/>
      <c r="E2" s="1544"/>
      <c r="F2" s="1544"/>
      <c r="G2" s="1544"/>
      <c r="H2" s="1544"/>
      <c r="I2" s="1544"/>
      <c r="J2" s="1544"/>
      <c r="K2" s="1544"/>
      <c r="L2" s="1544"/>
      <c r="N2" s="1553" t="s">
        <v>462</v>
      </c>
      <c r="O2" s="1554"/>
      <c r="P2" s="1554"/>
      <c r="Q2" s="1554"/>
      <c r="R2" s="1554"/>
      <c r="S2" s="1554"/>
      <c r="AA2" s="985" t="e">
        <f>1/0</f>
        <v>#DIV/0!</v>
      </c>
    </row>
    <row r="3" spans="2:27" ht="24.6" customHeight="1" x14ac:dyDescent="0.25">
      <c r="B3" s="1545" t="s">
        <v>425</v>
      </c>
      <c r="C3" s="1545"/>
      <c r="D3" s="1545"/>
      <c r="E3" s="1545"/>
      <c r="F3" s="1545"/>
      <c r="G3" s="1545"/>
      <c r="H3" s="1545"/>
      <c r="I3" s="1545"/>
      <c r="J3" s="1545"/>
      <c r="K3" s="1545"/>
      <c r="L3" s="1545"/>
      <c r="N3" s="1552" t="s">
        <v>862</v>
      </c>
      <c r="O3" s="1552"/>
      <c r="P3" s="1552"/>
      <c r="Q3" s="1552"/>
      <c r="R3" s="1552"/>
      <c r="S3" s="1552"/>
    </row>
    <row r="4" spans="2:27" ht="15" customHeight="1" x14ac:dyDescent="0.25">
      <c r="B4" s="1546" t="s">
        <v>7</v>
      </c>
      <c r="C4" s="1546"/>
      <c r="D4" s="986" t="s">
        <v>49</v>
      </c>
      <c r="E4" s="5"/>
      <c r="F4" s="5"/>
      <c r="G4" s="5"/>
      <c r="H4" s="987"/>
      <c r="I4" s="987"/>
      <c r="J4" s="987"/>
      <c r="K4" s="987"/>
      <c r="L4" s="931"/>
      <c r="N4" s="1552"/>
      <c r="O4" s="1552"/>
      <c r="P4" s="1552"/>
      <c r="Q4" s="1552"/>
      <c r="R4" s="1552"/>
      <c r="S4" s="1552"/>
    </row>
    <row r="5" spans="2:27" ht="6" customHeight="1" x14ac:dyDescent="0.25">
      <c r="B5" s="1540"/>
      <c r="C5" s="1468"/>
      <c r="D5" s="5"/>
      <c r="E5" s="5"/>
      <c r="F5" s="5"/>
      <c r="G5" s="5"/>
      <c r="H5" s="548"/>
      <c r="I5" s="548"/>
      <c r="J5" s="548"/>
      <c r="K5" s="548"/>
      <c r="L5" s="548"/>
      <c r="N5" s="1552"/>
      <c r="O5" s="1552"/>
      <c r="P5" s="1552"/>
      <c r="Q5" s="1552"/>
      <c r="R5" s="1552"/>
      <c r="S5" s="1552"/>
    </row>
    <row r="6" spans="2:27" ht="12.75" customHeight="1" x14ac:dyDescent="0.3">
      <c r="B6" s="1549" t="s">
        <v>326</v>
      </c>
      <c r="C6" s="1549"/>
      <c r="D6" s="1541" t="str">
        <f>'14 FR - Title Page'!$F$10</f>
        <v>The</v>
      </c>
      <c r="E6" s="1541"/>
      <c r="F6" s="1541"/>
      <c r="G6" s="1541"/>
      <c r="H6" s="548"/>
      <c r="I6" s="548"/>
      <c r="J6" s="548"/>
      <c r="K6" s="548"/>
      <c r="L6" s="988"/>
      <c r="N6" s="1552"/>
      <c r="O6" s="1552"/>
      <c r="P6" s="1552"/>
      <c r="Q6" s="1552"/>
      <c r="R6" s="1552"/>
      <c r="S6" s="1552"/>
    </row>
    <row r="7" spans="2:27" ht="12.75" customHeight="1" x14ac:dyDescent="0.3">
      <c r="B7" s="1549" t="s">
        <v>325</v>
      </c>
      <c r="C7" s="1549"/>
      <c r="D7" s="1541">
        <f>'14 FR - Title Page'!$F$12</f>
        <v>0</v>
      </c>
      <c r="E7" s="1541"/>
      <c r="F7" s="1315"/>
      <c r="G7" s="550"/>
      <c r="H7" s="548"/>
      <c r="I7" s="548"/>
      <c r="J7" s="548"/>
      <c r="K7" s="548"/>
      <c r="L7" s="988"/>
      <c r="N7" s="1552"/>
      <c r="O7" s="1552"/>
      <c r="P7" s="1552"/>
      <c r="Q7" s="1552"/>
      <c r="R7" s="1552"/>
      <c r="S7" s="1552"/>
    </row>
    <row r="8" spans="2:27" ht="12.75" customHeight="1" x14ac:dyDescent="0.3">
      <c r="B8" s="1549" t="s">
        <v>332</v>
      </c>
      <c r="C8" s="1549"/>
      <c r="D8" s="1547">
        <f>'14 FR - Title Page'!$D$14</f>
        <v>0</v>
      </c>
      <c r="E8" s="1547"/>
      <c r="F8" s="1548"/>
      <c r="G8" s="989"/>
      <c r="H8" s="548"/>
      <c r="I8" s="548"/>
      <c r="J8" s="548"/>
      <c r="K8" s="548"/>
      <c r="L8" s="988"/>
      <c r="N8" s="1552"/>
      <c r="O8" s="1552"/>
      <c r="P8" s="1552"/>
      <c r="Q8" s="1552"/>
      <c r="R8" s="1552"/>
      <c r="S8" s="1552"/>
    </row>
    <row r="9" spans="2:27" ht="8.25" customHeight="1" x14ac:dyDescent="0.3">
      <c r="B9" s="1549"/>
      <c r="C9" s="1549"/>
      <c r="D9" s="1541"/>
      <c r="E9" s="1541"/>
      <c r="F9" s="1315"/>
      <c r="G9" s="550"/>
      <c r="H9" s="548"/>
      <c r="I9" s="548"/>
      <c r="J9" s="548"/>
      <c r="K9" s="548"/>
      <c r="L9" s="988"/>
      <c r="N9" s="1552"/>
      <c r="O9" s="1552"/>
      <c r="P9" s="1552"/>
      <c r="Q9" s="1552"/>
      <c r="R9" s="1552"/>
      <c r="S9" s="1552"/>
    </row>
    <row r="10" spans="2:27" ht="13.5" customHeight="1" x14ac:dyDescent="0.25">
      <c r="B10" s="1542" t="s">
        <v>429</v>
      </c>
      <c r="C10" s="1543"/>
      <c r="D10" s="1550" t="s">
        <v>348</v>
      </c>
      <c r="E10" s="1550" t="s">
        <v>428</v>
      </c>
      <c r="F10" s="1550" t="s">
        <v>431</v>
      </c>
      <c r="G10" s="1550" t="s">
        <v>432</v>
      </c>
      <c r="H10" s="990"/>
      <c r="I10" s="548"/>
      <c r="J10" s="548"/>
      <c r="K10" s="548"/>
      <c r="L10" s="988"/>
      <c r="N10" s="1552"/>
      <c r="O10" s="1552"/>
      <c r="P10" s="1552"/>
      <c r="Q10" s="1552"/>
      <c r="R10" s="1552"/>
      <c r="S10" s="1552"/>
    </row>
    <row r="11" spans="2:27" ht="13.5" customHeight="1" x14ac:dyDescent="0.3">
      <c r="B11" s="1551" t="s">
        <v>406</v>
      </c>
      <c r="C11" s="1551"/>
      <c r="D11" s="1550"/>
      <c r="E11" s="1551"/>
      <c r="F11" s="1551"/>
      <c r="G11" s="1550"/>
      <c r="H11" s="990"/>
      <c r="I11" s="548"/>
      <c r="J11" s="548"/>
      <c r="K11" s="548"/>
      <c r="L11" s="988"/>
      <c r="N11" s="1552"/>
      <c r="O11" s="1552"/>
      <c r="P11" s="1552"/>
      <c r="Q11" s="1552"/>
      <c r="R11" s="1552"/>
      <c r="S11" s="1552"/>
    </row>
    <row r="12" spans="2:27" ht="13.5" customHeight="1" x14ac:dyDescent="0.3">
      <c r="B12" s="1537" t="e">
        <f>'28 Scores Compiled'!$L$7</f>
        <v>#N/A</v>
      </c>
      <c r="C12" s="1538"/>
      <c r="D12" s="991">
        <f>'13 Score Fill'!$H$7</f>
        <v>0</v>
      </c>
      <c r="E12" s="992">
        <f>'28 Scores Compiled'!I7</f>
        <v>0</v>
      </c>
      <c r="F12" s="993" t="e">
        <f>E12/D12</f>
        <v>#DIV/0!</v>
      </c>
      <c r="G12" s="993" t="e">
        <f>'28 Scores Compiled'!$N$7</f>
        <v>#DIV/0!</v>
      </c>
      <c r="H12" s="990"/>
      <c r="I12" s="548"/>
      <c r="J12" s="548"/>
      <c r="K12" s="548"/>
      <c r="L12" s="988"/>
      <c r="N12" s="1552"/>
      <c r="O12" s="1552"/>
      <c r="P12" s="1552"/>
      <c r="Q12" s="1552"/>
      <c r="R12" s="1552"/>
      <c r="S12" s="1552"/>
    </row>
    <row r="13" spans="2:27" ht="13.5" customHeight="1" x14ac:dyDescent="0.3">
      <c r="B13" s="1537" t="e">
        <f>'28 Scores Compiled'!$L$8</f>
        <v>#N/A</v>
      </c>
      <c r="C13" s="1538"/>
      <c r="D13" s="991">
        <f>'13 Score Fill'!$H$14</f>
        <v>0</v>
      </c>
      <c r="E13" s="992">
        <f>'28 Scores Compiled'!I8</f>
        <v>0</v>
      </c>
      <c r="F13" s="993" t="e">
        <f>E13/D13</f>
        <v>#DIV/0!</v>
      </c>
      <c r="G13" s="993" t="e">
        <f>'28 Scores Compiled'!$N$8</f>
        <v>#DIV/0!</v>
      </c>
      <c r="H13" s="990"/>
      <c r="I13" s="548"/>
      <c r="J13" s="548"/>
      <c r="K13" s="548"/>
      <c r="L13" s="988"/>
      <c r="N13" s="1552"/>
      <c r="O13" s="1552"/>
      <c r="P13" s="1552"/>
      <c r="Q13" s="1552"/>
      <c r="R13" s="1552"/>
      <c r="S13" s="1552"/>
    </row>
    <row r="14" spans="2:27" ht="13.5" customHeight="1" x14ac:dyDescent="0.3">
      <c r="B14" s="1537" t="e">
        <f>'28 Scores Compiled'!$L$9</f>
        <v>#N/A</v>
      </c>
      <c r="C14" s="1538"/>
      <c r="D14" s="991">
        <f>'13 Score Fill'!$H$23</f>
        <v>0</v>
      </c>
      <c r="E14" s="992">
        <f>'28 Scores Compiled'!I9</f>
        <v>0</v>
      </c>
      <c r="F14" s="993" t="e">
        <f>E14/D14</f>
        <v>#DIV/0!</v>
      </c>
      <c r="G14" s="993" t="e">
        <f>'28 Scores Compiled'!$N$9</f>
        <v>#DIV/0!</v>
      </c>
      <c r="H14" s="990"/>
      <c r="I14" s="548"/>
      <c r="J14" s="548"/>
      <c r="K14" s="548"/>
      <c r="L14" s="988"/>
      <c r="N14" s="1552"/>
      <c r="O14" s="1552"/>
      <c r="P14" s="1552"/>
      <c r="Q14" s="1552"/>
      <c r="R14" s="1552"/>
      <c r="S14" s="1552"/>
    </row>
    <row r="15" spans="2:27" ht="13.5" customHeight="1" x14ac:dyDescent="0.3">
      <c r="B15" s="1537" t="str">
        <f>'28 Scores Compiled'!$L$10</f>
        <v>Not Used</v>
      </c>
      <c r="C15" s="1538"/>
      <c r="D15" s="991">
        <f>'13 Score Fill'!$H$31</f>
        <v>0</v>
      </c>
      <c r="E15" s="992">
        <f>'28 Scores Compiled'!I10</f>
        <v>0</v>
      </c>
      <c r="F15" s="993" t="e">
        <f>E15/D15</f>
        <v>#DIV/0!</v>
      </c>
      <c r="G15" s="993" t="e">
        <f>'28 Scores Compiled'!$N$10</f>
        <v>#DIV/0!</v>
      </c>
      <c r="H15" s="994"/>
      <c r="I15" s="638"/>
      <c r="J15" s="638"/>
      <c r="K15" s="638"/>
      <c r="L15" s="638"/>
      <c r="N15" s="1552"/>
      <c r="O15" s="1552"/>
      <c r="P15" s="1552"/>
      <c r="Q15" s="1552"/>
      <c r="R15" s="1552"/>
      <c r="S15" s="1552"/>
    </row>
    <row r="16" spans="2:27" ht="13.5" customHeight="1" x14ac:dyDescent="0.3">
      <c r="B16" s="1537" t="str">
        <f>'28 Scores Compiled'!$L$11</f>
        <v>Total</v>
      </c>
      <c r="C16" s="1538"/>
      <c r="D16" s="991">
        <f>SUM(D12:D15)</f>
        <v>0</v>
      </c>
      <c r="E16" s="995">
        <f>SUM(E12:E15)</f>
        <v>0</v>
      </c>
      <c r="F16" s="993" t="e">
        <f>E16/D16</f>
        <v>#DIV/0!</v>
      </c>
      <c r="G16" s="993" t="e">
        <f>'28 Scores Compiled'!$N$11</f>
        <v>#DIV/0!</v>
      </c>
      <c r="H16" s="994"/>
      <c r="I16" s="638"/>
      <c r="J16" s="638"/>
      <c r="K16" s="638"/>
      <c r="L16" s="638"/>
      <c r="N16" s="1552"/>
      <c r="O16" s="1552"/>
      <c r="P16" s="1552"/>
      <c r="Q16" s="1552"/>
      <c r="R16" s="1552"/>
      <c r="S16" s="1552"/>
    </row>
    <row r="17" spans="2:19" s="998" customFormat="1" ht="18" customHeight="1" x14ac:dyDescent="0.25">
      <c r="B17" s="1539"/>
      <c r="C17" s="1539"/>
      <c r="D17" s="1539"/>
      <c r="E17" s="1539"/>
      <c r="F17" s="1539"/>
      <c r="G17" s="996"/>
      <c r="H17" s="997"/>
      <c r="I17" s="997"/>
      <c r="J17" s="997"/>
      <c r="K17" s="997"/>
      <c r="L17" s="997"/>
      <c r="N17" s="1552"/>
      <c r="O17" s="1552"/>
      <c r="P17" s="1552"/>
      <c r="Q17" s="1552"/>
      <c r="R17" s="1552"/>
      <c r="S17" s="1552"/>
    </row>
    <row r="18" spans="2:19" s="998" customFormat="1" ht="5.4" customHeight="1" x14ac:dyDescent="0.25">
      <c r="B18" s="996"/>
      <c r="C18" s="996"/>
      <c r="D18" s="996"/>
      <c r="E18" s="996"/>
      <c r="F18" s="996"/>
      <c r="G18" s="996"/>
      <c r="H18" s="997"/>
      <c r="I18" s="997"/>
      <c r="J18" s="997"/>
      <c r="K18" s="997"/>
      <c r="L18" s="997"/>
      <c r="N18" s="1552"/>
      <c r="O18" s="1552"/>
      <c r="P18" s="1552"/>
      <c r="Q18" s="1552"/>
      <c r="R18" s="1552"/>
      <c r="S18" s="1552"/>
    </row>
    <row r="19" spans="2:19" ht="12.75" customHeight="1" x14ac:dyDescent="0.25">
      <c r="B19" s="5"/>
      <c r="C19" s="5"/>
      <c r="D19" s="5"/>
      <c r="E19" s="5"/>
      <c r="F19" s="5"/>
      <c r="G19" s="5"/>
      <c r="H19" s="5"/>
      <c r="I19" s="5"/>
      <c r="J19" s="5"/>
      <c r="K19" s="5"/>
      <c r="L19" s="5"/>
      <c r="N19" s="1552"/>
      <c r="O19" s="1552"/>
      <c r="P19" s="1552"/>
      <c r="Q19" s="1552"/>
      <c r="R19" s="1552"/>
      <c r="S19" s="1552"/>
    </row>
    <row r="20" spans="2:19" ht="12.75" customHeight="1" x14ac:dyDescent="0.25">
      <c r="B20" s="5"/>
      <c r="C20" s="5"/>
      <c r="D20" s="5"/>
      <c r="E20" s="5"/>
      <c r="F20" s="5"/>
      <c r="G20" s="5"/>
      <c r="H20" s="5"/>
      <c r="I20" s="5"/>
      <c r="J20" s="5"/>
      <c r="K20" s="5"/>
      <c r="L20" s="5"/>
      <c r="N20" s="1552"/>
      <c r="O20" s="1552"/>
      <c r="P20" s="1552"/>
      <c r="Q20" s="1552"/>
      <c r="R20" s="1552"/>
      <c r="S20" s="1552"/>
    </row>
    <row r="21" spans="2:19" ht="12.75" customHeight="1" x14ac:dyDescent="0.25">
      <c r="B21" s="5"/>
      <c r="C21" s="5"/>
      <c r="D21" s="5"/>
      <c r="E21" s="5"/>
      <c r="F21" s="5"/>
      <c r="G21" s="5"/>
      <c r="H21" s="5"/>
      <c r="I21" s="5"/>
      <c r="J21" s="5"/>
      <c r="K21" s="5"/>
      <c r="L21" s="5"/>
      <c r="N21" s="1552"/>
      <c r="O21" s="1552"/>
      <c r="P21" s="1552"/>
      <c r="Q21" s="1552"/>
      <c r="R21" s="1552"/>
      <c r="S21" s="1552"/>
    </row>
    <row r="22" spans="2:19" ht="12.75" customHeight="1" x14ac:dyDescent="0.25">
      <c r="B22" s="5"/>
      <c r="C22" s="5"/>
      <c r="D22" s="5"/>
      <c r="E22" s="5"/>
      <c r="F22" s="5"/>
      <c r="G22" s="5"/>
      <c r="H22" s="5"/>
      <c r="I22" s="5"/>
      <c r="J22" s="5"/>
      <c r="K22" s="5"/>
      <c r="L22" s="5"/>
      <c r="N22" s="1552"/>
      <c r="O22" s="1552"/>
      <c r="P22" s="1552"/>
      <c r="Q22" s="1552"/>
      <c r="R22" s="1552"/>
      <c r="S22" s="1552"/>
    </row>
    <row r="23" spans="2:19" ht="12.75" customHeight="1" x14ac:dyDescent="0.25">
      <c r="B23" s="5"/>
      <c r="C23" s="5"/>
      <c r="D23" s="5"/>
      <c r="E23" s="5"/>
      <c r="F23" s="5"/>
      <c r="G23" s="5"/>
      <c r="H23" s="5"/>
      <c r="I23" s="5"/>
      <c r="J23" s="5"/>
      <c r="K23" s="5"/>
      <c r="L23" s="5"/>
      <c r="N23" s="1552"/>
      <c r="O23" s="1552"/>
      <c r="P23" s="1552"/>
      <c r="Q23" s="1552"/>
      <c r="R23" s="1552"/>
      <c r="S23" s="1552"/>
    </row>
    <row r="24" spans="2:19" ht="12.75" customHeight="1" x14ac:dyDescent="0.25">
      <c r="B24" s="5"/>
      <c r="C24" s="5"/>
      <c r="D24" s="5"/>
      <c r="E24" s="5"/>
      <c r="F24" s="5"/>
      <c r="G24" s="5"/>
      <c r="H24" s="5"/>
      <c r="I24" s="5"/>
      <c r="J24" s="5"/>
      <c r="K24" s="5"/>
      <c r="L24" s="5"/>
      <c r="N24" s="1552"/>
      <c r="O24" s="1552"/>
      <c r="P24" s="1552"/>
      <c r="Q24" s="1552"/>
      <c r="R24" s="1552"/>
      <c r="S24" s="1552"/>
    </row>
    <row r="25" spans="2:19" ht="12.75" customHeight="1" x14ac:dyDescent="0.25">
      <c r="B25" s="5"/>
      <c r="C25" s="5"/>
      <c r="D25" s="5"/>
      <c r="E25" s="5"/>
      <c r="F25" s="5"/>
      <c r="G25" s="5"/>
      <c r="H25" s="5"/>
      <c r="I25" s="5"/>
      <c r="J25" s="5"/>
      <c r="K25" s="5"/>
      <c r="L25" s="5"/>
      <c r="N25" s="1552"/>
      <c r="O25" s="1552"/>
      <c r="P25" s="1552"/>
      <c r="Q25" s="1552"/>
      <c r="R25" s="1552"/>
      <c r="S25" s="1552"/>
    </row>
    <row r="26" spans="2:19" ht="12.75" customHeight="1" x14ac:dyDescent="0.25">
      <c r="B26" s="5"/>
      <c r="C26" s="5"/>
      <c r="D26" s="5"/>
      <c r="E26" s="5"/>
      <c r="F26" s="5"/>
      <c r="G26" s="5"/>
      <c r="H26" s="5"/>
      <c r="I26" s="5"/>
      <c r="J26" s="5"/>
      <c r="K26" s="5"/>
      <c r="L26" s="5"/>
      <c r="N26" s="1552"/>
      <c r="O26" s="1552"/>
      <c r="P26" s="1552"/>
      <c r="Q26" s="1552"/>
      <c r="R26" s="1552"/>
      <c r="S26" s="1552"/>
    </row>
    <row r="27" spans="2:19" ht="12.75" customHeight="1" x14ac:dyDescent="0.25">
      <c r="B27" s="5"/>
      <c r="C27" s="5"/>
      <c r="D27" s="5"/>
      <c r="E27" s="5"/>
      <c r="F27" s="5"/>
      <c r="G27" s="5"/>
      <c r="H27" s="5"/>
      <c r="I27" s="5"/>
      <c r="J27" s="5"/>
      <c r="K27" s="5"/>
      <c r="L27" s="5"/>
      <c r="N27" s="1552"/>
      <c r="O27" s="1552"/>
      <c r="P27" s="1552"/>
      <c r="Q27" s="1552"/>
      <c r="R27" s="1552"/>
      <c r="S27" s="1552"/>
    </row>
    <row r="28" spans="2:19" ht="12.75" customHeight="1" x14ac:dyDescent="0.25">
      <c r="B28" s="5"/>
      <c r="C28" s="5"/>
      <c r="D28" s="5"/>
      <c r="E28" s="5"/>
      <c r="F28" s="5"/>
      <c r="G28" s="5"/>
      <c r="H28" s="5"/>
      <c r="I28" s="5"/>
      <c r="J28" s="5"/>
      <c r="K28" s="5"/>
      <c r="L28" s="5"/>
      <c r="N28" s="1552"/>
      <c r="O28" s="1552"/>
      <c r="P28" s="1552"/>
      <c r="Q28" s="1552"/>
      <c r="R28" s="1552"/>
      <c r="S28" s="1552"/>
    </row>
    <row r="29" spans="2:19" ht="12.75" customHeight="1" x14ac:dyDescent="0.25">
      <c r="B29" s="5"/>
      <c r="C29" s="5"/>
      <c r="D29" s="5"/>
      <c r="E29" s="5"/>
      <c r="F29" s="5"/>
      <c r="G29" s="5"/>
      <c r="H29" s="5"/>
      <c r="I29" s="5"/>
      <c r="J29" s="5"/>
      <c r="K29" s="5"/>
      <c r="L29" s="5"/>
      <c r="N29" s="1552"/>
      <c r="O29" s="1552"/>
      <c r="P29" s="1552"/>
      <c r="Q29" s="1552"/>
      <c r="R29" s="1552"/>
      <c r="S29" s="1552"/>
    </row>
    <row r="30" spans="2:19" ht="12.75" customHeight="1" x14ac:dyDescent="0.25">
      <c r="B30" s="5"/>
      <c r="C30" s="5"/>
      <c r="D30" s="5"/>
      <c r="E30" s="5"/>
      <c r="F30" s="5"/>
      <c r="G30" s="5"/>
      <c r="H30" s="5"/>
      <c r="I30" s="5"/>
      <c r="J30" s="5"/>
      <c r="K30" s="5"/>
      <c r="L30" s="5"/>
      <c r="N30" s="1552"/>
      <c r="O30" s="1552"/>
      <c r="P30" s="1552"/>
      <c r="Q30" s="1552"/>
      <c r="R30" s="1552"/>
      <c r="S30" s="1552"/>
    </row>
    <row r="31" spans="2:19" ht="12.75" customHeight="1" x14ac:dyDescent="0.25">
      <c r="B31" s="5"/>
      <c r="C31" s="5"/>
      <c r="D31" s="5"/>
      <c r="E31" s="5"/>
      <c r="F31" s="5"/>
      <c r="G31" s="5"/>
      <c r="H31" s="5"/>
      <c r="I31" s="5"/>
      <c r="J31" s="5"/>
      <c r="K31" s="5"/>
      <c r="L31" s="5"/>
      <c r="N31" s="1552"/>
      <c r="O31" s="1552"/>
      <c r="P31" s="1552"/>
      <c r="Q31" s="1552"/>
      <c r="R31" s="1552"/>
      <c r="S31" s="1552"/>
    </row>
    <row r="32" spans="2:19" ht="12.75" customHeight="1" x14ac:dyDescent="0.25">
      <c r="B32" s="5"/>
      <c r="C32" s="5"/>
      <c r="D32" s="5"/>
      <c r="E32" s="5"/>
      <c r="F32" s="5"/>
      <c r="G32" s="5"/>
      <c r="H32" s="5"/>
      <c r="I32" s="5"/>
      <c r="J32" s="5"/>
      <c r="K32" s="5"/>
      <c r="L32" s="5"/>
      <c r="N32" s="1552"/>
      <c r="O32" s="1552"/>
      <c r="P32" s="1552"/>
      <c r="Q32" s="1552"/>
      <c r="R32" s="1552"/>
      <c r="S32" s="1552"/>
    </row>
    <row r="33" spans="2:19" ht="12.75" customHeight="1" x14ac:dyDescent="0.25">
      <c r="B33" s="5"/>
      <c r="C33" s="5"/>
      <c r="D33" s="5"/>
      <c r="E33" s="5"/>
      <c r="F33" s="5"/>
      <c r="G33" s="5"/>
      <c r="H33" s="5"/>
      <c r="I33" s="5"/>
      <c r="J33" s="5"/>
      <c r="K33" s="5"/>
      <c r="L33" s="5"/>
      <c r="N33" s="1552"/>
      <c r="O33" s="1552"/>
      <c r="P33" s="1552"/>
      <c r="Q33" s="1552"/>
      <c r="R33" s="1552"/>
      <c r="S33" s="1552"/>
    </row>
    <row r="34" spans="2:19" ht="12.75" customHeight="1" x14ac:dyDescent="0.25">
      <c r="B34" s="5"/>
      <c r="C34" s="5"/>
      <c r="D34" s="5"/>
      <c r="E34" s="5"/>
      <c r="F34" s="5"/>
      <c r="G34" s="5"/>
      <c r="H34" s="5"/>
      <c r="I34" s="5"/>
      <c r="J34" s="5"/>
      <c r="K34" s="5"/>
      <c r="L34" s="5"/>
      <c r="N34" s="1552"/>
      <c r="O34" s="1552"/>
      <c r="P34" s="1552"/>
      <c r="Q34" s="1552"/>
      <c r="R34" s="1552"/>
      <c r="S34" s="1552"/>
    </row>
    <row r="35" spans="2:19" ht="21.75" customHeight="1" x14ac:dyDescent="0.25">
      <c r="B35" s="5"/>
      <c r="C35" s="5"/>
      <c r="D35" s="5"/>
      <c r="E35" s="5"/>
      <c r="F35" s="5"/>
      <c r="G35" s="5"/>
      <c r="H35" s="5"/>
      <c r="I35" s="5"/>
      <c r="J35" s="5"/>
      <c r="K35" s="5"/>
      <c r="L35" s="5"/>
      <c r="N35" s="1552"/>
      <c r="O35" s="1552"/>
      <c r="P35" s="1552"/>
      <c r="Q35" s="1552"/>
      <c r="R35" s="1552"/>
      <c r="S35" s="1552"/>
    </row>
    <row r="36" spans="2:19" ht="12.75" customHeight="1" x14ac:dyDescent="0.25">
      <c r="B36" s="5"/>
      <c r="C36" s="5"/>
      <c r="D36" s="5"/>
      <c r="E36" s="5"/>
      <c r="F36" s="5"/>
      <c r="G36" s="5"/>
      <c r="H36" s="5"/>
      <c r="I36" s="5"/>
      <c r="J36" s="5"/>
      <c r="K36" s="5"/>
      <c r="L36" s="5"/>
      <c r="N36" s="1552"/>
      <c r="O36" s="1552"/>
      <c r="P36" s="1552"/>
      <c r="Q36" s="1552"/>
      <c r="R36" s="1552"/>
      <c r="S36" s="1552"/>
    </row>
    <row r="37" spans="2:19" ht="12.75" customHeight="1" x14ac:dyDescent="0.25">
      <c r="B37" s="5"/>
      <c r="C37" s="5"/>
      <c r="D37" s="5"/>
      <c r="E37" s="5"/>
      <c r="F37" s="5"/>
      <c r="G37" s="5"/>
      <c r="H37" s="5"/>
      <c r="I37" s="5"/>
      <c r="J37" s="5"/>
      <c r="K37" s="5"/>
      <c r="L37" s="5"/>
      <c r="N37" s="1552"/>
      <c r="O37" s="1552"/>
      <c r="P37" s="1552"/>
      <c r="Q37" s="1552"/>
      <c r="R37" s="1552"/>
      <c r="S37" s="1552"/>
    </row>
    <row r="38" spans="2:19" ht="12.75" customHeight="1" x14ac:dyDescent="0.25">
      <c r="B38" s="5"/>
      <c r="C38" s="5"/>
      <c r="D38" s="5"/>
      <c r="E38" s="5"/>
      <c r="F38" s="5"/>
      <c r="G38" s="5"/>
      <c r="H38" s="5"/>
      <c r="I38" s="5"/>
      <c r="J38" s="5"/>
      <c r="K38" s="5"/>
      <c r="L38" s="5"/>
      <c r="N38" s="1552"/>
      <c r="O38" s="1552"/>
      <c r="P38" s="1552"/>
      <c r="Q38" s="1552"/>
      <c r="R38" s="1552"/>
      <c r="S38" s="1552"/>
    </row>
    <row r="39" spans="2:19" ht="12.75" customHeight="1" x14ac:dyDescent="0.25">
      <c r="B39" s="5"/>
      <c r="C39" s="5"/>
      <c r="D39" s="5"/>
      <c r="E39" s="5"/>
      <c r="F39" s="5"/>
      <c r="G39" s="5"/>
      <c r="H39" s="5"/>
      <c r="I39" s="5"/>
      <c r="J39" s="5"/>
      <c r="K39" s="5"/>
      <c r="L39" s="5"/>
      <c r="N39" s="1552"/>
      <c r="O39" s="1552"/>
      <c r="P39" s="1552"/>
      <c r="Q39" s="1552"/>
      <c r="R39" s="1552"/>
      <c r="S39" s="1552"/>
    </row>
    <row r="40" spans="2:19" ht="12.75" customHeight="1" x14ac:dyDescent="0.25">
      <c r="B40" s="5"/>
      <c r="C40" s="5"/>
      <c r="D40" s="5"/>
      <c r="E40" s="5"/>
      <c r="F40" s="5"/>
      <c r="G40" s="5"/>
      <c r="H40" s="5"/>
      <c r="I40" s="5"/>
      <c r="J40" s="5"/>
      <c r="K40" s="5"/>
      <c r="L40" s="5"/>
      <c r="N40" s="1552"/>
      <c r="O40" s="1552"/>
      <c r="P40" s="1552"/>
      <c r="Q40" s="1552"/>
      <c r="R40" s="1552"/>
      <c r="S40" s="1552"/>
    </row>
    <row r="41" spans="2:19" ht="12.75" customHeight="1" x14ac:dyDescent="0.25">
      <c r="B41" s="5"/>
      <c r="C41" s="5"/>
      <c r="D41" s="5"/>
      <c r="E41" s="5"/>
      <c r="F41" s="5"/>
      <c r="G41" s="5"/>
      <c r="H41" s="5"/>
      <c r="I41" s="5"/>
      <c r="J41" s="5"/>
      <c r="K41" s="5"/>
      <c r="L41" s="5"/>
      <c r="N41" s="1552"/>
      <c r="O41" s="1552"/>
      <c r="P41" s="1552"/>
      <c r="Q41" s="1552"/>
      <c r="R41" s="1552"/>
      <c r="S41" s="1552"/>
    </row>
    <row r="42" spans="2:19" ht="12.75" customHeight="1" x14ac:dyDescent="0.25">
      <c r="B42" s="5"/>
      <c r="C42" s="5"/>
      <c r="D42" s="5"/>
      <c r="E42" s="5"/>
      <c r="F42" s="5"/>
      <c r="G42" s="5"/>
      <c r="H42" s="5"/>
      <c r="I42" s="5"/>
      <c r="J42" s="5"/>
      <c r="K42" s="5"/>
      <c r="L42" s="5"/>
      <c r="N42" s="1552"/>
      <c r="O42" s="1552"/>
      <c r="P42" s="1552"/>
      <c r="Q42" s="1552"/>
      <c r="R42" s="1552"/>
      <c r="S42" s="1552"/>
    </row>
    <row r="43" spans="2:19" ht="12.75" customHeight="1" x14ac:dyDescent="0.25">
      <c r="B43" s="5"/>
      <c r="C43" s="5"/>
      <c r="D43" s="5"/>
      <c r="E43" s="5"/>
      <c r="F43" s="5"/>
      <c r="G43" s="5"/>
      <c r="H43" s="5"/>
      <c r="I43" s="5"/>
      <c r="J43" s="5"/>
      <c r="K43" s="5"/>
      <c r="L43" s="5"/>
      <c r="N43" s="1552"/>
      <c r="O43" s="1552"/>
      <c r="P43" s="1552"/>
      <c r="Q43" s="1552"/>
      <c r="R43" s="1552"/>
      <c r="S43" s="1552"/>
    </row>
    <row r="44" spans="2:19" ht="12.75" customHeight="1" x14ac:dyDescent="0.25">
      <c r="B44" s="5"/>
      <c r="C44" s="5"/>
      <c r="D44" s="5"/>
      <c r="E44" s="5"/>
      <c r="F44" s="5"/>
      <c r="G44" s="5"/>
      <c r="H44" s="5"/>
      <c r="I44" s="5"/>
      <c r="J44" s="5"/>
      <c r="K44" s="5"/>
      <c r="L44" s="5"/>
      <c r="N44" s="1552"/>
      <c r="O44" s="1552"/>
      <c r="P44" s="1552"/>
      <c r="Q44" s="1552"/>
      <c r="R44" s="1552"/>
      <c r="S44" s="1552"/>
    </row>
    <row r="45" spans="2:19" ht="12.75" customHeight="1" x14ac:dyDescent="0.25">
      <c r="B45" s="5"/>
      <c r="C45" s="5"/>
      <c r="D45" s="5"/>
      <c r="E45" s="5"/>
      <c r="F45" s="5"/>
      <c r="G45" s="5"/>
      <c r="H45" s="5"/>
      <c r="I45" s="5"/>
      <c r="J45" s="5"/>
      <c r="K45" s="5"/>
      <c r="L45" s="5"/>
      <c r="N45" s="1552"/>
      <c r="O45" s="1552"/>
      <c r="P45" s="1552"/>
      <c r="Q45" s="1552"/>
      <c r="R45" s="1552"/>
      <c r="S45" s="1552"/>
    </row>
    <row r="46" spans="2:19" ht="12.75" customHeight="1" x14ac:dyDescent="0.25">
      <c r="B46" s="5"/>
      <c r="C46" s="5"/>
      <c r="D46" s="5"/>
      <c r="E46" s="5"/>
      <c r="F46" s="5"/>
      <c r="G46" s="5"/>
      <c r="H46" s="5"/>
      <c r="I46" s="5"/>
      <c r="J46" s="5"/>
      <c r="K46" s="5"/>
      <c r="L46" s="5"/>
      <c r="N46" s="1552"/>
      <c r="O46" s="1552"/>
      <c r="P46" s="1552"/>
      <c r="Q46" s="1552"/>
      <c r="R46" s="1552"/>
      <c r="S46" s="1552"/>
    </row>
    <row r="47" spans="2:19" ht="12.75" customHeight="1" x14ac:dyDescent="0.25">
      <c r="B47" s="5"/>
      <c r="C47" s="5"/>
      <c r="D47" s="5"/>
      <c r="E47" s="5"/>
      <c r="F47" s="5"/>
      <c r="G47" s="5"/>
      <c r="H47" s="5"/>
      <c r="I47" s="5"/>
      <c r="J47" s="5"/>
      <c r="K47" s="5"/>
      <c r="L47" s="5"/>
      <c r="N47" s="1552"/>
      <c r="O47" s="1552"/>
      <c r="P47" s="1552"/>
      <c r="Q47" s="1552"/>
      <c r="R47" s="1552"/>
      <c r="S47" s="1552"/>
    </row>
    <row r="48" spans="2:19" ht="12.75" customHeight="1" x14ac:dyDescent="0.25">
      <c r="B48" s="5"/>
      <c r="C48" s="5"/>
      <c r="D48" s="5"/>
      <c r="E48" s="5"/>
      <c r="F48" s="5"/>
      <c r="G48" s="5"/>
      <c r="H48" s="5"/>
      <c r="I48" s="5"/>
      <c r="J48" s="5"/>
      <c r="K48" s="5"/>
      <c r="L48" s="5"/>
      <c r="N48" s="1552"/>
      <c r="O48" s="1552"/>
      <c r="P48" s="1552"/>
      <c r="Q48" s="1552"/>
      <c r="R48" s="1552"/>
      <c r="S48" s="1552"/>
    </row>
    <row r="49" spans="2:19" ht="12.75" customHeight="1" x14ac:dyDescent="0.25">
      <c r="B49" s="5"/>
      <c r="C49" s="5"/>
      <c r="D49" s="5"/>
      <c r="E49" s="5"/>
      <c r="F49" s="5"/>
      <c r="G49" s="5"/>
      <c r="H49" s="5"/>
      <c r="I49" s="5"/>
      <c r="J49" s="5"/>
      <c r="K49" s="5"/>
      <c r="L49" s="5"/>
      <c r="N49" s="1552"/>
      <c r="O49" s="1552"/>
      <c r="P49" s="1552"/>
      <c r="Q49" s="1552"/>
      <c r="R49" s="1552"/>
      <c r="S49" s="1552"/>
    </row>
    <row r="50" spans="2:19" ht="12.75" customHeight="1" x14ac:dyDescent="0.25">
      <c r="B50" s="5"/>
      <c r="C50" s="5"/>
      <c r="D50" s="5"/>
      <c r="E50" s="5"/>
      <c r="F50" s="5"/>
      <c r="G50" s="5"/>
      <c r="H50" s="5"/>
      <c r="I50" s="5"/>
      <c r="J50" s="5"/>
      <c r="K50" s="5"/>
      <c r="L50" s="5"/>
      <c r="N50" s="1552"/>
      <c r="O50" s="1552"/>
      <c r="P50" s="1552"/>
      <c r="Q50" s="1552"/>
      <c r="R50" s="1552"/>
      <c r="S50" s="1552"/>
    </row>
    <row r="51" spans="2:19" ht="12.75" customHeight="1" x14ac:dyDescent="0.25">
      <c r="B51" s="5"/>
      <c r="C51" s="5"/>
      <c r="D51" s="5"/>
      <c r="E51" s="5"/>
      <c r="F51" s="5"/>
      <c r="G51" s="5"/>
      <c r="H51" s="5"/>
      <c r="I51" s="5"/>
      <c r="J51" s="5"/>
      <c r="K51" s="5"/>
      <c r="L51" s="5"/>
      <c r="N51" s="1552"/>
      <c r="O51" s="1552"/>
      <c r="P51" s="1552"/>
      <c r="Q51" s="1552"/>
      <c r="R51" s="1552"/>
      <c r="S51" s="1552"/>
    </row>
    <row r="52" spans="2:19" ht="12.75" customHeight="1" x14ac:dyDescent="0.25">
      <c r="B52" s="5"/>
      <c r="C52" s="5"/>
      <c r="D52" s="5"/>
      <c r="E52" s="5"/>
      <c r="F52" s="5"/>
      <c r="G52" s="5"/>
      <c r="H52" s="5"/>
      <c r="I52" s="5"/>
      <c r="J52" s="5"/>
      <c r="K52" s="5"/>
      <c r="L52" s="5"/>
    </row>
    <row r="53" spans="2:19" ht="12.75" customHeight="1" x14ac:dyDescent="0.25">
      <c r="B53" s="5"/>
      <c r="C53" s="5"/>
      <c r="D53" s="5"/>
      <c r="E53" s="5"/>
      <c r="F53" s="5"/>
      <c r="G53" s="5"/>
      <c r="H53" s="5"/>
      <c r="I53" s="5"/>
      <c r="J53" s="5"/>
      <c r="K53" s="5"/>
      <c r="L53" s="5"/>
    </row>
    <row r="54" spans="2:19" ht="12.75" customHeight="1" x14ac:dyDescent="0.25">
      <c r="B54" s="5"/>
      <c r="C54" s="5"/>
      <c r="D54" s="5"/>
      <c r="E54" s="5"/>
      <c r="F54" s="5"/>
      <c r="G54" s="5"/>
      <c r="H54" s="5"/>
      <c r="I54" s="5"/>
      <c r="J54" s="5"/>
      <c r="K54" s="5"/>
      <c r="L54" s="5"/>
    </row>
    <row r="55" spans="2:19" ht="12.75" customHeight="1" x14ac:dyDescent="0.25">
      <c r="B55" s="5"/>
      <c r="C55" s="5"/>
      <c r="D55" s="5"/>
      <c r="E55" s="5"/>
      <c r="F55" s="5"/>
      <c r="G55" s="5"/>
      <c r="H55" s="5"/>
      <c r="I55" s="5"/>
      <c r="J55" s="5"/>
      <c r="K55" s="5"/>
      <c r="L55" s="5"/>
    </row>
    <row r="56" spans="2:19" ht="12.75" customHeight="1" x14ac:dyDescent="0.25">
      <c r="B56" s="5"/>
      <c r="C56" s="5"/>
      <c r="D56" s="5"/>
      <c r="E56" s="5"/>
      <c r="F56" s="5"/>
      <c r="G56" s="5"/>
      <c r="H56" s="5"/>
      <c r="I56" s="5"/>
      <c r="J56" s="5"/>
      <c r="K56" s="5"/>
      <c r="L56" s="5"/>
    </row>
    <row r="57" spans="2:19" x14ac:dyDescent="0.25">
      <c r="B57" s="5"/>
      <c r="C57" s="5"/>
      <c r="D57" s="5"/>
      <c r="E57" s="5"/>
      <c r="F57" s="5"/>
      <c r="G57" s="5"/>
      <c r="H57" s="5"/>
      <c r="I57" s="5"/>
      <c r="J57" s="5"/>
      <c r="K57" s="5"/>
      <c r="L57" s="5"/>
    </row>
    <row r="58" spans="2:19" x14ac:dyDescent="0.25">
      <c r="B58" s="5"/>
      <c r="C58" s="5"/>
      <c r="D58" s="5"/>
      <c r="E58" s="5"/>
      <c r="F58" s="5"/>
      <c r="G58" s="5"/>
      <c r="H58" s="5"/>
      <c r="I58" s="5"/>
      <c r="J58" s="5"/>
      <c r="K58" s="5"/>
      <c r="L58" s="5"/>
    </row>
    <row r="59" spans="2:19" x14ac:dyDescent="0.25">
      <c r="B59" s="5"/>
      <c r="C59" s="5"/>
      <c r="D59" s="5"/>
      <c r="E59" s="5"/>
      <c r="F59" s="5"/>
      <c r="G59" s="5"/>
      <c r="H59" s="5"/>
      <c r="I59" s="5"/>
      <c r="J59" s="5"/>
      <c r="K59" s="5"/>
      <c r="L59" s="5"/>
      <c r="P59" s="999"/>
    </row>
    <row r="60" spans="2:19" x14ac:dyDescent="0.25">
      <c r="B60" s="5"/>
      <c r="C60" s="5"/>
      <c r="D60" s="5"/>
      <c r="E60" s="5"/>
      <c r="F60" s="5"/>
      <c r="G60" s="5"/>
      <c r="H60" s="5"/>
      <c r="I60" s="5"/>
      <c r="J60" s="5"/>
      <c r="K60" s="5"/>
      <c r="L60" s="5"/>
    </row>
    <row r="61" spans="2:19" ht="6" customHeight="1" x14ac:dyDescent="0.25">
      <c r="B61" s="1468"/>
      <c r="C61" s="1468"/>
      <c r="D61" s="1468"/>
      <c r="E61" s="1468"/>
      <c r="F61" s="1468"/>
      <c r="G61" s="1468"/>
      <c r="H61" s="1468"/>
      <c r="I61" s="1468"/>
      <c r="J61" s="1468"/>
      <c r="K61" s="1468"/>
      <c r="L61" s="1468"/>
    </row>
    <row r="62" spans="2:19" ht="17.399999999999999" x14ac:dyDescent="0.25">
      <c r="B62" s="1544" t="s">
        <v>418</v>
      </c>
      <c r="C62" s="1544"/>
      <c r="D62" s="1544"/>
      <c r="E62" s="1544"/>
      <c r="F62" s="1544"/>
      <c r="G62" s="1544"/>
      <c r="H62" s="1544"/>
      <c r="I62" s="1544"/>
      <c r="J62" s="1544"/>
      <c r="K62" s="1544"/>
      <c r="L62" s="1544"/>
    </row>
    <row r="63" spans="2:19" x14ac:dyDescent="0.25">
      <c r="B63" s="1545" t="s">
        <v>425</v>
      </c>
      <c r="C63" s="1545"/>
      <c r="D63" s="1545"/>
      <c r="E63" s="1545"/>
      <c r="F63" s="1545"/>
      <c r="G63" s="1545"/>
      <c r="H63" s="1545"/>
      <c r="I63" s="1545"/>
      <c r="J63" s="1545"/>
      <c r="K63" s="1545"/>
      <c r="L63" s="1545"/>
      <c r="P63" s="999"/>
    </row>
    <row r="64" spans="2:19" ht="17.399999999999999" x14ac:dyDescent="0.25">
      <c r="B64" s="1546" t="s">
        <v>7</v>
      </c>
      <c r="C64" s="1546"/>
      <c r="D64" s="986" t="s">
        <v>50</v>
      </c>
      <c r="E64" s="5"/>
      <c r="F64" s="5"/>
      <c r="G64" s="5"/>
      <c r="H64" s="987"/>
      <c r="I64" s="987"/>
      <c r="J64" s="987"/>
      <c r="K64" s="987"/>
      <c r="L64" s="931"/>
    </row>
    <row r="65" spans="2:16" x14ac:dyDescent="0.25">
      <c r="B65" s="1540"/>
      <c r="C65" s="1468"/>
      <c r="D65" s="5"/>
      <c r="E65" s="5"/>
      <c r="F65" s="5"/>
      <c r="G65" s="5"/>
      <c r="H65" s="548"/>
      <c r="I65" s="548"/>
      <c r="J65" s="548"/>
      <c r="K65" s="548"/>
      <c r="L65" s="548"/>
    </row>
    <row r="66" spans="2:16" ht="13.8" x14ac:dyDescent="0.3">
      <c r="B66" s="1549" t="s">
        <v>326</v>
      </c>
      <c r="C66" s="1549"/>
      <c r="D66" s="1541" t="str">
        <f>'14 FR - Title Page'!$F$10</f>
        <v>The</v>
      </c>
      <c r="E66" s="1541"/>
      <c r="F66" s="1541"/>
      <c r="G66" s="1541"/>
      <c r="H66" s="548"/>
      <c r="I66" s="548"/>
      <c r="J66" s="548"/>
      <c r="K66" s="548"/>
      <c r="L66" s="988"/>
    </row>
    <row r="67" spans="2:16" ht="13.8" x14ac:dyDescent="0.3">
      <c r="B67" s="1549" t="s">
        <v>325</v>
      </c>
      <c r="C67" s="1549"/>
      <c r="D67" s="1541">
        <f>'14 FR - Title Page'!$F$12</f>
        <v>0</v>
      </c>
      <c r="E67" s="1541"/>
      <c r="F67" s="1315"/>
      <c r="G67" s="550"/>
      <c r="H67" s="548"/>
      <c r="I67" s="548"/>
      <c r="J67" s="548"/>
      <c r="K67" s="548"/>
      <c r="L67" s="988"/>
      <c r="P67" s="1000"/>
    </row>
    <row r="68" spans="2:16" ht="13.8" x14ac:dyDescent="0.3">
      <c r="B68" s="1549" t="s">
        <v>332</v>
      </c>
      <c r="C68" s="1549"/>
      <c r="D68" s="1547">
        <f>'14 FR - Title Page'!$D$14</f>
        <v>0</v>
      </c>
      <c r="E68" s="1547"/>
      <c r="F68" s="1548"/>
      <c r="G68" s="989"/>
      <c r="H68" s="548"/>
      <c r="I68" s="548"/>
      <c r="J68" s="548"/>
      <c r="K68" s="548"/>
      <c r="L68" s="988"/>
    </row>
    <row r="69" spans="2:16" ht="13.8" x14ac:dyDescent="0.3">
      <c r="B69" s="1549"/>
      <c r="C69" s="1549"/>
      <c r="D69" s="1541"/>
      <c r="E69" s="1541"/>
      <c r="F69" s="1315"/>
      <c r="G69" s="550"/>
      <c r="H69" s="548"/>
      <c r="I69" s="548"/>
      <c r="J69" s="548"/>
      <c r="K69" s="548"/>
      <c r="L69" s="988"/>
    </row>
    <row r="70" spans="2:16" x14ac:dyDescent="0.25">
      <c r="B70" s="1542" t="s">
        <v>429</v>
      </c>
      <c r="C70" s="1543"/>
      <c r="D70" s="1550" t="s">
        <v>348</v>
      </c>
      <c r="E70" s="1550" t="s">
        <v>428</v>
      </c>
      <c r="F70" s="1550" t="s">
        <v>431</v>
      </c>
      <c r="G70" s="1550" t="s">
        <v>432</v>
      </c>
      <c r="H70" s="990"/>
      <c r="I70" s="548"/>
      <c r="J70" s="548"/>
      <c r="K70" s="548"/>
      <c r="L70" s="988"/>
    </row>
    <row r="71" spans="2:16" ht="13.8" x14ac:dyDescent="0.3">
      <c r="B71" s="1551" t="s">
        <v>406</v>
      </c>
      <c r="C71" s="1551"/>
      <c r="D71" s="1550"/>
      <c r="E71" s="1551"/>
      <c r="F71" s="1551"/>
      <c r="G71" s="1550"/>
      <c r="H71" s="990"/>
      <c r="I71" s="548"/>
      <c r="J71" s="548"/>
      <c r="K71" s="548"/>
      <c r="L71" s="988"/>
    </row>
    <row r="72" spans="2:16" ht="13.8" x14ac:dyDescent="0.3">
      <c r="B72" s="1537" t="e">
        <f>'28 Scores Compiled'!$L$7</f>
        <v>#N/A</v>
      </c>
      <c r="C72" s="1538"/>
      <c r="D72" s="991">
        <f>'13 Score Fill'!$H$7</f>
        <v>0</v>
      </c>
      <c r="E72" s="992">
        <f>'28 Scores Compiled'!I12</f>
        <v>0</v>
      </c>
      <c r="F72" s="993" t="e">
        <f>E72/D72</f>
        <v>#DIV/0!</v>
      </c>
      <c r="G72" s="993" t="e">
        <f>'28 Scores Compiled'!$N$7</f>
        <v>#DIV/0!</v>
      </c>
      <c r="H72" s="990"/>
      <c r="I72" s="548"/>
      <c r="J72" s="548"/>
      <c r="K72" s="548"/>
      <c r="L72" s="988"/>
    </row>
    <row r="73" spans="2:16" ht="13.8" x14ac:dyDescent="0.3">
      <c r="B73" s="1537" t="e">
        <f>'28 Scores Compiled'!$L$8</f>
        <v>#N/A</v>
      </c>
      <c r="C73" s="1538"/>
      <c r="D73" s="991">
        <f>'13 Score Fill'!$H$14</f>
        <v>0</v>
      </c>
      <c r="E73" s="992">
        <f>'28 Scores Compiled'!I13</f>
        <v>0</v>
      </c>
      <c r="F73" s="993" t="e">
        <f>E73/D73</f>
        <v>#DIV/0!</v>
      </c>
      <c r="G73" s="993" t="e">
        <f>'28 Scores Compiled'!$N$8</f>
        <v>#DIV/0!</v>
      </c>
      <c r="H73" s="990"/>
      <c r="I73" s="548"/>
      <c r="J73" s="548"/>
      <c r="K73" s="548"/>
      <c r="L73" s="988"/>
    </row>
    <row r="74" spans="2:16" ht="13.8" x14ac:dyDescent="0.3">
      <c r="B74" s="1537" t="e">
        <f>'28 Scores Compiled'!$L$9</f>
        <v>#N/A</v>
      </c>
      <c r="C74" s="1538"/>
      <c r="D74" s="991">
        <f>'13 Score Fill'!$H$23</f>
        <v>0</v>
      </c>
      <c r="E74" s="992">
        <f>'28 Scores Compiled'!I14</f>
        <v>0</v>
      </c>
      <c r="F74" s="993" t="e">
        <f>E74/D74</f>
        <v>#DIV/0!</v>
      </c>
      <c r="G74" s="993" t="e">
        <f>'28 Scores Compiled'!$N$9</f>
        <v>#DIV/0!</v>
      </c>
      <c r="H74" s="990"/>
      <c r="I74" s="548"/>
      <c r="J74" s="548"/>
      <c r="K74" s="548"/>
      <c r="L74" s="988"/>
    </row>
    <row r="75" spans="2:16" ht="13.8" x14ac:dyDescent="0.3">
      <c r="B75" s="1537" t="str">
        <f>'28 Scores Compiled'!$L$10</f>
        <v>Not Used</v>
      </c>
      <c r="C75" s="1538"/>
      <c r="D75" s="991">
        <f>'13 Score Fill'!$H$31</f>
        <v>0</v>
      </c>
      <c r="E75" s="992">
        <f>'28 Scores Compiled'!I15</f>
        <v>0</v>
      </c>
      <c r="F75" s="993" t="e">
        <f>E75/D75</f>
        <v>#DIV/0!</v>
      </c>
      <c r="G75" s="993" t="e">
        <f>'28 Scores Compiled'!$N$10</f>
        <v>#DIV/0!</v>
      </c>
      <c r="H75" s="994"/>
      <c r="I75" s="638"/>
      <c r="J75" s="638"/>
      <c r="K75" s="638"/>
      <c r="L75" s="638"/>
    </row>
    <row r="76" spans="2:16" ht="13.8" x14ac:dyDescent="0.3">
      <c r="B76" s="1537" t="str">
        <f>'28 Scores Compiled'!$L$11</f>
        <v>Total</v>
      </c>
      <c r="C76" s="1538"/>
      <c r="D76" s="991">
        <f>SUM(D72:D75)</f>
        <v>0</v>
      </c>
      <c r="E76" s="995">
        <f>SUM(E72:E75)</f>
        <v>0</v>
      </c>
      <c r="F76" s="993" t="e">
        <f>E76/D76</f>
        <v>#DIV/0!</v>
      </c>
      <c r="G76" s="993" t="e">
        <f>'28 Scores Compiled'!$N$11</f>
        <v>#DIV/0!</v>
      </c>
      <c r="H76" s="994"/>
      <c r="I76" s="638"/>
      <c r="J76" s="638"/>
      <c r="K76" s="638"/>
      <c r="L76" s="638"/>
    </row>
    <row r="77" spans="2:16" x14ac:dyDescent="0.25">
      <c r="B77" s="1539"/>
      <c r="C77" s="1539"/>
      <c r="D77" s="1539"/>
      <c r="E77" s="1539"/>
      <c r="F77" s="1539"/>
      <c r="G77" s="996"/>
      <c r="H77" s="997"/>
      <c r="I77" s="997"/>
      <c r="J77" s="997"/>
      <c r="K77" s="997"/>
      <c r="L77" s="997"/>
    </row>
    <row r="78" spans="2:16" x14ac:dyDescent="0.25">
      <c r="B78" s="996"/>
      <c r="C78" s="996"/>
      <c r="D78" s="996"/>
      <c r="E78" s="996"/>
      <c r="F78" s="996"/>
      <c r="G78" s="996"/>
      <c r="H78" s="997"/>
      <c r="I78" s="997"/>
      <c r="J78" s="997"/>
      <c r="K78" s="997"/>
      <c r="L78" s="997"/>
    </row>
    <row r="79" spans="2:16" x14ac:dyDescent="0.25">
      <c r="B79" s="5"/>
      <c r="C79" s="5"/>
      <c r="D79" s="5"/>
      <c r="E79" s="5"/>
      <c r="F79" s="5"/>
      <c r="G79" s="5"/>
      <c r="H79" s="5"/>
      <c r="I79" s="5"/>
      <c r="J79" s="5"/>
      <c r="K79" s="5"/>
      <c r="L79" s="5"/>
    </row>
    <row r="80" spans="2:16" x14ac:dyDescent="0.25">
      <c r="B80" s="5"/>
      <c r="C80" s="5"/>
      <c r="D80" s="5"/>
      <c r="E80" s="5"/>
      <c r="F80" s="5"/>
      <c r="G80" s="5"/>
      <c r="H80" s="5"/>
      <c r="I80" s="5"/>
      <c r="J80" s="5"/>
      <c r="K80" s="5"/>
      <c r="L80" s="5"/>
    </row>
    <row r="81" spans="2:12" x14ac:dyDescent="0.25">
      <c r="B81" s="5"/>
      <c r="C81" s="5"/>
      <c r="D81" s="5"/>
      <c r="E81" s="5"/>
      <c r="F81" s="5"/>
      <c r="G81" s="5"/>
      <c r="H81" s="5"/>
      <c r="I81" s="5"/>
      <c r="J81" s="5"/>
      <c r="K81" s="5"/>
      <c r="L81" s="5"/>
    </row>
    <row r="82" spans="2:12" x14ac:dyDescent="0.25">
      <c r="B82" s="5"/>
      <c r="C82" s="5"/>
      <c r="D82" s="5"/>
      <c r="E82" s="5"/>
      <c r="F82" s="5"/>
      <c r="G82" s="5"/>
      <c r="H82" s="5"/>
      <c r="I82" s="5"/>
      <c r="J82" s="5"/>
      <c r="K82" s="5"/>
      <c r="L82" s="5"/>
    </row>
    <row r="83" spans="2:12" x14ac:dyDescent="0.25">
      <c r="B83" s="5"/>
      <c r="C83" s="5"/>
      <c r="D83" s="5"/>
      <c r="E83" s="5"/>
      <c r="F83" s="5"/>
      <c r="G83" s="5"/>
      <c r="H83" s="5"/>
      <c r="I83" s="5"/>
      <c r="J83" s="5"/>
      <c r="K83" s="5"/>
      <c r="L83" s="5"/>
    </row>
    <row r="84" spans="2:12" x14ac:dyDescent="0.25">
      <c r="B84" s="5"/>
      <c r="C84" s="5"/>
      <c r="D84" s="5"/>
      <c r="E84" s="5"/>
      <c r="F84" s="5"/>
      <c r="G84" s="5"/>
      <c r="H84" s="5"/>
      <c r="I84" s="5"/>
      <c r="J84" s="5"/>
      <c r="K84" s="5"/>
      <c r="L84" s="5"/>
    </row>
    <row r="85" spans="2:12" x14ac:dyDescent="0.25">
      <c r="B85" s="5"/>
      <c r="C85" s="5"/>
      <c r="D85" s="5"/>
      <c r="E85" s="5"/>
      <c r="F85" s="5"/>
      <c r="G85" s="5"/>
      <c r="H85" s="5"/>
      <c r="I85" s="5"/>
      <c r="J85" s="5"/>
      <c r="K85" s="5"/>
      <c r="L85" s="5"/>
    </row>
    <row r="86" spans="2:12" x14ac:dyDescent="0.25">
      <c r="B86" s="5"/>
      <c r="C86" s="5"/>
      <c r="D86" s="5"/>
      <c r="E86" s="5"/>
      <c r="F86" s="5"/>
      <c r="G86" s="5"/>
      <c r="H86" s="5"/>
      <c r="I86" s="5"/>
      <c r="J86" s="5"/>
      <c r="K86" s="5"/>
      <c r="L86" s="5"/>
    </row>
    <row r="87" spans="2:12" x14ac:dyDescent="0.25">
      <c r="B87" s="5"/>
      <c r="C87" s="5"/>
      <c r="D87" s="5"/>
      <c r="E87" s="5"/>
      <c r="F87" s="5"/>
      <c r="G87" s="5"/>
      <c r="H87" s="5"/>
      <c r="I87" s="5"/>
      <c r="J87" s="5"/>
      <c r="K87" s="5"/>
      <c r="L87" s="5"/>
    </row>
    <row r="88" spans="2:12" x14ac:dyDescent="0.25">
      <c r="B88" s="5"/>
      <c r="C88" s="5"/>
      <c r="D88" s="5"/>
      <c r="E88" s="5"/>
      <c r="F88" s="5"/>
      <c r="G88" s="5"/>
      <c r="H88" s="5"/>
      <c r="I88" s="5"/>
      <c r="J88" s="5"/>
      <c r="K88" s="5"/>
      <c r="L88" s="5"/>
    </row>
    <row r="89" spans="2:12" x14ac:dyDescent="0.25">
      <c r="B89" s="5"/>
      <c r="C89" s="5"/>
      <c r="D89" s="5"/>
      <c r="E89" s="5"/>
      <c r="F89" s="5"/>
      <c r="G89" s="5"/>
      <c r="H89" s="5"/>
      <c r="I89" s="5"/>
      <c r="J89" s="5"/>
      <c r="K89" s="5"/>
      <c r="L89" s="5"/>
    </row>
    <row r="90" spans="2:12" x14ac:dyDescent="0.25">
      <c r="B90" s="5"/>
      <c r="C90" s="5"/>
      <c r="D90" s="5"/>
      <c r="E90" s="5"/>
      <c r="F90" s="5"/>
      <c r="G90" s="5"/>
      <c r="H90" s="5"/>
      <c r="I90" s="5"/>
      <c r="J90" s="5"/>
      <c r="K90" s="5"/>
      <c r="L90" s="5"/>
    </row>
    <row r="91" spans="2:12" x14ac:dyDescent="0.25">
      <c r="B91" s="5"/>
      <c r="C91" s="5"/>
      <c r="D91" s="5"/>
      <c r="E91" s="5"/>
      <c r="F91" s="5"/>
      <c r="G91" s="5"/>
      <c r="H91" s="5"/>
      <c r="I91" s="5"/>
      <c r="J91" s="5"/>
      <c r="K91" s="5"/>
      <c r="L91" s="5"/>
    </row>
    <row r="92" spans="2:12" x14ac:dyDescent="0.25">
      <c r="B92" s="5"/>
      <c r="C92" s="5"/>
      <c r="D92" s="5"/>
      <c r="E92" s="5"/>
      <c r="F92" s="5"/>
      <c r="G92" s="5"/>
      <c r="H92" s="5"/>
      <c r="I92" s="5"/>
      <c r="J92" s="5"/>
      <c r="K92" s="5"/>
      <c r="L92" s="5"/>
    </row>
    <row r="93" spans="2:12" x14ac:dyDescent="0.25">
      <c r="B93" s="5"/>
      <c r="C93" s="5"/>
      <c r="D93" s="5"/>
      <c r="E93" s="5"/>
      <c r="F93" s="5"/>
      <c r="G93" s="5"/>
      <c r="H93" s="5"/>
      <c r="I93" s="5"/>
      <c r="J93" s="5"/>
      <c r="K93" s="5"/>
      <c r="L93" s="5"/>
    </row>
    <row r="94" spans="2:12" x14ac:dyDescent="0.25">
      <c r="B94" s="5"/>
      <c r="C94" s="5"/>
      <c r="D94" s="5"/>
      <c r="E94" s="5"/>
      <c r="F94" s="5"/>
      <c r="G94" s="5"/>
      <c r="H94" s="5"/>
      <c r="I94" s="5"/>
      <c r="J94" s="5"/>
      <c r="K94" s="5"/>
      <c r="L94" s="5"/>
    </row>
    <row r="95" spans="2:12" x14ac:dyDescent="0.25">
      <c r="B95" s="5"/>
      <c r="C95" s="5"/>
      <c r="D95" s="5"/>
      <c r="E95" s="5"/>
      <c r="F95" s="5"/>
      <c r="G95" s="5"/>
      <c r="H95" s="5"/>
      <c r="I95" s="5"/>
      <c r="J95" s="5"/>
      <c r="K95" s="5"/>
      <c r="L95" s="5"/>
    </row>
    <row r="96" spans="2:12" x14ac:dyDescent="0.25">
      <c r="B96" s="5"/>
      <c r="C96" s="5"/>
      <c r="D96" s="5"/>
      <c r="E96" s="5"/>
      <c r="F96" s="5"/>
      <c r="G96" s="5"/>
      <c r="H96" s="5"/>
      <c r="I96" s="5"/>
      <c r="J96" s="5"/>
      <c r="K96" s="5"/>
      <c r="L96" s="5"/>
    </row>
    <row r="97" spans="2:12" x14ac:dyDescent="0.25">
      <c r="B97" s="5"/>
      <c r="C97" s="5"/>
      <c r="D97" s="5"/>
      <c r="E97" s="5"/>
      <c r="F97" s="5"/>
      <c r="G97" s="5"/>
      <c r="H97" s="5"/>
      <c r="I97" s="5"/>
      <c r="J97" s="5"/>
      <c r="K97" s="5"/>
      <c r="L97" s="5"/>
    </row>
    <row r="98" spans="2:12" x14ac:dyDescent="0.25">
      <c r="B98" s="5"/>
      <c r="C98" s="5"/>
      <c r="D98" s="5"/>
      <c r="E98" s="5"/>
      <c r="F98" s="5"/>
      <c r="G98" s="5"/>
      <c r="H98" s="5"/>
      <c r="I98" s="5"/>
      <c r="J98" s="5"/>
      <c r="K98" s="5"/>
      <c r="L98" s="5"/>
    </row>
    <row r="99" spans="2:12" x14ac:dyDescent="0.25">
      <c r="B99" s="5"/>
      <c r="C99" s="5"/>
      <c r="D99" s="5"/>
      <c r="E99" s="5"/>
      <c r="F99" s="5"/>
      <c r="G99" s="5"/>
      <c r="H99" s="5"/>
      <c r="I99" s="5"/>
      <c r="J99" s="5"/>
      <c r="K99" s="5"/>
      <c r="L99" s="5"/>
    </row>
    <row r="100" spans="2:12" x14ac:dyDescent="0.25">
      <c r="B100" s="5"/>
      <c r="C100" s="5"/>
      <c r="D100" s="5"/>
      <c r="E100" s="5"/>
      <c r="F100" s="5"/>
      <c r="G100" s="5"/>
      <c r="H100" s="5"/>
      <c r="I100" s="5"/>
      <c r="J100" s="5"/>
      <c r="K100" s="5"/>
      <c r="L100" s="5"/>
    </row>
    <row r="101" spans="2:12" x14ac:dyDescent="0.25">
      <c r="B101" s="5"/>
      <c r="C101" s="5"/>
      <c r="D101" s="5"/>
      <c r="E101" s="5"/>
      <c r="F101" s="5"/>
      <c r="G101" s="5"/>
      <c r="H101" s="5"/>
      <c r="I101" s="5"/>
      <c r="J101" s="5"/>
      <c r="K101" s="5"/>
      <c r="L101" s="5"/>
    </row>
    <row r="102" spans="2:12" x14ac:dyDescent="0.25">
      <c r="B102" s="5"/>
      <c r="C102" s="5"/>
      <c r="D102" s="5"/>
      <c r="E102" s="5"/>
      <c r="F102" s="5"/>
      <c r="G102" s="5"/>
      <c r="H102" s="5"/>
      <c r="I102" s="5"/>
      <c r="J102" s="5"/>
      <c r="K102" s="5"/>
      <c r="L102" s="5"/>
    </row>
    <row r="103" spans="2:12" x14ac:dyDescent="0.25">
      <c r="B103" s="5"/>
      <c r="C103" s="5"/>
      <c r="D103" s="5"/>
      <c r="E103" s="5"/>
      <c r="F103" s="5"/>
      <c r="G103" s="5"/>
      <c r="H103" s="5"/>
      <c r="I103" s="5"/>
      <c r="J103" s="5"/>
      <c r="K103" s="5"/>
      <c r="L103" s="5"/>
    </row>
    <row r="104" spans="2:12" x14ac:dyDescent="0.25">
      <c r="B104" s="5"/>
      <c r="C104" s="5"/>
      <c r="D104" s="5"/>
      <c r="E104" s="5"/>
      <c r="F104" s="5"/>
      <c r="G104" s="5"/>
      <c r="H104" s="5"/>
      <c r="I104" s="5"/>
      <c r="J104" s="5"/>
      <c r="K104" s="5"/>
      <c r="L104" s="5"/>
    </row>
    <row r="105" spans="2:12" x14ac:dyDescent="0.25">
      <c r="B105" s="5"/>
      <c r="C105" s="5"/>
      <c r="D105" s="5"/>
      <c r="E105" s="5"/>
      <c r="F105" s="5"/>
      <c r="G105" s="5"/>
      <c r="H105" s="5"/>
      <c r="I105" s="5"/>
      <c r="J105" s="5"/>
      <c r="K105" s="5"/>
      <c r="L105" s="5"/>
    </row>
    <row r="106" spans="2:12" x14ac:dyDescent="0.25">
      <c r="B106" s="5"/>
      <c r="C106" s="5"/>
      <c r="D106" s="5"/>
      <c r="E106" s="5"/>
      <c r="F106" s="5"/>
      <c r="G106" s="5"/>
      <c r="H106" s="5"/>
      <c r="I106" s="5"/>
      <c r="J106" s="5"/>
      <c r="K106" s="5"/>
      <c r="L106" s="5"/>
    </row>
    <row r="107" spans="2:12" x14ac:dyDescent="0.25">
      <c r="B107" s="5"/>
      <c r="C107" s="5"/>
      <c r="D107" s="5"/>
      <c r="E107" s="5"/>
      <c r="F107" s="5"/>
      <c r="G107" s="5"/>
      <c r="H107" s="5"/>
      <c r="I107" s="5"/>
      <c r="J107" s="5"/>
      <c r="K107" s="5"/>
      <c r="L107" s="5"/>
    </row>
    <row r="108" spans="2:12" x14ac:dyDescent="0.25">
      <c r="B108" s="5"/>
      <c r="C108" s="5"/>
      <c r="D108" s="5"/>
      <c r="E108" s="5"/>
      <c r="F108" s="5"/>
      <c r="G108" s="5"/>
      <c r="H108" s="5"/>
      <c r="I108" s="5"/>
      <c r="J108" s="5"/>
      <c r="K108" s="5"/>
      <c r="L108" s="5"/>
    </row>
    <row r="109" spans="2:12" x14ac:dyDescent="0.25">
      <c r="B109" s="5"/>
      <c r="C109" s="5"/>
      <c r="D109" s="5"/>
      <c r="E109" s="5"/>
      <c r="F109" s="5"/>
      <c r="G109" s="5"/>
      <c r="H109" s="5"/>
      <c r="I109" s="5"/>
      <c r="J109" s="5"/>
      <c r="K109" s="5"/>
      <c r="L109" s="5"/>
    </row>
    <row r="110" spans="2:12" x14ac:dyDescent="0.25">
      <c r="B110" s="5"/>
      <c r="C110" s="5"/>
      <c r="D110" s="5"/>
      <c r="E110" s="5"/>
      <c r="F110" s="5"/>
      <c r="G110" s="5"/>
      <c r="H110" s="5"/>
      <c r="I110" s="5"/>
      <c r="J110" s="5"/>
      <c r="K110" s="5"/>
      <c r="L110" s="5"/>
    </row>
    <row r="111" spans="2:12" x14ac:dyDescent="0.25">
      <c r="B111" s="5"/>
      <c r="C111" s="5"/>
      <c r="D111" s="5"/>
      <c r="E111" s="5"/>
      <c r="F111" s="5"/>
      <c r="G111" s="5"/>
      <c r="H111" s="5"/>
      <c r="I111" s="5"/>
      <c r="J111" s="5"/>
      <c r="K111" s="5"/>
      <c r="L111" s="5"/>
    </row>
    <row r="112" spans="2:12" x14ac:dyDescent="0.25">
      <c r="B112" s="5"/>
      <c r="C112" s="5"/>
      <c r="D112" s="5"/>
      <c r="E112" s="5"/>
      <c r="F112" s="5"/>
      <c r="G112" s="5"/>
      <c r="H112" s="5"/>
      <c r="I112" s="5"/>
      <c r="J112" s="5"/>
      <c r="K112" s="5"/>
      <c r="L112" s="5"/>
    </row>
    <row r="113" spans="2:12" x14ac:dyDescent="0.25">
      <c r="B113" s="5"/>
      <c r="C113" s="5"/>
      <c r="D113" s="5"/>
      <c r="E113" s="5"/>
      <c r="F113" s="5"/>
      <c r="G113" s="5"/>
      <c r="H113" s="5"/>
      <c r="I113" s="5"/>
      <c r="J113" s="5"/>
      <c r="K113" s="5"/>
      <c r="L113" s="5"/>
    </row>
    <row r="114" spans="2:12" x14ac:dyDescent="0.25">
      <c r="B114" s="5"/>
      <c r="C114" s="5"/>
      <c r="D114" s="5"/>
      <c r="E114" s="5"/>
      <c r="F114" s="5"/>
      <c r="G114" s="5"/>
      <c r="H114" s="5"/>
      <c r="I114" s="5"/>
      <c r="J114" s="5"/>
      <c r="K114" s="5"/>
      <c r="L114" s="5"/>
    </row>
    <row r="115" spans="2:12" x14ac:dyDescent="0.25">
      <c r="B115" s="5"/>
      <c r="C115" s="5"/>
      <c r="D115" s="5"/>
      <c r="E115" s="5"/>
      <c r="F115" s="5"/>
      <c r="G115" s="5"/>
      <c r="H115" s="5"/>
      <c r="I115" s="5"/>
      <c r="J115" s="5"/>
      <c r="K115" s="5"/>
      <c r="L115" s="5"/>
    </row>
    <row r="116" spans="2:12" x14ac:dyDescent="0.25">
      <c r="B116" s="5"/>
      <c r="C116" s="5"/>
      <c r="D116" s="5"/>
      <c r="E116" s="5"/>
      <c r="F116" s="5"/>
      <c r="G116" s="5"/>
      <c r="H116" s="5"/>
      <c r="I116" s="5"/>
      <c r="J116" s="5"/>
      <c r="K116" s="5"/>
      <c r="L116" s="5"/>
    </row>
    <row r="117" spans="2:12" x14ac:dyDescent="0.25">
      <c r="B117" s="5"/>
      <c r="C117" s="5"/>
      <c r="D117" s="5"/>
      <c r="E117" s="5"/>
      <c r="F117" s="5"/>
      <c r="G117" s="5"/>
      <c r="H117" s="5"/>
      <c r="I117" s="5"/>
      <c r="J117" s="5"/>
      <c r="K117" s="5"/>
      <c r="L117" s="5"/>
    </row>
    <row r="118" spans="2:12" x14ac:dyDescent="0.25">
      <c r="B118" s="5"/>
      <c r="C118" s="5"/>
      <c r="D118" s="5"/>
      <c r="E118" s="5"/>
      <c r="F118" s="5"/>
      <c r="G118" s="5"/>
      <c r="H118" s="5"/>
      <c r="I118" s="5"/>
      <c r="J118" s="5"/>
      <c r="K118" s="5"/>
      <c r="L118" s="5"/>
    </row>
    <row r="119" spans="2:12" x14ac:dyDescent="0.25">
      <c r="B119" s="5"/>
      <c r="C119" s="5"/>
      <c r="D119" s="5"/>
      <c r="E119" s="5"/>
      <c r="F119" s="5"/>
      <c r="G119" s="5"/>
      <c r="H119" s="5"/>
      <c r="I119" s="5"/>
      <c r="J119" s="5"/>
      <c r="K119" s="5"/>
      <c r="L119" s="5"/>
    </row>
    <row r="120" spans="2:12" x14ac:dyDescent="0.25">
      <c r="B120" s="5"/>
      <c r="C120" s="5"/>
      <c r="D120" s="5"/>
      <c r="E120" s="5"/>
      <c r="F120" s="5"/>
      <c r="G120" s="5"/>
      <c r="H120" s="5"/>
      <c r="I120" s="5"/>
      <c r="J120" s="5"/>
      <c r="K120" s="5"/>
      <c r="L120" s="5"/>
    </row>
    <row r="121" spans="2:12" ht="6" customHeight="1" x14ac:dyDescent="0.25">
      <c r="B121" s="1468"/>
      <c r="C121" s="1468"/>
      <c r="D121" s="1468"/>
      <c r="E121" s="1468"/>
      <c r="F121" s="1468"/>
      <c r="G121" s="1468"/>
      <c r="H121" s="1468"/>
      <c r="I121" s="1468"/>
      <c r="J121" s="1468"/>
      <c r="K121" s="1468"/>
      <c r="L121" s="1468"/>
    </row>
    <row r="122" spans="2:12" ht="17.399999999999999" x14ac:dyDescent="0.25">
      <c r="B122" s="1544" t="s">
        <v>418</v>
      </c>
      <c r="C122" s="1544"/>
      <c r="D122" s="1544"/>
      <c r="E122" s="1544"/>
      <c r="F122" s="1544"/>
      <c r="G122" s="1544"/>
      <c r="H122" s="1544"/>
      <c r="I122" s="1544"/>
      <c r="J122" s="1544"/>
      <c r="K122" s="1544"/>
      <c r="L122" s="1544"/>
    </row>
    <row r="123" spans="2:12" x14ac:dyDescent="0.25">
      <c r="B123" s="1545" t="s">
        <v>425</v>
      </c>
      <c r="C123" s="1545"/>
      <c r="D123" s="1545"/>
      <c r="E123" s="1545"/>
      <c r="F123" s="1545"/>
      <c r="G123" s="1545"/>
      <c r="H123" s="1545"/>
      <c r="I123" s="1545"/>
      <c r="J123" s="1545"/>
      <c r="K123" s="1545"/>
      <c r="L123" s="1545"/>
    </row>
    <row r="124" spans="2:12" ht="17.399999999999999" x14ac:dyDescent="0.25">
      <c r="B124" s="1546" t="s">
        <v>7</v>
      </c>
      <c r="C124" s="1546"/>
      <c r="D124" s="986" t="s">
        <v>67</v>
      </c>
      <c r="E124" s="5"/>
      <c r="F124" s="5"/>
      <c r="G124" s="5"/>
      <c r="H124" s="987"/>
      <c r="I124" s="987"/>
      <c r="J124" s="987"/>
      <c r="K124" s="987"/>
      <c r="L124" s="931"/>
    </row>
    <row r="125" spans="2:12" x14ac:dyDescent="0.25">
      <c r="B125" s="1540"/>
      <c r="C125" s="1468"/>
      <c r="D125" s="5"/>
      <c r="E125" s="5"/>
      <c r="F125" s="5"/>
      <c r="G125" s="5"/>
      <c r="H125" s="548"/>
      <c r="I125" s="548"/>
      <c r="J125" s="548"/>
      <c r="K125" s="548"/>
      <c r="L125" s="548"/>
    </row>
    <row r="126" spans="2:12" ht="13.8" x14ac:dyDescent="0.3">
      <c r="B126" s="1549" t="s">
        <v>326</v>
      </c>
      <c r="C126" s="1549"/>
      <c r="D126" s="1541" t="str">
        <f>'14 FR - Title Page'!$F$10</f>
        <v>The</v>
      </c>
      <c r="E126" s="1541"/>
      <c r="F126" s="1541"/>
      <c r="G126" s="1541"/>
      <c r="H126" s="548"/>
      <c r="I126" s="548"/>
      <c r="J126" s="548"/>
      <c r="K126" s="548"/>
      <c r="L126" s="988"/>
    </row>
    <row r="127" spans="2:12" ht="13.8" x14ac:dyDescent="0.3">
      <c r="B127" s="1549" t="s">
        <v>325</v>
      </c>
      <c r="C127" s="1549"/>
      <c r="D127" s="1541">
        <f>'14 FR - Title Page'!$F$12</f>
        <v>0</v>
      </c>
      <c r="E127" s="1541"/>
      <c r="F127" s="1315"/>
      <c r="G127" s="550"/>
      <c r="H127" s="548"/>
      <c r="I127" s="548"/>
      <c r="J127" s="548"/>
      <c r="K127" s="548"/>
      <c r="L127" s="988"/>
    </row>
    <row r="128" spans="2:12" ht="13.8" x14ac:dyDescent="0.3">
      <c r="B128" s="1549" t="s">
        <v>332</v>
      </c>
      <c r="C128" s="1549"/>
      <c r="D128" s="1547">
        <f>'14 FR - Title Page'!$D$14</f>
        <v>0</v>
      </c>
      <c r="E128" s="1547"/>
      <c r="F128" s="1548"/>
      <c r="G128" s="989"/>
      <c r="H128" s="548"/>
      <c r="I128" s="548"/>
      <c r="J128" s="548"/>
      <c r="K128" s="548"/>
      <c r="L128" s="988"/>
    </row>
    <row r="129" spans="2:12" ht="13.8" x14ac:dyDescent="0.3">
      <c r="B129" s="1549"/>
      <c r="C129" s="1549"/>
      <c r="D129" s="1541"/>
      <c r="E129" s="1541"/>
      <c r="F129" s="1315"/>
      <c r="G129" s="550"/>
      <c r="H129" s="548"/>
      <c r="I129" s="548"/>
      <c r="J129" s="548"/>
      <c r="K129" s="548"/>
      <c r="L129" s="988"/>
    </row>
    <row r="130" spans="2:12" x14ac:dyDescent="0.25">
      <c r="B130" s="1542" t="s">
        <v>429</v>
      </c>
      <c r="C130" s="1543"/>
      <c r="D130" s="1550" t="s">
        <v>348</v>
      </c>
      <c r="E130" s="1550" t="s">
        <v>428</v>
      </c>
      <c r="F130" s="1550" t="s">
        <v>431</v>
      </c>
      <c r="G130" s="1550" t="s">
        <v>432</v>
      </c>
      <c r="H130" s="990"/>
      <c r="I130" s="548"/>
      <c r="J130" s="548"/>
      <c r="K130" s="548"/>
      <c r="L130" s="988"/>
    </row>
    <row r="131" spans="2:12" ht="13.8" x14ac:dyDescent="0.3">
      <c r="B131" s="1551" t="s">
        <v>406</v>
      </c>
      <c r="C131" s="1551"/>
      <c r="D131" s="1550"/>
      <c r="E131" s="1551"/>
      <c r="F131" s="1551"/>
      <c r="G131" s="1550"/>
      <c r="H131" s="990"/>
      <c r="I131" s="548"/>
      <c r="J131" s="548"/>
      <c r="K131" s="548"/>
      <c r="L131" s="988"/>
    </row>
    <row r="132" spans="2:12" ht="13.8" x14ac:dyDescent="0.3">
      <c r="B132" s="1537" t="e">
        <f>'28 Scores Compiled'!$L$7</f>
        <v>#N/A</v>
      </c>
      <c r="C132" s="1538"/>
      <c r="D132" s="991">
        <f>'13 Score Fill'!$H$7</f>
        <v>0</v>
      </c>
      <c r="E132" s="1001">
        <f>'28 Scores Compiled'!I17</f>
        <v>0</v>
      </c>
      <c r="F132" s="993" t="e">
        <f>E132/D132</f>
        <v>#DIV/0!</v>
      </c>
      <c r="G132" s="993" t="e">
        <f>'28 Scores Compiled'!$N$7</f>
        <v>#DIV/0!</v>
      </c>
      <c r="H132" s="990"/>
      <c r="I132" s="548"/>
      <c r="J132" s="548"/>
      <c r="K132" s="548"/>
      <c r="L132" s="988"/>
    </row>
    <row r="133" spans="2:12" ht="13.8" x14ac:dyDescent="0.3">
      <c r="B133" s="1537" t="e">
        <f>'28 Scores Compiled'!$L$8</f>
        <v>#N/A</v>
      </c>
      <c r="C133" s="1538"/>
      <c r="D133" s="991">
        <f>'13 Score Fill'!$H$14</f>
        <v>0</v>
      </c>
      <c r="E133" s="1001">
        <f>'28 Scores Compiled'!I18</f>
        <v>0</v>
      </c>
      <c r="F133" s="993" t="e">
        <f>E133/D133</f>
        <v>#DIV/0!</v>
      </c>
      <c r="G133" s="993" t="e">
        <f>'28 Scores Compiled'!$N$8</f>
        <v>#DIV/0!</v>
      </c>
      <c r="H133" s="990"/>
      <c r="I133" s="548"/>
      <c r="J133" s="548"/>
      <c r="K133" s="548"/>
      <c r="L133" s="988"/>
    </row>
    <row r="134" spans="2:12" ht="13.8" x14ac:dyDescent="0.3">
      <c r="B134" s="1537" t="e">
        <f>'28 Scores Compiled'!$L$9</f>
        <v>#N/A</v>
      </c>
      <c r="C134" s="1538"/>
      <c r="D134" s="991">
        <f>'13 Score Fill'!$H$23</f>
        <v>0</v>
      </c>
      <c r="E134" s="1001">
        <f>'28 Scores Compiled'!I19</f>
        <v>0</v>
      </c>
      <c r="F134" s="993" t="e">
        <f>E134/D134</f>
        <v>#DIV/0!</v>
      </c>
      <c r="G134" s="993" t="e">
        <f>'28 Scores Compiled'!$N$9</f>
        <v>#DIV/0!</v>
      </c>
      <c r="H134" s="990"/>
      <c r="I134" s="548"/>
      <c r="J134" s="548"/>
      <c r="K134" s="548"/>
      <c r="L134" s="988"/>
    </row>
    <row r="135" spans="2:12" ht="13.8" x14ac:dyDescent="0.3">
      <c r="B135" s="1537" t="str">
        <f>'28 Scores Compiled'!$L$10</f>
        <v>Not Used</v>
      </c>
      <c r="C135" s="1538"/>
      <c r="D135" s="991">
        <f>'13 Score Fill'!$H$31</f>
        <v>0</v>
      </c>
      <c r="E135" s="1001">
        <f>'28 Scores Compiled'!I20</f>
        <v>0</v>
      </c>
      <c r="F135" s="993" t="e">
        <f>E135/D135</f>
        <v>#DIV/0!</v>
      </c>
      <c r="G135" s="993" t="e">
        <f>'28 Scores Compiled'!$N$10</f>
        <v>#DIV/0!</v>
      </c>
      <c r="H135" s="994"/>
      <c r="I135" s="638"/>
      <c r="J135" s="638"/>
      <c r="K135" s="638"/>
      <c r="L135" s="638"/>
    </row>
    <row r="136" spans="2:12" ht="13.8" x14ac:dyDescent="0.3">
      <c r="B136" s="1537" t="str">
        <f>'28 Scores Compiled'!$L$11</f>
        <v>Total</v>
      </c>
      <c r="C136" s="1538"/>
      <c r="D136" s="991">
        <f>SUM(D132:D135)</f>
        <v>0</v>
      </c>
      <c r="E136" s="995">
        <f>SUM(E132:E135)</f>
        <v>0</v>
      </c>
      <c r="F136" s="993" t="e">
        <f>E136/D136</f>
        <v>#DIV/0!</v>
      </c>
      <c r="G136" s="993" t="e">
        <f>'28 Scores Compiled'!$N$11</f>
        <v>#DIV/0!</v>
      </c>
      <c r="H136" s="994"/>
      <c r="I136" s="638"/>
      <c r="J136" s="638"/>
      <c r="K136" s="638"/>
      <c r="L136" s="638"/>
    </row>
    <row r="137" spans="2:12" x14ac:dyDescent="0.25">
      <c r="B137" s="1539"/>
      <c r="C137" s="1539"/>
      <c r="D137" s="1539"/>
      <c r="E137" s="1539"/>
      <c r="F137" s="1539"/>
      <c r="G137" s="996"/>
      <c r="H137" s="997"/>
      <c r="I137" s="997"/>
      <c r="J137" s="997"/>
      <c r="K137" s="997"/>
      <c r="L137" s="997"/>
    </row>
    <row r="138" spans="2:12" x14ac:dyDescent="0.25">
      <c r="B138" s="996"/>
      <c r="C138" s="996"/>
      <c r="D138" s="996"/>
      <c r="E138" s="996"/>
      <c r="F138" s="996"/>
      <c r="G138" s="996"/>
      <c r="H138" s="997"/>
      <c r="I138" s="997"/>
      <c r="J138" s="997"/>
      <c r="K138" s="997"/>
      <c r="L138" s="997"/>
    </row>
    <row r="139" spans="2:12" x14ac:dyDescent="0.25">
      <c r="B139" s="5"/>
      <c r="C139" s="5"/>
      <c r="D139" s="5"/>
      <c r="E139" s="5"/>
      <c r="F139" s="5"/>
      <c r="G139" s="5"/>
      <c r="H139" s="5"/>
      <c r="I139" s="5"/>
      <c r="J139" s="5"/>
      <c r="K139" s="5"/>
      <c r="L139" s="5"/>
    </row>
    <row r="140" spans="2:12" x14ac:dyDescent="0.25">
      <c r="B140" s="5"/>
      <c r="C140" s="5"/>
      <c r="D140" s="5"/>
      <c r="E140" s="5"/>
      <c r="F140" s="5"/>
      <c r="G140" s="5"/>
      <c r="H140" s="5"/>
      <c r="I140" s="5"/>
      <c r="J140" s="5"/>
      <c r="K140" s="5"/>
      <c r="L140" s="5"/>
    </row>
    <row r="141" spans="2:12" x14ac:dyDescent="0.25">
      <c r="B141" s="5"/>
      <c r="C141" s="5"/>
      <c r="D141" s="5"/>
      <c r="E141" s="5"/>
      <c r="F141" s="5"/>
      <c r="G141" s="5"/>
      <c r="H141" s="5"/>
      <c r="I141" s="5"/>
      <c r="J141" s="5"/>
      <c r="K141" s="5"/>
      <c r="L141" s="5"/>
    </row>
    <row r="142" spans="2:12" x14ac:dyDescent="0.25">
      <c r="B142" s="5"/>
      <c r="C142" s="5"/>
      <c r="D142" s="5"/>
      <c r="E142" s="5"/>
      <c r="F142" s="5"/>
      <c r="G142" s="5"/>
      <c r="H142" s="5"/>
      <c r="I142" s="5"/>
      <c r="J142" s="5"/>
      <c r="K142" s="5"/>
      <c r="L142" s="5"/>
    </row>
    <row r="143" spans="2:12" x14ac:dyDescent="0.25">
      <c r="B143" s="5"/>
      <c r="C143" s="5"/>
      <c r="D143" s="5"/>
      <c r="E143" s="5"/>
      <c r="F143" s="5"/>
      <c r="G143" s="5"/>
      <c r="H143" s="5"/>
      <c r="I143" s="5"/>
      <c r="J143" s="5"/>
      <c r="K143" s="5"/>
      <c r="L143" s="5"/>
    </row>
    <row r="144" spans="2:12" x14ac:dyDescent="0.25">
      <c r="B144" s="5"/>
      <c r="C144" s="5"/>
      <c r="D144" s="5"/>
      <c r="E144" s="5"/>
      <c r="F144" s="5"/>
      <c r="G144" s="5"/>
      <c r="H144" s="5"/>
      <c r="I144" s="5"/>
      <c r="J144" s="5"/>
      <c r="K144" s="5"/>
      <c r="L144" s="5"/>
    </row>
    <row r="145" spans="2:12" x14ac:dyDescent="0.25">
      <c r="B145" s="5"/>
      <c r="C145" s="5"/>
      <c r="D145" s="5"/>
      <c r="E145" s="5"/>
      <c r="F145" s="5"/>
      <c r="G145" s="5"/>
      <c r="H145" s="5"/>
      <c r="I145" s="5"/>
      <c r="J145" s="5"/>
      <c r="K145" s="5"/>
      <c r="L145" s="5"/>
    </row>
    <row r="146" spans="2:12" x14ac:dyDescent="0.25">
      <c r="B146" s="5"/>
      <c r="C146" s="5"/>
      <c r="D146" s="5"/>
      <c r="E146" s="5"/>
      <c r="F146" s="5"/>
      <c r="G146" s="5"/>
      <c r="H146" s="5"/>
      <c r="I146" s="5"/>
      <c r="J146" s="5"/>
      <c r="K146" s="5"/>
      <c r="L146" s="5"/>
    </row>
    <row r="147" spans="2:12" x14ac:dyDescent="0.25">
      <c r="B147" s="5"/>
      <c r="C147" s="5"/>
      <c r="D147" s="5"/>
      <c r="E147" s="5"/>
      <c r="F147" s="5"/>
      <c r="G147" s="5"/>
      <c r="H147" s="5"/>
      <c r="I147" s="5"/>
      <c r="J147" s="5"/>
      <c r="K147" s="5"/>
      <c r="L147" s="5"/>
    </row>
    <row r="148" spans="2:12" x14ac:dyDescent="0.25">
      <c r="B148" s="5"/>
      <c r="C148" s="5"/>
      <c r="D148" s="5"/>
      <c r="E148" s="5"/>
      <c r="F148" s="5"/>
      <c r="G148" s="5"/>
      <c r="H148" s="5"/>
      <c r="I148" s="5"/>
      <c r="J148" s="5"/>
      <c r="K148" s="5"/>
      <c r="L148" s="5"/>
    </row>
    <row r="149" spans="2:12" x14ac:dyDescent="0.25">
      <c r="B149" s="5"/>
      <c r="C149" s="5"/>
      <c r="D149" s="5"/>
      <c r="E149" s="5"/>
      <c r="F149" s="5"/>
      <c r="G149" s="5"/>
      <c r="H149" s="5"/>
      <c r="I149" s="5"/>
      <c r="J149" s="5"/>
      <c r="K149" s="5"/>
      <c r="L149" s="5"/>
    </row>
    <row r="150" spans="2:12" x14ac:dyDescent="0.25">
      <c r="B150" s="5"/>
      <c r="C150" s="5"/>
      <c r="D150" s="5"/>
      <c r="E150" s="5"/>
      <c r="F150" s="5"/>
      <c r="G150" s="5"/>
      <c r="H150" s="5"/>
      <c r="I150" s="5"/>
      <c r="J150" s="5"/>
      <c r="K150" s="5"/>
      <c r="L150" s="5"/>
    </row>
    <row r="151" spans="2:12" x14ac:dyDescent="0.25">
      <c r="B151" s="5"/>
      <c r="C151" s="5"/>
      <c r="D151" s="5"/>
      <c r="E151" s="5"/>
      <c r="F151" s="5"/>
      <c r="G151" s="5"/>
      <c r="H151" s="5"/>
      <c r="I151" s="5"/>
      <c r="J151" s="5"/>
      <c r="K151" s="5"/>
      <c r="L151" s="5"/>
    </row>
    <row r="152" spans="2:12" x14ac:dyDescent="0.25">
      <c r="B152" s="5"/>
      <c r="C152" s="5"/>
      <c r="D152" s="5"/>
      <c r="E152" s="5"/>
      <c r="F152" s="5"/>
      <c r="G152" s="5"/>
      <c r="H152" s="5"/>
      <c r="I152" s="5"/>
      <c r="J152" s="5"/>
      <c r="K152" s="5"/>
      <c r="L152" s="5"/>
    </row>
    <row r="153" spans="2:12" x14ac:dyDescent="0.25">
      <c r="B153" s="5"/>
      <c r="C153" s="5"/>
      <c r="D153" s="5"/>
      <c r="E153" s="5"/>
      <c r="F153" s="5"/>
      <c r="G153" s="5"/>
      <c r="H153" s="5"/>
      <c r="I153" s="5"/>
      <c r="J153" s="5"/>
      <c r="K153" s="5"/>
      <c r="L153" s="5"/>
    </row>
    <row r="154" spans="2:12" x14ac:dyDescent="0.25">
      <c r="B154" s="5"/>
      <c r="C154" s="5"/>
      <c r="D154" s="5"/>
      <c r="E154" s="5"/>
      <c r="F154" s="5"/>
      <c r="G154" s="5"/>
      <c r="H154" s="5"/>
      <c r="I154" s="5"/>
      <c r="J154" s="5"/>
      <c r="K154" s="5"/>
      <c r="L154" s="5"/>
    </row>
    <row r="155" spans="2:12" x14ac:dyDescent="0.25">
      <c r="B155" s="5"/>
      <c r="C155" s="5"/>
      <c r="D155" s="5"/>
      <c r="E155" s="5"/>
      <c r="F155" s="5"/>
      <c r="G155" s="5"/>
      <c r="H155" s="5"/>
      <c r="I155" s="5"/>
      <c r="J155" s="5"/>
      <c r="K155" s="5"/>
      <c r="L155" s="5"/>
    </row>
    <row r="156" spans="2:12" x14ac:dyDescent="0.25">
      <c r="B156" s="5"/>
      <c r="C156" s="5"/>
      <c r="D156" s="5"/>
      <c r="E156" s="5"/>
      <c r="F156" s="5"/>
      <c r="G156" s="5"/>
      <c r="H156" s="5"/>
      <c r="I156" s="5"/>
      <c r="J156" s="5"/>
      <c r="K156" s="5"/>
      <c r="L156" s="5"/>
    </row>
    <row r="157" spans="2:12" x14ac:dyDescent="0.25">
      <c r="B157" s="5"/>
      <c r="C157" s="5"/>
      <c r="D157" s="5"/>
      <c r="E157" s="5"/>
      <c r="F157" s="5"/>
      <c r="G157" s="5"/>
      <c r="H157" s="5"/>
      <c r="I157" s="5"/>
      <c r="J157" s="5"/>
      <c r="K157" s="5"/>
      <c r="L157" s="5"/>
    </row>
    <row r="158" spans="2:12" x14ac:dyDescent="0.25">
      <c r="B158" s="5"/>
      <c r="C158" s="5"/>
      <c r="D158" s="5"/>
      <c r="E158" s="5"/>
      <c r="F158" s="5"/>
      <c r="G158" s="5"/>
      <c r="H158" s="5"/>
      <c r="I158" s="5"/>
      <c r="J158" s="5"/>
      <c r="K158" s="5"/>
      <c r="L158" s="5"/>
    </row>
    <row r="159" spans="2:12" x14ac:dyDescent="0.25">
      <c r="B159" s="5"/>
      <c r="C159" s="5"/>
      <c r="D159" s="5"/>
      <c r="E159" s="5"/>
      <c r="F159" s="5"/>
      <c r="G159" s="5"/>
      <c r="H159" s="5"/>
      <c r="I159" s="5"/>
      <c r="J159" s="5"/>
      <c r="K159" s="5"/>
      <c r="L159" s="5"/>
    </row>
    <row r="160" spans="2:12" x14ac:dyDescent="0.25">
      <c r="B160" s="5"/>
      <c r="C160" s="5"/>
      <c r="D160" s="5"/>
      <c r="E160" s="5"/>
      <c r="F160" s="5"/>
      <c r="G160" s="5"/>
      <c r="H160" s="5"/>
      <c r="I160" s="5"/>
      <c r="J160" s="5"/>
      <c r="K160" s="5"/>
      <c r="L160" s="5"/>
    </row>
    <row r="161" spans="2:12" x14ac:dyDescent="0.25">
      <c r="B161" s="5"/>
      <c r="C161" s="5"/>
      <c r="D161" s="5"/>
      <c r="E161" s="5"/>
      <c r="F161" s="5"/>
      <c r="G161" s="5"/>
      <c r="H161" s="5"/>
      <c r="I161" s="5"/>
      <c r="J161" s="5"/>
      <c r="K161" s="5"/>
      <c r="L161" s="5"/>
    </row>
    <row r="162" spans="2:12" x14ac:dyDescent="0.25">
      <c r="B162" s="5"/>
      <c r="C162" s="5"/>
      <c r="D162" s="5"/>
      <c r="E162" s="5"/>
      <c r="F162" s="5"/>
      <c r="G162" s="5"/>
      <c r="H162" s="5"/>
      <c r="I162" s="5"/>
      <c r="J162" s="5"/>
      <c r="K162" s="5"/>
      <c r="L162" s="5"/>
    </row>
    <row r="163" spans="2:12" x14ac:dyDescent="0.25">
      <c r="B163" s="5"/>
      <c r="C163" s="5"/>
      <c r="D163" s="5"/>
      <c r="E163" s="5"/>
      <c r="F163" s="5"/>
      <c r="G163" s="5"/>
      <c r="H163" s="5"/>
      <c r="I163" s="5"/>
      <c r="J163" s="5"/>
      <c r="K163" s="5"/>
      <c r="L163" s="5"/>
    </row>
    <row r="164" spans="2:12" x14ac:dyDescent="0.25">
      <c r="B164" s="5"/>
      <c r="C164" s="5"/>
      <c r="D164" s="5"/>
      <c r="E164" s="5"/>
      <c r="F164" s="5"/>
      <c r="G164" s="5"/>
      <c r="H164" s="5"/>
      <c r="I164" s="5"/>
      <c r="J164" s="5"/>
      <c r="K164" s="5"/>
      <c r="L164" s="5"/>
    </row>
    <row r="165" spans="2:12" x14ac:dyDescent="0.25">
      <c r="B165" s="5"/>
      <c r="C165" s="5"/>
      <c r="D165" s="5"/>
      <c r="E165" s="5"/>
      <c r="F165" s="5"/>
      <c r="G165" s="5"/>
      <c r="H165" s="5"/>
      <c r="I165" s="5"/>
      <c r="J165" s="5"/>
      <c r="K165" s="5"/>
      <c r="L165" s="5"/>
    </row>
    <row r="166" spans="2:12" x14ac:dyDescent="0.25">
      <c r="B166" s="5"/>
      <c r="C166" s="5"/>
      <c r="D166" s="5"/>
      <c r="E166" s="5"/>
      <c r="F166" s="5"/>
      <c r="G166" s="5"/>
      <c r="H166" s="5"/>
      <c r="I166" s="5"/>
      <c r="J166" s="5"/>
      <c r="K166" s="5"/>
      <c r="L166" s="5"/>
    </row>
    <row r="167" spans="2:12" x14ac:dyDescent="0.25">
      <c r="B167" s="5"/>
      <c r="C167" s="5"/>
      <c r="D167" s="5"/>
      <c r="E167" s="5"/>
      <c r="F167" s="5"/>
      <c r="G167" s="5"/>
      <c r="H167" s="5"/>
      <c r="I167" s="5"/>
      <c r="J167" s="5"/>
      <c r="K167" s="5"/>
      <c r="L167" s="5"/>
    </row>
    <row r="168" spans="2:12" x14ac:dyDescent="0.25">
      <c r="B168" s="5"/>
      <c r="C168" s="5"/>
      <c r="D168" s="5"/>
      <c r="E168" s="5"/>
      <c r="F168" s="5"/>
      <c r="G168" s="5"/>
      <c r="H168" s="5"/>
      <c r="I168" s="5"/>
      <c r="J168" s="5"/>
      <c r="K168" s="5"/>
      <c r="L168" s="5"/>
    </row>
    <row r="169" spans="2:12" x14ac:dyDescent="0.25">
      <c r="B169" s="5"/>
      <c r="C169" s="5"/>
      <c r="D169" s="5"/>
      <c r="E169" s="5"/>
      <c r="F169" s="5"/>
      <c r="G169" s="5"/>
      <c r="H169" s="5"/>
      <c r="I169" s="5"/>
      <c r="J169" s="5"/>
      <c r="K169" s="5"/>
      <c r="L169" s="5"/>
    </row>
    <row r="170" spans="2:12" x14ac:dyDescent="0.25">
      <c r="B170" s="5"/>
      <c r="C170" s="5"/>
      <c r="D170" s="5"/>
      <c r="E170" s="5"/>
      <c r="F170" s="5"/>
      <c r="G170" s="5"/>
      <c r="H170" s="5"/>
      <c r="I170" s="5"/>
      <c r="J170" s="5"/>
      <c r="K170" s="5"/>
      <c r="L170" s="5"/>
    </row>
    <row r="171" spans="2:12" x14ac:dyDescent="0.25">
      <c r="B171" s="5"/>
      <c r="C171" s="5"/>
      <c r="D171" s="5"/>
      <c r="E171" s="5"/>
      <c r="F171" s="5"/>
      <c r="G171" s="5"/>
      <c r="H171" s="5"/>
      <c r="I171" s="5"/>
      <c r="J171" s="5"/>
      <c r="K171" s="5"/>
      <c r="L171" s="5"/>
    </row>
    <row r="172" spans="2:12" x14ac:dyDescent="0.25">
      <c r="B172" s="5"/>
      <c r="C172" s="5"/>
      <c r="D172" s="5"/>
      <c r="E172" s="5"/>
      <c r="F172" s="5"/>
      <c r="G172" s="5"/>
      <c r="H172" s="5"/>
      <c r="I172" s="5"/>
      <c r="J172" s="5"/>
      <c r="K172" s="5"/>
      <c r="L172" s="5"/>
    </row>
    <row r="173" spans="2:12" x14ac:dyDescent="0.25">
      <c r="B173" s="5"/>
      <c r="C173" s="5"/>
      <c r="D173" s="5"/>
      <c r="E173" s="5"/>
      <c r="F173" s="5"/>
      <c r="G173" s="5"/>
      <c r="H173" s="5"/>
      <c r="I173" s="5"/>
      <c r="J173" s="5"/>
      <c r="K173" s="5"/>
      <c r="L173" s="5"/>
    </row>
    <row r="174" spans="2:12" x14ac:dyDescent="0.25">
      <c r="B174" s="5"/>
      <c r="C174" s="5"/>
      <c r="D174" s="5"/>
      <c r="E174" s="5"/>
      <c r="F174" s="5"/>
      <c r="G174" s="5"/>
      <c r="H174" s="5"/>
      <c r="I174" s="5"/>
      <c r="J174" s="5"/>
      <c r="K174" s="5"/>
      <c r="L174" s="5"/>
    </row>
    <row r="175" spans="2:12" x14ac:dyDescent="0.25">
      <c r="B175" s="5"/>
      <c r="C175" s="5"/>
      <c r="D175" s="5"/>
      <c r="E175" s="5"/>
      <c r="F175" s="5"/>
      <c r="G175" s="5"/>
      <c r="H175" s="5"/>
      <c r="I175" s="5"/>
      <c r="J175" s="5"/>
      <c r="K175" s="5"/>
      <c r="L175" s="5"/>
    </row>
    <row r="176" spans="2:12" x14ac:dyDescent="0.25">
      <c r="B176" s="5"/>
      <c r="C176" s="5"/>
      <c r="D176" s="5"/>
      <c r="E176" s="5"/>
      <c r="F176" s="5"/>
      <c r="G176" s="5"/>
      <c r="H176" s="5"/>
      <c r="I176" s="5"/>
      <c r="J176" s="5"/>
      <c r="K176" s="5"/>
      <c r="L176" s="5"/>
    </row>
    <row r="177" spans="2:12" x14ac:dyDescent="0.25">
      <c r="B177" s="5"/>
      <c r="C177" s="5"/>
      <c r="D177" s="5"/>
      <c r="E177" s="5"/>
      <c r="F177" s="5"/>
      <c r="G177" s="5"/>
      <c r="H177" s="5"/>
      <c r="I177" s="5"/>
      <c r="J177" s="5"/>
      <c r="K177" s="5"/>
      <c r="L177" s="5"/>
    </row>
    <row r="178" spans="2:12" x14ac:dyDescent="0.25">
      <c r="B178" s="5"/>
      <c r="C178" s="5"/>
      <c r="D178" s="5"/>
      <c r="E178" s="5"/>
      <c r="F178" s="5"/>
      <c r="G178" s="5"/>
      <c r="H178" s="5"/>
      <c r="I178" s="5"/>
      <c r="J178" s="5"/>
      <c r="K178" s="5"/>
      <c r="L178" s="5"/>
    </row>
    <row r="179" spans="2:12" x14ac:dyDescent="0.25">
      <c r="B179" s="5"/>
      <c r="C179" s="5"/>
      <c r="D179" s="5"/>
      <c r="E179" s="5"/>
      <c r="F179" s="5"/>
      <c r="G179" s="5"/>
      <c r="H179" s="5"/>
      <c r="I179" s="5"/>
      <c r="J179" s="5"/>
      <c r="K179" s="5"/>
      <c r="L179" s="5"/>
    </row>
    <row r="180" spans="2:12" x14ac:dyDescent="0.25">
      <c r="B180" s="5"/>
      <c r="C180" s="5"/>
      <c r="D180" s="5"/>
      <c r="E180" s="5"/>
      <c r="F180" s="5"/>
      <c r="G180" s="5"/>
      <c r="H180" s="5"/>
      <c r="I180" s="5"/>
      <c r="J180" s="5"/>
      <c r="K180" s="5"/>
      <c r="L180" s="5"/>
    </row>
    <row r="181" spans="2:12" ht="6" customHeight="1" x14ac:dyDescent="0.25">
      <c r="B181" s="1468"/>
      <c r="C181" s="1468"/>
      <c r="D181" s="1468"/>
      <c r="E181" s="1468"/>
      <c r="F181" s="1468"/>
      <c r="G181" s="1468"/>
      <c r="H181" s="1468"/>
      <c r="I181" s="1468"/>
      <c r="J181" s="1468"/>
      <c r="K181" s="1468"/>
      <c r="L181" s="1468"/>
    </row>
    <row r="182" spans="2:12" ht="17.399999999999999" x14ac:dyDescent="0.25">
      <c r="B182" s="1544" t="s">
        <v>418</v>
      </c>
      <c r="C182" s="1544"/>
      <c r="D182" s="1544"/>
      <c r="E182" s="1544"/>
      <c r="F182" s="1544"/>
      <c r="G182" s="1544"/>
      <c r="H182" s="1544"/>
      <c r="I182" s="1544"/>
      <c r="J182" s="1544"/>
      <c r="K182" s="1544"/>
      <c r="L182" s="1544"/>
    </row>
    <row r="183" spans="2:12" x14ac:dyDescent="0.25">
      <c r="B183" s="1545" t="s">
        <v>425</v>
      </c>
      <c r="C183" s="1545"/>
      <c r="D183" s="1545"/>
      <c r="E183" s="1545"/>
      <c r="F183" s="1545"/>
      <c r="G183" s="1545"/>
      <c r="H183" s="1545"/>
      <c r="I183" s="1545"/>
      <c r="J183" s="1545"/>
      <c r="K183" s="1545"/>
      <c r="L183" s="1545"/>
    </row>
    <row r="184" spans="2:12" ht="17.399999999999999" x14ac:dyDescent="0.25">
      <c r="B184" s="1546" t="s">
        <v>7</v>
      </c>
      <c r="C184" s="1546"/>
      <c r="D184" s="986" t="s">
        <v>277</v>
      </c>
      <c r="E184" s="5"/>
      <c r="F184" s="5"/>
      <c r="G184" s="5"/>
      <c r="H184" s="987"/>
      <c r="I184" s="987"/>
      <c r="J184" s="987"/>
      <c r="K184" s="987"/>
      <c r="L184" s="931"/>
    </row>
    <row r="185" spans="2:12" x14ac:dyDescent="0.25">
      <c r="B185" s="1540"/>
      <c r="C185" s="1468"/>
      <c r="D185" s="5"/>
      <c r="E185" s="5"/>
      <c r="F185" s="5"/>
      <c r="G185" s="5"/>
      <c r="H185" s="548"/>
      <c r="I185" s="548"/>
      <c r="J185" s="548"/>
      <c r="K185" s="548"/>
      <c r="L185" s="548"/>
    </row>
    <row r="186" spans="2:12" ht="13.8" x14ac:dyDescent="0.3">
      <c r="B186" s="1549" t="s">
        <v>326</v>
      </c>
      <c r="C186" s="1549"/>
      <c r="D186" s="1541" t="str">
        <f>'14 FR - Title Page'!$F$10</f>
        <v>The</v>
      </c>
      <c r="E186" s="1541"/>
      <c r="F186" s="1541"/>
      <c r="G186" s="1541"/>
      <c r="H186" s="548"/>
      <c r="I186" s="548"/>
      <c r="J186" s="548"/>
      <c r="K186" s="548"/>
      <c r="L186" s="988"/>
    </row>
    <row r="187" spans="2:12" ht="13.8" x14ac:dyDescent="0.3">
      <c r="B187" s="1549" t="s">
        <v>325</v>
      </c>
      <c r="C187" s="1549"/>
      <c r="D187" s="1541">
        <f>'14 FR - Title Page'!$F$12</f>
        <v>0</v>
      </c>
      <c r="E187" s="1541"/>
      <c r="F187" s="1315"/>
      <c r="G187" s="550"/>
      <c r="H187" s="548"/>
      <c r="I187" s="548"/>
      <c r="J187" s="548"/>
      <c r="K187" s="548"/>
      <c r="L187" s="988"/>
    </row>
    <row r="188" spans="2:12" ht="13.8" x14ac:dyDescent="0.3">
      <c r="B188" s="1549" t="s">
        <v>332</v>
      </c>
      <c r="C188" s="1549"/>
      <c r="D188" s="1547">
        <f>'14 FR - Title Page'!$D$14</f>
        <v>0</v>
      </c>
      <c r="E188" s="1547"/>
      <c r="F188" s="1548"/>
      <c r="G188" s="989"/>
      <c r="H188" s="548"/>
      <c r="I188" s="548"/>
      <c r="J188" s="548"/>
      <c r="K188" s="548"/>
      <c r="L188" s="988"/>
    </row>
    <row r="189" spans="2:12" ht="13.8" x14ac:dyDescent="0.3">
      <c r="B189" s="1549"/>
      <c r="C189" s="1549"/>
      <c r="D189" s="1541"/>
      <c r="E189" s="1541"/>
      <c r="F189" s="1315"/>
      <c r="G189" s="550"/>
      <c r="H189" s="548"/>
      <c r="I189" s="548"/>
      <c r="J189" s="548"/>
      <c r="K189" s="548"/>
      <c r="L189" s="988"/>
    </row>
    <row r="190" spans="2:12" x14ac:dyDescent="0.25">
      <c r="B190" s="1542" t="s">
        <v>429</v>
      </c>
      <c r="C190" s="1543"/>
      <c r="D190" s="1550" t="s">
        <v>348</v>
      </c>
      <c r="E190" s="1550" t="s">
        <v>428</v>
      </c>
      <c r="F190" s="1550" t="s">
        <v>431</v>
      </c>
      <c r="G190" s="1550" t="s">
        <v>432</v>
      </c>
      <c r="H190" s="990"/>
      <c r="I190" s="548"/>
      <c r="J190" s="548"/>
      <c r="K190" s="548"/>
      <c r="L190" s="988"/>
    </row>
    <row r="191" spans="2:12" ht="13.8" x14ac:dyDescent="0.3">
      <c r="B191" s="1551" t="s">
        <v>406</v>
      </c>
      <c r="C191" s="1551"/>
      <c r="D191" s="1550"/>
      <c r="E191" s="1551"/>
      <c r="F191" s="1551"/>
      <c r="G191" s="1550"/>
      <c r="H191" s="990"/>
      <c r="I191" s="548"/>
      <c r="J191" s="548"/>
      <c r="K191" s="548"/>
      <c r="L191" s="988"/>
    </row>
    <row r="192" spans="2:12" ht="13.8" x14ac:dyDescent="0.3">
      <c r="B192" s="1537" t="e">
        <f>'28 Scores Compiled'!$L$7</f>
        <v>#N/A</v>
      </c>
      <c r="C192" s="1538"/>
      <c r="D192" s="991">
        <f>'13 Score Fill'!$H$7</f>
        <v>0</v>
      </c>
      <c r="E192" s="1001">
        <f>'28 Scores Compiled'!I22</f>
        <v>0</v>
      </c>
      <c r="F192" s="993" t="e">
        <f>E192/D192</f>
        <v>#DIV/0!</v>
      </c>
      <c r="G192" s="993" t="e">
        <f>'28 Scores Compiled'!$N$7</f>
        <v>#DIV/0!</v>
      </c>
      <c r="H192" s="990"/>
      <c r="I192" s="548"/>
      <c r="J192" s="548"/>
      <c r="K192" s="548"/>
      <c r="L192" s="988"/>
    </row>
    <row r="193" spans="2:12" ht="13.8" x14ac:dyDescent="0.3">
      <c r="B193" s="1537" t="e">
        <f>'28 Scores Compiled'!$L$8</f>
        <v>#N/A</v>
      </c>
      <c r="C193" s="1538"/>
      <c r="D193" s="991">
        <f>'13 Score Fill'!$H$14</f>
        <v>0</v>
      </c>
      <c r="E193" s="1001">
        <f>'28 Scores Compiled'!I23</f>
        <v>0</v>
      </c>
      <c r="F193" s="993" t="e">
        <f>E193/D193</f>
        <v>#DIV/0!</v>
      </c>
      <c r="G193" s="993" t="e">
        <f>'28 Scores Compiled'!$N$8</f>
        <v>#DIV/0!</v>
      </c>
      <c r="H193" s="990"/>
      <c r="I193" s="548"/>
      <c r="J193" s="548"/>
      <c r="K193" s="548"/>
      <c r="L193" s="988"/>
    </row>
    <row r="194" spans="2:12" ht="13.8" x14ac:dyDescent="0.3">
      <c r="B194" s="1537" t="e">
        <f>'28 Scores Compiled'!$L$9</f>
        <v>#N/A</v>
      </c>
      <c r="C194" s="1538"/>
      <c r="D194" s="991">
        <f>'13 Score Fill'!$H$23</f>
        <v>0</v>
      </c>
      <c r="E194" s="1001">
        <f>'28 Scores Compiled'!I24</f>
        <v>0</v>
      </c>
      <c r="F194" s="993" t="e">
        <f>E194/D194</f>
        <v>#DIV/0!</v>
      </c>
      <c r="G194" s="993" t="e">
        <f>'28 Scores Compiled'!$N$9</f>
        <v>#DIV/0!</v>
      </c>
      <c r="H194" s="990"/>
      <c r="I194" s="548"/>
      <c r="J194" s="548"/>
      <c r="K194" s="548"/>
      <c r="L194" s="988"/>
    </row>
    <row r="195" spans="2:12" ht="13.8" x14ac:dyDescent="0.3">
      <c r="B195" s="1537" t="str">
        <f>'28 Scores Compiled'!$L$10</f>
        <v>Not Used</v>
      </c>
      <c r="C195" s="1538"/>
      <c r="D195" s="991">
        <f>'13 Score Fill'!$H$31</f>
        <v>0</v>
      </c>
      <c r="E195" s="1001">
        <f>'28 Scores Compiled'!I25</f>
        <v>0</v>
      </c>
      <c r="F195" s="993" t="e">
        <f>E195/D195</f>
        <v>#DIV/0!</v>
      </c>
      <c r="G195" s="993" t="e">
        <f>'28 Scores Compiled'!$N$10</f>
        <v>#DIV/0!</v>
      </c>
      <c r="H195" s="994"/>
      <c r="I195" s="638"/>
      <c r="J195" s="638"/>
      <c r="K195" s="638"/>
      <c r="L195" s="638"/>
    </row>
    <row r="196" spans="2:12" ht="13.8" x14ac:dyDescent="0.3">
      <c r="B196" s="1537" t="str">
        <f>'28 Scores Compiled'!$L$11</f>
        <v>Total</v>
      </c>
      <c r="C196" s="1538"/>
      <c r="D196" s="991">
        <f>SUM(D192:D195)</f>
        <v>0</v>
      </c>
      <c r="E196" s="995">
        <f>SUM(E192:E195)</f>
        <v>0</v>
      </c>
      <c r="F196" s="993" t="e">
        <f>E196/D196</f>
        <v>#DIV/0!</v>
      </c>
      <c r="G196" s="993" t="e">
        <f>'28 Scores Compiled'!$N$11</f>
        <v>#DIV/0!</v>
      </c>
      <c r="H196" s="994"/>
      <c r="I196" s="638"/>
      <c r="J196" s="638"/>
      <c r="K196" s="638"/>
      <c r="L196" s="638"/>
    </row>
    <row r="197" spans="2:12" x14ac:dyDescent="0.25">
      <c r="B197" s="1539"/>
      <c r="C197" s="1539"/>
      <c r="D197" s="1539"/>
      <c r="E197" s="1539"/>
      <c r="F197" s="1539"/>
      <c r="G197" s="996"/>
      <c r="H197" s="997"/>
      <c r="I197" s="997"/>
      <c r="J197" s="997"/>
      <c r="K197" s="997"/>
      <c r="L197" s="997"/>
    </row>
    <row r="198" spans="2:12" x14ac:dyDescent="0.25">
      <c r="B198" s="996"/>
      <c r="C198" s="996"/>
      <c r="D198" s="996"/>
      <c r="E198" s="996"/>
      <c r="F198" s="996"/>
      <c r="G198" s="996"/>
      <c r="H198" s="997"/>
      <c r="I198" s="997"/>
      <c r="J198" s="997"/>
      <c r="K198" s="997"/>
      <c r="L198" s="997"/>
    </row>
    <row r="199" spans="2:12" x14ac:dyDescent="0.25">
      <c r="B199" s="5"/>
      <c r="C199" s="5"/>
      <c r="D199" s="5"/>
      <c r="E199" s="5"/>
      <c r="F199" s="5"/>
      <c r="G199" s="5"/>
      <c r="H199" s="5"/>
      <c r="I199" s="5"/>
      <c r="J199" s="5"/>
      <c r="K199" s="5"/>
      <c r="L199" s="5"/>
    </row>
    <row r="200" spans="2:12" x14ac:dyDescent="0.25">
      <c r="B200" s="5"/>
      <c r="C200" s="5"/>
      <c r="D200" s="5"/>
      <c r="E200" s="5"/>
      <c r="F200" s="5"/>
      <c r="G200" s="5"/>
      <c r="H200" s="5"/>
      <c r="I200" s="5"/>
      <c r="J200" s="5"/>
      <c r="K200" s="5"/>
      <c r="L200" s="5"/>
    </row>
    <row r="201" spans="2:12" x14ac:dyDescent="0.25">
      <c r="B201" s="5"/>
      <c r="C201" s="5"/>
      <c r="D201" s="5"/>
      <c r="E201" s="5"/>
      <c r="F201" s="5"/>
      <c r="G201" s="5"/>
      <c r="H201" s="5"/>
      <c r="I201" s="5"/>
      <c r="J201" s="5"/>
      <c r="K201" s="5"/>
      <c r="L201" s="5"/>
    </row>
    <row r="202" spans="2:12" x14ac:dyDescent="0.25">
      <c r="B202" s="5"/>
      <c r="C202" s="5"/>
      <c r="D202" s="5"/>
      <c r="E202" s="5"/>
      <c r="F202" s="5"/>
      <c r="G202" s="5"/>
      <c r="H202" s="5"/>
      <c r="I202" s="5"/>
      <c r="J202" s="5"/>
      <c r="K202" s="5"/>
      <c r="L202" s="5"/>
    </row>
    <row r="203" spans="2:12" x14ac:dyDescent="0.25">
      <c r="B203" s="5"/>
      <c r="C203" s="5"/>
      <c r="D203" s="5"/>
      <c r="E203" s="5"/>
      <c r="F203" s="5"/>
      <c r="G203" s="5"/>
      <c r="H203" s="5"/>
      <c r="I203" s="5"/>
      <c r="J203" s="5"/>
      <c r="K203" s="5"/>
      <c r="L203" s="5"/>
    </row>
    <row r="204" spans="2:12" x14ac:dyDescent="0.25">
      <c r="B204" s="5"/>
      <c r="C204" s="5"/>
      <c r="D204" s="5"/>
      <c r="E204" s="5"/>
      <c r="F204" s="5"/>
      <c r="G204" s="5"/>
      <c r="H204" s="5"/>
      <c r="I204" s="5"/>
      <c r="J204" s="5"/>
      <c r="K204" s="5"/>
      <c r="L204" s="5"/>
    </row>
    <row r="205" spans="2:12" x14ac:dyDescent="0.25">
      <c r="B205" s="5"/>
      <c r="C205" s="5"/>
      <c r="D205" s="5"/>
      <c r="E205" s="5"/>
      <c r="F205" s="5"/>
      <c r="G205" s="5"/>
      <c r="H205" s="5"/>
      <c r="I205" s="5"/>
      <c r="J205" s="5"/>
      <c r="K205" s="5"/>
      <c r="L205" s="5"/>
    </row>
    <row r="206" spans="2:12" x14ac:dyDescent="0.25">
      <c r="B206" s="5"/>
      <c r="C206" s="5"/>
      <c r="D206" s="5"/>
      <c r="E206" s="5"/>
      <c r="F206" s="5"/>
      <c r="G206" s="5"/>
      <c r="H206" s="5"/>
      <c r="I206" s="5"/>
      <c r="J206" s="5"/>
      <c r="K206" s="5"/>
      <c r="L206" s="5"/>
    </row>
    <row r="207" spans="2:12" x14ac:dyDescent="0.25">
      <c r="B207" s="5"/>
      <c r="C207" s="5"/>
      <c r="D207" s="5"/>
      <c r="E207" s="5"/>
      <c r="F207" s="5"/>
      <c r="G207" s="5"/>
      <c r="H207" s="5"/>
      <c r="I207" s="5"/>
      <c r="J207" s="5"/>
      <c r="K207" s="5"/>
      <c r="L207" s="5"/>
    </row>
    <row r="208" spans="2:12" x14ac:dyDescent="0.25">
      <c r="B208" s="5"/>
      <c r="C208" s="5"/>
      <c r="D208" s="5"/>
      <c r="E208" s="5"/>
      <c r="F208" s="5"/>
      <c r="G208" s="5"/>
      <c r="H208" s="5"/>
      <c r="I208" s="5"/>
      <c r="J208" s="5"/>
      <c r="K208" s="5"/>
      <c r="L208" s="5"/>
    </row>
    <row r="209" spans="2:12" x14ac:dyDescent="0.25">
      <c r="B209" s="5"/>
      <c r="C209" s="5"/>
      <c r="D209" s="5"/>
      <c r="E209" s="5"/>
      <c r="F209" s="5"/>
      <c r="G209" s="5"/>
      <c r="H209" s="5"/>
      <c r="I209" s="5"/>
      <c r="J209" s="5"/>
      <c r="K209" s="5"/>
      <c r="L209" s="5"/>
    </row>
    <row r="210" spans="2:12" x14ac:dyDescent="0.25">
      <c r="B210" s="5"/>
      <c r="C210" s="5"/>
      <c r="D210" s="5"/>
      <c r="E210" s="5"/>
      <c r="F210" s="5"/>
      <c r="G210" s="5"/>
      <c r="H210" s="5"/>
      <c r="I210" s="5"/>
      <c r="J210" s="5"/>
      <c r="K210" s="5"/>
      <c r="L210" s="5"/>
    </row>
    <row r="211" spans="2:12" x14ac:dyDescent="0.25">
      <c r="B211" s="5"/>
      <c r="C211" s="5"/>
      <c r="D211" s="5"/>
      <c r="E211" s="5"/>
      <c r="F211" s="5"/>
      <c r="G211" s="5"/>
      <c r="H211" s="5"/>
      <c r="I211" s="5"/>
      <c r="J211" s="5"/>
      <c r="K211" s="5"/>
      <c r="L211" s="5"/>
    </row>
    <row r="212" spans="2:12" x14ac:dyDescent="0.25">
      <c r="B212" s="5"/>
      <c r="C212" s="5"/>
      <c r="D212" s="5"/>
      <c r="E212" s="5"/>
      <c r="F212" s="5"/>
      <c r="G212" s="5"/>
      <c r="H212" s="5"/>
      <c r="I212" s="5"/>
      <c r="J212" s="5"/>
      <c r="K212" s="5"/>
      <c r="L212" s="5"/>
    </row>
    <row r="213" spans="2:12" x14ac:dyDescent="0.25">
      <c r="B213" s="5"/>
      <c r="C213" s="5"/>
      <c r="D213" s="5"/>
      <c r="E213" s="5"/>
      <c r="F213" s="5"/>
      <c r="G213" s="5"/>
      <c r="H213" s="5"/>
      <c r="I213" s="5"/>
      <c r="J213" s="5"/>
      <c r="K213" s="5"/>
      <c r="L213" s="5"/>
    </row>
    <row r="214" spans="2:12" x14ac:dyDescent="0.25">
      <c r="B214" s="5"/>
      <c r="C214" s="5"/>
      <c r="D214" s="5"/>
      <c r="E214" s="5"/>
      <c r="F214" s="5"/>
      <c r="G214" s="5"/>
      <c r="H214" s="5"/>
      <c r="I214" s="5"/>
      <c r="J214" s="5"/>
      <c r="K214" s="5"/>
      <c r="L214" s="5"/>
    </row>
    <row r="215" spans="2:12" x14ac:dyDescent="0.25">
      <c r="B215" s="5"/>
      <c r="C215" s="5"/>
      <c r="D215" s="5"/>
      <c r="E215" s="5"/>
      <c r="F215" s="5"/>
      <c r="G215" s="5"/>
      <c r="H215" s="5"/>
      <c r="I215" s="5"/>
      <c r="J215" s="5"/>
      <c r="K215" s="5"/>
      <c r="L215" s="5"/>
    </row>
    <row r="216" spans="2:12" x14ac:dyDescent="0.25">
      <c r="B216" s="5"/>
      <c r="C216" s="5"/>
      <c r="D216" s="5"/>
      <c r="E216" s="5"/>
      <c r="F216" s="5"/>
      <c r="G216" s="5"/>
      <c r="H216" s="5"/>
      <c r="I216" s="5"/>
      <c r="J216" s="5"/>
      <c r="K216" s="5"/>
      <c r="L216" s="5"/>
    </row>
    <row r="217" spans="2:12" x14ac:dyDescent="0.25">
      <c r="B217" s="5"/>
      <c r="C217" s="5"/>
      <c r="D217" s="5"/>
      <c r="E217" s="5"/>
      <c r="F217" s="5"/>
      <c r="G217" s="5"/>
      <c r="H217" s="5"/>
      <c r="I217" s="5"/>
      <c r="J217" s="5"/>
      <c r="K217" s="5"/>
      <c r="L217" s="5"/>
    </row>
    <row r="218" spans="2:12" x14ac:dyDescent="0.25">
      <c r="B218" s="5"/>
      <c r="C218" s="5"/>
      <c r="D218" s="5"/>
      <c r="E218" s="5"/>
      <c r="F218" s="5"/>
      <c r="G218" s="5"/>
      <c r="H218" s="5"/>
      <c r="I218" s="5"/>
      <c r="J218" s="5"/>
      <c r="K218" s="5"/>
      <c r="L218" s="5"/>
    </row>
    <row r="219" spans="2:12" x14ac:dyDescent="0.25">
      <c r="B219" s="5"/>
      <c r="C219" s="5"/>
      <c r="D219" s="5"/>
      <c r="E219" s="5"/>
      <c r="F219" s="5"/>
      <c r="G219" s="5"/>
      <c r="H219" s="5"/>
      <c r="I219" s="5"/>
      <c r="J219" s="5"/>
      <c r="K219" s="5"/>
      <c r="L219" s="5"/>
    </row>
    <row r="220" spans="2:12" x14ac:dyDescent="0.25">
      <c r="B220" s="5"/>
      <c r="C220" s="5"/>
      <c r="D220" s="5"/>
      <c r="E220" s="5"/>
      <c r="F220" s="5"/>
      <c r="G220" s="5"/>
      <c r="H220" s="5"/>
      <c r="I220" s="5"/>
      <c r="J220" s="5"/>
      <c r="K220" s="5"/>
      <c r="L220" s="5"/>
    </row>
    <row r="221" spans="2:12" x14ac:dyDescent="0.25">
      <c r="B221" s="5"/>
      <c r="C221" s="5"/>
      <c r="D221" s="5"/>
      <c r="E221" s="5"/>
      <c r="F221" s="5"/>
      <c r="G221" s="5"/>
      <c r="H221" s="5"/>
      <c r="I221" s="5"/>
      <c r="J221" s="5"/>
      <c r="K221" s="5"/>
      <c r="L221" s="5"/>
    </row>
    <row r="222" spans="2:12" x14ac:dyDescent="0.25">
      <c r="B222" s="5"/>
      <c r="C222" s="5"/>
      <c r="D222" s="5"/>
      <c r="E222" s="5"/>
      <c r="F222" s="5"/>
      <c r="G222" s="5"/>
      <c r="H222" s="5"/>
      <c r="I222" s="5"/>
      <c r="J222" s="5"/>
      <c r="K222" s="5"/>
      <c r="L222" s="5"/>
    </row>
    <row r="223" spans="2:12" x14ac:dyDescent="0.25">
      <c r="B223" s="5"/>
      <c r="C223" s="5"/>
      <c r="D223" s="5"/>
      <c r="E223" s="5"/>
      <c r="F223" s="5"/>
      <c r="G223" s="5"/>
      <c r="H223" s="5"/>
      <c r="I223" s="5"/>
      <c r="J223" s="5"/>
      <c r="K223" s="5"/>
      <c r="L223" s="5"/>
    </row>
    <row r="224" spans="2:12" x14ac:dyDescent="0.25">
      <c r="B224" s="5"/>
      <c r="C224" s="5"/>
      <c r="D224" s="5"/>
      <c r="E224" s="5"/>
      <c r="F224" s="5"/>
      <c r="G224" s="5"/>
      <c r="H224" s="5"/>
      <c r="I224" s="5"/>
      <c r="J224" s="5"/>
      <c r="K224" s="5"/>
      <c r="L224" s="5"/>
    </row>
    <row r="225" spans="2:12" x14ac:dyDescent="0.25">
      <c r="B225" s="5"/>
      <c r="C225" s="5"/>
      <c r="D225" s="5"/>
      <c r="E225" s="5"/>
      <c r="F225" s="5"/>
      <c r="G225" s="5"/>
      <c r="H225" s="5"/>
      <c r="I225" s="5"/>
      <c r="J225" s="5"/>
      <c r="K225" s="5"/>
      <c r="L225" s="5"/>
    </row>
    <row r="226" spans="2:12" x14ac:dyDescent="0.25">
      <c r="B226" s="5"/>
      <c r="C226" s="5"/>
      <c r="D226" s="5"/>
      <c r="E226" s="5"/>
      <c r="F226" s="5"/>
      <c r="G226" s="5"/>
      <c r="H226" s="5"/>
      <c r="I226" s="5"/>
      <c r="J226" s="5"/>
      <c r="K226" s="5"/>
      <c r="L226" s="5"/>
    </row>
    <row r="227" spans="2:12" x14ac:dyDescent="0.25">
      <c r="B227" s="5"/>
      <c r="C227" s="5"/>
      <c r="D227" s="5"/>
      <c r="E227" s="5"/>
      <c r="F227" s="5"/>
      <c r="G227" s="5"/>
      <c r="H227" s="5"/>
      <c r="I227" s="5"/>
      <c r="J227" s="5"/>
      <c r="K227" s="5"/>
      <c r="L227" s="5"/>
    </row>
    <row r="228" spans="2:12" x14ac:dyDescent="0.25">
      <c r="B228" s="5"/>
      <c r="C228" s="5"/>
      <c r="D228" s="5"/>
      <c r="E228" s="5"/>
      <c r="F228" s="5"/>
      <c r="G228" s="5"/>
      <c r="H228" s="5"/>
      <c r="I228" s="5"/>
      <c r="J228" s="5"/>
      <c r="K228" s="5"/>
      <c r="L228" s="5"/>
    </row>
    <row r="229" spans="2:12" x14ac:dyDescent="0.25">
      <c r="B229" s="5"/>
      <c r="C229" s="5"/>
      <c r="D229" s="5"/>
      <c r="E229" s="5"/>
      <c r="F229" s="5"/>
      <c r="G229" s="5"/>
      <c r="H229" s="5"/>
      <c r="I229" s="5"/>
      <c r="J229" s="5"/>
      <c r="K229" s="5"/>
      <c r="L229" s="5"/>
    </row>
    <row r="230" spans="2:12" x14ac:dyDescent="0.25">
      <c r="B230" s="5"/>
      <c r="C230" s="5"/>
      <c r="D230" s="5"/>
      <c r="E230" s="5"/>
      <c r="F230" s="5"/>
      <c r="G230" s="5"/>
      <c r="H230" s="5"/>
      <c r="I230" s="5"/>
      <c r="J230" s="5"/>
      <c r="K230" s="5"/>
      <c r="L230" s="5"/>
    </row>
    <row r="231" spans="2:12" x14ac:dyDescent="0.25">
      <c r="B231" s="5"/>
      <c r="C231" s="5"/>
      <c r="D231" s="5"/>
      <c r="E231" s="5"/>
      <c r="F231" s="5"/>
      <c r="G231" s="5"/>
      <c r="H231" s="5"/>
      <c r="I231" s="5"/>
      <c r="J231" s="5"/>
      <c r="K231" s="5"/>
      <c r="L231" s="5"/>
    </row>
    <row r="232" spans="2:12" x14ac:dyDescent="0.25">
      <c r="B232" s="5"/>
      <c r="C232" s="5"/>
      <c r="D232" s="5"/>
      <c r="E232" s="5"/>
      <c r="F232" s="5"/>
      <c r="G232" s="5"/>
      <c r="H232" s="5"/>
      <c r="I232" s="5"/>
      <c r="J232" s="5"/>
      <c r="K232" s="5"/>
      <c r="L232" s="5"/>
    </row>
    <row r="233" spans="2:12" x14ac:dyDescent="0.25">
      <c r="B233" s="5"/>
      <c r="C233" s="5"/>
      <c r="D233" s="5"/>
      <c r="E233" s="5"/>
      <c r="F233" s="5"/>
      <c r="G233" s="5"/>
      <c r="H233" s="5"/>
      <c r="I233" s="5"/>
      <c r="J233" s="5"/>
      <c r="K233" s="5"/>
      <c r="L233" s="5"/>
    </row>
    <row r="234" spans="2:12" x14ac:dyDescent="0.25">
      <c r="B234" s="5"/>
      <c r="C234" s="5"/>
      <c r="D234" s="5"/>
      <c r="E234" s="5"/>
      <c r="F234" s="5"/>
      <c r="G234" s="5"/>
      <c r="H234" s="5"/>
      <c r="I234" s="5"/>
      <c r="J234" s="5"/>
      <c r="K234" s="5"/>
      <c r="L234" s="5"/>
    </row>
    <row r="235" spans="2:12" x14ac:dyDescent="0.25">
      <c r="B235" s="5"/>
      <c r="C235" s="5"/>
      <c r="D235" s="5"/>
      <c r="E235" s="5"/>
      <c r="F235" s="5"/>
      <c r="G235" s="5"/>
      <c r="H235" s="5"/>
      <c r="I235" s="5"/>
      <c r="J235" s="5"/>
      <c r="K235" s="5"/>
      <c r="L235" s="5"/>
    </row>
    <row r="236" spans="2:12" x14ac:dyDescent="0.25">
      <c r="B236" s="5"/>
      <c r="C236" s="5"/>
      <c r="D236" s="5"/>
      <c r="E236" s="5"/>
      <c r="F236" s="5"/>
      <c r="G236" s="5"/>
      <c r="H236" s="5"/>
      <c r="I236" s="5"/>
      <c r="J236" s="5"/>
      <c r="K236" s="5"/>
      <c r="L236" s="5"/>
    </row>
    <row r="237" spans="2:12" x14ac:dyDescent="0.25">
      <c r="B237" s="5"/>
      <c r="C237" s="5"/>
      <c r="D237" s="5"/>
      <c r="E237" s="5"/>
      <c r="F237" s="5"/>
      <c r="G237" s="5"/>
      <c r="H237" s="5"/>
      <c r="I237" s="5"/>
      <c r="J237" s="5"/>
      <c r="K237" s="5"/>
      <c r="L237" s="5"/>
    </row>
    <row r="238" spans="2:12" x14ac:dyDescent="0.25">
      <c r="B238" s="5"/>
      <c r="C238" s="5"/>
      <c r="D238" s="5"/>
      <c r="E238" s="5"/>
      <c r="F238" s="5"/>
      <c r="G238" s="5"/>
      <c r="H238" s="5"/>
      <c r="I238" s="5"/>
      <c r="J238" s="5"/>
      <c r="K238" s="5"/>
      <c r="L238" s="5"/>
    </row>
    <row r="239" spans="2:12" x14ac:dyDescent="0.25">
      <c r="B239" s="5"/>
      <c r="C239" s="5"/>
      <c r="D239" s="5"/>
      <c r="E239" s="5"/>
      <c r="F239" s="5"/>
      <c r="G239" s="5"/>
      <c r="H239" s="5"/>
      <c r="I239" s="5"/>
      <c r="J239" s="5"/>
      <c r="K239" s="5"/>
      <c r="L239" s="5"/>
    </row>
    <row r="240" spans="2:12" x14ac:dyDescent="0.25">
      <c r="B240" s="5"/>
      <c r="C240" s="5"/>
      <c r="D240" s="5"/>
      <c r="E240" s="5"/>
      <c r="F240" s="5"/>
      <c r="G240" s="5"/>
      <c r="H240" s="5"/>
      <c r="I240" s="5"/>
      <c r="J240" s="5"/>
      <c r="K240" s="5"/>
      <c r="L240" s="5"/>
    </row>
    <row r="241" spans="2:12" ht="6" customHeight="1" x14ac:dyDescent="0.25">
      <c r="B241" s="5"/>
      <c r="C241" s="5"/>
      <c r="D241" s="5"/>
      <c r="E241" s="5"/>
      <c r="F241" s="5"/>
      <c r="G241" s="5"/>
      <c r="H241" s="5"/>
      <c r="I241" s="5"/>
      <c r="J241" s="5"/>
      <c r="K241" s="5"/>
      <c r="L241" s="5"/>
    </row>
    <row r="242" spans="2:12" ht="17.399999999999999" x14ac:dyDescent="0.25">
      <c r="B242" s="1544" t="s">
        <v>418</v>
      </c>
      <c r="C242" s="1544"/>
      <c r="D242" s="1544"/>
      <c r="E242" s="1544"/>
      <c r="F242" s="1544"/>
      <c r="G242" s="1544"/>
      <c r="H242" s="1544"/>
      <c r="I242" s="1544"/>
      <c r="J242" s="1544"/>
      <c r="K242" s="1544"/>
      <c r="L242" s="1544"/>
    </row>
    <row r="243" spans="2:12" x14ac:dyDescent="0.25">
      <c r="B243" s="1545" t="s">
        <v>425</v>
      </c>
      <c r="C243" s="1545"/>
      <c r="D243" s="1545"/>
      <c r="E243" s="1545"/>
      <c r="F243" s="1545"/>
      <c r="G243" s="1545"/>
      <c r="H243" s="1545"/>
      <c r="I243" s="1545"/>
      <c r="J243" s="1545"/>
      <c r="K243" s="1545"/>
      <c r="L243" s="1545"/>
    </row>
    <row r="244" spans="2:12" ht="17.399999999999999" x14ac:dyDescent="0.25">
      <c r="B244" s="1546" t="s">
        <v>7</v>
      </c>
      <c r="C244" s="1546"/>
      <c r="D244" s="986" t="s">
        <v>278</v>
      </c>
      <c r="E244" s="5"/>
      <c r="F244" s="5"/>
      <c r="G244" s="5"/>
      <c r="H244" s="987"/>
      <c r="I244" s="987"/>
      <c r="J244" s="987"/>
      <c r="K244" s="987"/>
      <c r="L244" s="931"/>
    </row>
    <row r="245" spans="2:12" x14ac:dyDescent="0.25">
      <c r="B245" s="1540"/>
      <c r="C245" s="1468"/>
      <c r="D245" s="5"/>
      <c r="E245" s="5"/>
      <c r="F245" s="5"/>
      <c r="G245" s="5"/>
      <c r="H245" s="548"/>
      <c r="I245" s="548"/>
      <c r="J245" s="548"/>
      <c r="K245" s="548"/>
      <c r="L245" s="548"/>
    </row>
    <row r="246" spans="2:12" ht="13.8" x14ac:dyDescent="0.3">
      <c r="B246" s="1549" t="s">
        <v>326</v>
      </c>
      <c r="C246" s="1549"/>
      <c r="D246" s="1541" t="str">
        <f>'14 FR - Title Page'!$F$10</f>
        <v>The</v>
      </c>
      <c r="E246" s="1541"/>
      <c r="F246" s="1541"/>
      <c r="G246" s="1541"/>
      <c r="H246" s="548"/>
      <c r="I246" s="548"/>
      <c r="J246" s="548"/>
      <c r="K246" s="548"/>
      <c r="L246" s="988"/>
    </row>
    <row r="247" spans="2:12" ht="13.8" x14ac:dyDescent="0.3">
      <c r="B247" s="1549" t="s">
        <v>325</v>
      </c>
      <c r="C247" s="1549"/>
      <c r="D247" s="1541">
        <f>'14 FR - Title Page'!$F$12</f>
        <v>0</v>
      </c>
      <c r="E247" s="1541"/>
      <c r="F247" s="1315"/>
      <c r="G247" s="550"/>
      <c r="H247" s="548"/>
      <c r="I247" s="548"/>
      <c r="J247" s="548"/>
      <c r="K247" s="548"/>
      <c r="L247" s="988"/>
    </row>
    <row r="248" spans="2:12" ht="13.8" x14ac:dyDescent="0.3">
      <c r="B248" s="1549" t="s">
        <v>332</v>
      </c>
      <c r="C248" s="1549"/>
      <c r="D248" s="1547">
        <f>'14 FR - Title Page'!$D$14</f>
        <v>0</v>
      </c>
      <c r="E248" s="1547"/>
      <c r="F248" s="1548"/>
      <c r="G248" s="989"/>
      <c r="H248" s="548"/>
      <c r="I248" s="548"/>
      <c r="J248" s="548"/>
      <c r="K248" s="548"/>
      <c r="L248" s="988"/>
    </row>
    <row r="249" spans="2:12" ht="13.8" x14ac:dyDescent="0.3">
      <c r="B249" s="1549"/>
      <c r="C249" s="1549"/>
      <c r="D249" s="1541"/>
      <c r="E249" s="1541"/>
      <c r="F249" s="1315"/>
      <c r="G249" s="550"/>
      <c r="H249" s="548"/>
      <c r="I249" s="548"/>
      <c r="J249" s="548"/>
      <c r="K249" s="548"/>
      <c r="L249" s="988"/>
    </row>
    <row r="250" spans="2:12" ht="13.5" customHeight="1" x14ac:dyDescent="0.25">
      <c r="B250" s="1542" t="s">
        <v>429</v>
      </c>
      <c r="C250" s="1543"/>
      <c r="D250" s="1550" t="s">
        <v>348</v>
      </c>
      <c r="E250" s="1550" t="s">
        <v>428</v>
      </c>
      <c r="F250" s="1550" t="s">
        <v>431</v>
      </c>
      <c r="G250" s="1550" t="s">
        <v>432</v>
      </c>
      <c r="H250" s="990"/>
      <c r="I250" s="548"/>
      <c r="J250" s="548"/>
      <c r="K250" s="548"/>
      <c r="L250" s="988"/>
    </row>
    <row r="251" spans="2:12" ht="13.8" x14ac:dyDescent="0.3">
      <c r="B251" s="1551" t="s">
        <v>406</v>
      </c>
      <c r="C251" s="1551"/>
      <c r="D251" s="1550"/>
      <c r="E251" s="1551"/>
      <c r="F251" s="1551"/>
      <c r="G251" s="1550"/>
      <c r="H251" s="990"/>
      <c r="I251" s="548"/>
      <c r="J251" s="548"/>
      <c r="K251" s="548"/>
      <c r="L251" s="988"/>
    </row>
    <row r="252" spans="2:12" ht="13.8" x14ac:dyDescent="0.3">
      <c r="B252" s="1537" t="e">
        <f>'28 Scores Compiled'!$L$7</f>
        <v>#N/A</v>
      </c>
      <c r="C252" s="1538"/>
      <c r="D252" s="991">
        <f>'13 Score Fill'!$H$7</f>
        <v>0</v>
      </c>
      <c r="E252" s="1001">
        <f>'28 Scores Compiled'!I27</f>
        <v>0</v>
      </c>
      <c r="F252" s="993" t="e">
        <f>E252/D252</f>
        <v>#DIV/0!</v>
      </c>
      <c r="G252" s="993" t="e">
        <f>'28 Scores Compiled'!$N$7</f>
        <v>#DIV/0!</v>
      </c>
      <c r="H252" s="990"/>
      <c r="I252" s="548"/>
      <c r="J252" s="548"/>
      <c r="K252" s="548"/>
      <c r="L252" s="988"/>
    </row>
    <row r="253" spans="2:12" ht="13.8" x14ac:dyDescent="0.3">
      <c r="B253" s="1537" t="e">
        <f>'28 Scores Compiled'!$L$8</f>
        <v>#N/A</v>
      </c>
      <c r="C253" s="1538"/>
      <c r="D253" s="991">
        <f>'13 Score Fill'!$H$14</f>
        <v>0</v>
      </c>
      <c r="E253" s="1001">
        <f>'28 Scores Compiled'!I28</f>
        <v>0</v>
      </c>
      <c r="F253" s="993" t="e">
        <f>E253/D253</f>
        <v>#DIV/0!</v>
      </c>
      <c r="G253" s="993" t="e">
        <f>'28 Scores Compiled'!$N$8</f>
        <v>#DIV/0!</v>
      </c>
      <c r="H253" s="990"/>
      <c r="I253" s="548"/>
      <c r="J253" s="548"/>
      <c r="K253" s="548"/>
      <c r="L253" s="988"/>
    </row>
    <row r="254" spans="2:12" ht="13.8" x14ac:dyDescent="0.3">
      <c r="B254" s="1537" t="e">
        <f>'28 Scores Compiled'!$L$9</f>
        <v>#N/A</v>
      </c>
      <c r="C254" s="1538"/>
      <c r="D254" s="991">
        <f>'13 Score Fill'!$H$23</f>
        <v>0</v>
      </c>
      <c r="E254" s="1001">
        <f>'28 Scores Compiled'!I29</f>
        <v>0</v>
      </c>
      <c r="F254" s="993" t="e">
        <f>E254/D254</f>
        <v>#DIV/0!</v>
      </c>
      <c r="G254" s="993" t="e">
        <f>'28 Scores Compiled'!$N$9</f>
        <v>#DIV/0!</v>
      </c>
      <c r="H254" s="990"/>
      <c r="I254" s="548"/>
      <c r="J254" s="548"/>
      <c r="K254" s="548"/>
      <c r="L254" s="988"/>
    </row>
    <row r="255" spans="2:12" ht="13.8" x14ac:dyDescent="0.3">
      <c r="B255" s="1537" t="str">
        <f>'28 Scores Compiled'!$L$10</f>
        <v>Not Used</v>
      </c>
      <c r="C255" s="1538"/>
      <c r="D255" s="991">
        <f>'13 Score Fill'!$H$31</f>
        <v>0</v>
      </c>
      <c r="E255" s="1001">
        <f>'28 Scores Compiled'!I30</f>
        <v>0</v>
      </c>
      <c r="F255" s="993" t="e">
        <f>E255/D255</f>
        <v>#DIV/0!</v>
      </c>
      <c r="G255" s="993" t="e">
        <f>'28 Scores Compiled'!$N$10</f>
        <v>#DIV/0!</v>
      </c>
      <c r="H255" s="994"/>
      <c r="I255" s="638"/>
      <c r="J255" s="638"/>
      <c r="K255" s="638"/>
      <c r="L255" s="638"/>
    </row>
    <row r="256" spans="2:12" ht="13.8" x14ac:dyDescent="0.3">
      <c r="B256" s="1537" t="str">
        <f>'28 Scores Compiled'!$L$11</f>
        <v>Total</v>
      </c>
      <c r="C256" s="1538"/>
      <c r="D256" s="991">
        <f>SUM(D252:D255)</f>
        <v>0</v>
      </c>
      <c r="E256" s="995">
        <f>SUM(E252:E255)</f>
        <v>0</v>
      </c>
      <c r="F256" s="993" t="e">
        <f>E256/D256</f>
        <v>#DIV/0!</v>
      </c>
      <c r="G256" s="993" t="e">
        <f>'28 Scores Compiled'!$N$11</f>
        <v>#DIV/0!</v>
      </c>
      <c r="H256" s="994"/>
      <c r="I256" s="638"/>
      <c r="J256" s="638"/>
      <c r="K256" s="638"/>
      <c r="L256" s="638"/>
    </row>
    <row r="257" spans="2:12" x14ac:dyDescent="0.25">
      <c r="B257" s="1539"/>
      <c r="C257" s="1539"/>
      <c r="D257" s="1539"/>
      <c r="E257" s="1539"/>
      <c r="F257" s="1539"/>
      <c r="G257" s="996"/>
      <c r="H257" s="997"/>
      <c r="I257" s="997"/>
      <c r="J257" s="997"/>
      <c r="K257" s="997"/>
      <c r="L257" s="997"/>
    </row>
    <row r="258" spans="2:12" x14ac:dyDescent="0.25">
      <c r="B258" s="996"/>
      <c r="C258" s="996"/>
      <c r="D258" s="996"/>
      <c r="E258" s="996"/>
      <c r="F258" s="996"/>
      <c r="G258" s="996"/>
      <c r="H258" s="997"/>
      <c r="I258" s="997"/>
      <c r="J258" s="997"/>
      <c r="K258" s="997"/>
      <c r="L258" s="997"/>
    </row>
    <row r="259" spans="2:12" x14ac:dyDescent="0.25">
      <c r="B259" s="5"/>
      <c r="C259" s="5"/>
      <c r="D259" s="5"/>
      <c r="E259" s="5"/>
      <c r="F259" s="5"/>
      <c r="G259" s="5"/>
      <c r="H259" s="5"/>
      <c r="I259" s="5"/>
      <c r="J259" s="5"/>
      <c r="K259" s="5"/>
      <c r="L259" s="5"/>
    </row>
    <row r="260" spans="2:12" x14ac:dyDescent="0.25">
      <c r="B260" s="5"/>
      <c r="C260" s="5"/>
      <c r="D260" s="5"/>
      <c r="E260" s="5"/>
      <c r="F260" s="5"/>
      <c r="G260" s="5"/>
      <c r="H260" s="5"/>
      <c r="I260" s="5"/>
      <c r="J260" s="5"/>
      <c r="K260" s="5"/>
      <c r="L260" s="5"/>
    </row>
    <row r="261" spans="2:12" x14ac:dyDescent="0.25">
      <c r="B261" s="5"/>
      <c r="C261" s="5"/>
      <c r="D261" s="5"/>
      <c r="E261" s="5"/>
      <c r="F261" s="5"/>
      <c r="G261" s="5"/>
      <c r="H261" s="5"/>
      <c r="I261" s="5"/>
      <c r="J261" s="5"/>
      <c r="K261" s="5"/>
      <c r="L261" s="5"/>
    </row>
    <row r="262" spans="2:12" x14ac:dyDescent="0.25">
      <c r="B262" s="5"/>
      <c r="C262" s="5"/>
      <c r="D262" s="5"/>
      <c r="E262" s="5"/>
      <c r="F262" s="5"/>
      <c r="G262" s="5"/>
      <c r="H262" s="5"/>
      <c r="I262" s="5"/>
      <c r="J262" s="5"/>
      <c r="K262" s="5"/>
      <c r="L262" s="5"/>
    </row>
    <row r="263" spans="2:12" x14ac:dyDescent="0.25">
      <c r="B263" s="5"/>
      <c r="C263" s="5"/>
      <c r="D263" s="5"/>
      <c r="E263" s="5"/>
      <c r="F263" s="5"/>
      <c r="G263" s="5"/>
      <c r="H263" s="5"/>
      <c r="I263" s="5"/>
      <c r="J263" s="5"/>
      <c r="K263" s="5"/>
      <c r="L263" s="5"/>
    </row>
    <row r="264" spans="2:12" x14ac:dyDescent="0.25">
      <c r="B264" s="5"/>
      <c r="C264" s="5"/>
      <c r="D264" s="5"/>
      <c r="E264" s="5"/>
      <c r="F264" s="5"/>
      <c r="G264" s="5"/>
      <c r="H264" s="5"/>
      <c r="I264" s="5"/>
      <c r="J264" s="5"/>
      <c r="K264" s="5"/>
      <c r="L264" s="5"/>
    </row>
    <row r="265" spans="2:12" x14ac:dyDescent="0.25">
      <c r="B265" s="5"/>
      <c r="C265" s="5"/>
      <c r="D265" s="5"/>
      <c r="E265" s="5"/>
      <c r="F265" s="5"/>
      <c r="G265" s="5"/>
      <c r="H265" s="5"/>
      <c r="I265" s="5"/>
      <c r="J265" s="5"/>
      <c r="K265" s="5"/>
      <c r="L265" s="5"/>
    </row>
    <row r="266" spans="2:12" x14ac:dyDescent="0.25">
      <c r="B266" s="5"/>
      <c r="C266" s="5"/>
      <c r="D266" s="5"/>
      <c r="E266" s="5"/>
      <c r="F266" s="5"/>
      <c r="G266" s="5"/>
      <c r="H266" s="5"/>
      <c r="I266" s="5"/>
      <c r="J266" s="5"/>
      <c r="K266" s="5"/>
      <c r="L266" s="5"/>
    </row>
    <row r="267" spans="2:12" x14ac:dyDescent="0.25">
      <c r="B267" s="5"/>
      <c r="C267" s="5"/>
      <c r="D267" s="5"/>
      <c r="E267" s="5"/>
      <c r="F267" s="5"/>
      <c r="G267" s="5"/>
      <c r="H267" s="5"/>
      <c r="I267" s="5"/>
      <c r="J267" s="5"/>
      <c r="K267" s="5"/>
      <c r="L267" s="5"/>
    </row>
    <row r="268" spans="2:12" x14ac:dyDescent="0.25">
      <c r="B268" s="5"/>
      <c r="C268" s="5"/>
      <c r="D268" s="5"/>
      <c r="E268" s="5"/>
      <c r="F268" s="5"/>
      <c r="G268" s="5"/>
      <c r="H268" s="5"/>
      <c r="I268" s="5"/>
      <c r="J268" s="5"/>
      <c r="K268" s="5"/>
      <c r="L268" s="5"/>
    </row>
    <row r="269" spans="2:12" x14ac:dyDescent="0.25">
      <c r="B269" s="5"/>
      <c r="C269" s="5"/>
      <c r="D269" s="5"/>
      <c r="E269" s="5"/>
      <c r="F269" s="5"/>
      <c r="G269" s="5"/>
      <c r="H269" s="5"/>
      <c r="I269" s="5"/>
      <c r="J269" s="5"/>
      <c r="K269" s="5"/>
      <c r="L269" s="5"/>
    </row>
    <row r="270" spans="2:12" x14ac:dyDescent="0.25">
      <c r="B270" s="5"/>
      <c r="C270" s="5"/>
      <c r="D270" s="5"/>
      <c r="E270" s="5"/>
      <c r="F270" s="5"/>
      <c r="G270" s="5"/>
      <c r="H270" s="5"/>
      <c r="I270" s="5"/>
      <c r="J270" s="5"/>
      <c r="K270" s="5"/>
      <c r="L270" s="5"/>
    </row>
    <row r="271" spans="2:12" x14ac:dyDescent="0.25">
      <c r="B271" s="5"/>
      <c r="C271" s="5"/>
      <c r="D271" s="5"/>
      <c r="E271" s="5"/>
      <c r="F271" s="5"/>
      <c r="G271" s="5"/>
      <c r="H271" s="5"/>
      <c r="I271" s="5"/>
      <c r="J271" s="5"/>
      <c r="K271" s="5"/>
      <c r="L271" s="5"/>
    </row>
    <row r="272" spans="2:12" x14ac:dyDescent="0.25">
      <c r="B272" s="5"/>
      <c r="C272" s="5"/>
      <c r="D272" s="5"/>
      <c r="E272" s="5"/>
      <c r="F272" s="5"/>
      <c r="G272" s="5"/>
      <c r="H272" s="5"/>
      <c r="I272" s="5"/>
      <c r="J272" s="5"/>
      <c r="K272" s="5"/>
      <c r="L272" s="5"/>
    </row>
    <row r="273" spans="2:12" x14ac:dyDescent="0.25">
      <c r="B273" s="5"/>
      <c r="C273" s="5"/>
      <c r="D273" s="5"/>
      <c r="E273" s="5"/>
      <c r="F273" s="5"/>
      <c r="G273" s="5"/>
      <c r="H273" s="5"/>
      <c r="I273" s="5"/>
      <c r="J273" s="5"/>
      <c r="K273" s="5"/>
      <c r="L273" s="5"/>
    </row>
    <row r="274" spans="2:12" x14ac:dyDescent="0.25">
      <c r="B274" s="5"/>
      <c r="C274" s="5"/>
      <c r="D274" s="5"/>
      <c r="E274" s="5"/>
      <c r="F274" s="5"/>
      <c r="G274" s="5"/>
      <c r="H274" s="5"/>
      <c r="I274" s="5"/>
      <c r="J274" s="5"/>
      <c r="K274" s="5"/>
      <c r="L274" s="5"/>
    </row>
    <row r="275" spans="2:12" x14ac:dyDescent="0.25">
      <c r="B275" s="5"/>
      <c r="C275" s="5"/>
      <c r="D275" s="5"/>
      <c r="E275" s="5"/>
      <c r="F275" s="5"/>
      <c r="G275" s="5"/>
      <c r="H275" s="5"/>
      <c r="I275" s="5"/>
      <c r="J275" s="5"/>
      <c r="K275" s="5"/>
      <c r="L275" s="5"/>
    </row>
    <row r="276" spans="2:12" x14ac:dyDescent="0.25">
      <c r="B276" s="5"/>
      <c r="C276" s="5"/>
      <c r="D276" s="5"/>
      <c r="E276" s="5"/>
      <c r="F276" s="5"/>
      <c r="G276" s="5"/>
      <c r="H276" s="5"/>
      <c r="I276" s="5"/>
      <c r="J276" s="5"/>
      <c r="K276" s="5"/>
      <c r="L276" s="5"/>
    </row>
    <row r="277" spans="2:12" x14ac:dyDescent="0.25">
      <c r="B277" s="5"/>
      <c r="C277" s="5"/>
      <c r="D277" s="5"/>
      <c r="E277" s="5"/>
      <c r="F277" s="5"/>
      <c r="G277" s="5"/>
      <c r="H277" s="5"/>
      <c r="I277" s="5"/>
      <c r="J277" s="5"/>
      <c r="K277" s="5"/>
      <c r="L277" s="5"/>
    </row>
    <row r="278" spans="2:12" x14ac:dyDescent="0.25">
      <c r="B278" s="5"/>
      <c r="C278" s="5"/>
      <c r="D278" s="5"/>
      <c r="E278" s="5"/>
      <c r="F278" s="5"/>
      <c r="G278" s="5"/>
      <c r="H278" s="5"/>
      <c r="I278" s="5"/>
      <c r="J278" s="5"/>
      <c r="K278" s="5"/>
      <c r="L278" s="5"/>
    </row>
    <row r="279" spans="2:12" x14ac:dyDescent="0.25">
      <c r="B279" s="5"/>
      <c r="C279" s="5"/>
      <c r="D279" s="5"/>
      <c r="E279" s="5"/>
      <c r="F279" s="5"/>
      <c r="G279" s="5"/>
      <c r="H279" s="5"/>
      <c r="I279" s="5"/>
      <c r="J279" s="5"/>
      <c r="K279" s="5"/>
      <c r="L279" s="5"/>
    </row>
    <row r="280" spans="2:12" x14ac:dyDescent="0.25">
      <c r="B280" s="5"/>
      <c r="C280" s="5"/>
      <c r="D280" s="5"/>
      <c r="E280" s="5"/>
      <c r="F280" s="5"/>
      <c r="G280" s="5"/>
      <c r="H280" s="5"/>
      <c r="I280" s="5"/>
      <c r="J280" s="5"/>
      <c r="K280" s="5"/>
      <c r="L280" s="5"/>
    </row>
    <row r="281" spans="2:12" x14ac:dyDescent="0.25">
      <c r="B281" s="5"/>
      <c r="C281" s="5"/>
      <c r="D281" s="5"/>
      <c r="E281" s="5"/>
      <c r="F281" s="5"/>
      <c r="G281" s="5"/>
      <c r="H281" s="5"/>
      <c r="I281" s="5"/>
      <c r="J281" s="5"/>
      <c r="K281" s="5"/>
      <c r="L281" s="5"/>
    </row>
    <row r="282" spans="2:12" x14ac:dyDescent="0.25">
      <c r="B282" s="5"/>
      <c r="C282" s="5"/>
      <c r="D282" s="5"/>
      <c r="E282" s="5"/>
      <c r="F282" s="5"/>
      <c r="G282" s="5"/>
      <c r="H282" s="5"/>
      <c r="I282" s="5"/>
      <c r="J282" s="5"/>
      <c r="K282" s="5"/>
      <c r="L282" s="5"/>
    </row>
    <row r="283" spans="2:12" x14ac:dyDescent="0.25">
      <c r="B283" s="5"/>
      <c r="C283" s="5"/>
      <c r="D283" s="5"/>
      <c r="E283" s="5"/>
      <c r="F283" s="5"/>
      <c r="G283" s="5"/>
      <c r="H283" s="5"/>
      <c r="I283" s="5"/>
      <c r="J283" s="5"/>
      <c r="K283" s="5"/>
      <c r="L283" s="5"/>
    </row>
    <row r="284" spans="2:12" x14ac:dyDescent="0.25">
      <c r="B284" s="5"/>
      <c r="C284" s="5"/>
      <c r="D284" s="5"/>
      <c r="E284" s="5"/>
      <c r="F284" s="5"/>
      <c r="G284" s="5"/>
      <c r="H284" s="5"/>
      <c r="I284" s="5"/>
      <c r="J284" s="5"/>
      <c r="K284" s="5"/>
      <c r="L284" s="5"/>
    </row>
    <row r="285" spans="2:12" x14ac:dyDescent="0.25">
      <c r="B285" s="5"/>
      <c r="C285" s="5"/>
      <c r="D285" s="5"/>
      <c r="E285" s="5"/>
      <c r="F285" s="5"/>
      <c r="G285" s="5"/>
      <c r="H285" s="5"/>
      <c r="I285" s="5"/>
      <c r="J285" s="5"/>
      <c r="K285" s="5"/>
      <c r="L285" s="5"/>
    </row>
    <row r="286" spans="2:12" x14ac:dyDescent="0.25">
      <c r="B286" s="5"/>
      <c r="C286" s="5"/>
      <c r="D286" s="5"/>
      <c r="E286" s="5"/>
      <c r="F286" s="5"/>
      <c r="G286" s="5"/>
      <c r="H286" s="5"/>
      <c r="I286" s="5"/>
      <c r="J286" s="5"/>
      <c r="K286" s="5"/>
      <c r="L286" s="5"/>
    </row>
    <row r="287" spans="2:12" x14ac:dyDescent="0.25">
      <c r="B287" s="5"/>
      <c r="C287" s="5"/>
      <c r="D287" s="5"/>
      <c r="E287" s="5"/>
      <c r="F287" s="5"/>
      <c r="G287" s="5"/>
      <c r="H287" s="5"/>
      <c r="I287" s="5"/>
      <c r="J287" s="5"/>
      <c r="K287" s="5"/>
      <c r="L287" s="5"/>
    </row>
    <row r="288" spans="2:12" x14ac:dyDescent="0.25">
      <c r="B288" s="5"/>
      <c r="C288" s="5"/>
      <c r="D288" s="5"/>
      <c r="E288" s="5"/>
      <c r="F288" s="5"/>
      <c r="G288" s="5"/>
      <c r="H288" s="5"/>
      <c r="I288" s="5"/>
      <c r="J288" s="5"/>
      <c r="K288" s="5"/>
      <c r="L288" s="5"/>
    </row>
    <row r="289" spans="2:12" x14ac:dyDescent="0.25">
      <c r="B289" s="5"/>
      <c r="C289" s="5"/>
      <c r="D289" s="5"/>
      <c r="E289" s="5"/>
      <c r="F289" s="5"/>
      <c r="G289" s="5"/>
      <c r="H289" s="5"/>
      <c r="I289" s="5"/>
      <c r="J289" s="5"/>
      <c r="K289" s="5"/>
      <c r="L289" s="5"/>
    </row>
    <row r="290" spans="2:12" x14ac:dyDescent="0.25">
      <c r="B290" s="5"/>
      <c r="C290" s="5"/>
      <c r="D290" s="5"/>
      <c r="E290" s="5"/>
      <c r="F290" s="5"/>
      <c r="G290" s="5"/>
      <c r="H290" s="5"/>
      <c r="I290" s="5"/>
      <c r="J290" s="5"/>
      <c r="K290" s="5"/>
      <c r="L290" s="5"/>
    </row>
    <row r="291" spans="2:12" x14ac:dyDescent="0.25">
      <c r="B291" s="5"/>
      <c r="C291" s="5"/>
      <c r="D291" s="5"/>
      <c r="E291" s="5"/>
      <c r="F291" s="5"/>
      <c r="G291" s="5"/>
      <c r="H291" s="5"/>
      <c r="I291" s="5"/>
      <c r="J291" s="5"/>
      <c r="K291" s="5"/>
      <c r="L291" s="5"/>
    </row>
    <row r="292" spans="2:12" x14ac:dyDescent="0.25">
      <c r="B292" s="5"/>
      <c r="C292" s="5"/>
      <c r="D292" s="5"/>
      <c r="E292" s="5"/>
      <c r="F292" s="5"/>
      <c r="G292" s="5"/>
      <c r="H292" s="5"/>
      <c r="I292" s="5"/>
      <c r="J292" s="5"/>
      <c r="K292" s="5"/>
      <c r="L292" s="5"/>
    </row>
    <row r="293" spans="2:12" x14ac:dyDescent="0.25">
      <c r="B293" s="5"/>
      <c r="C293" s="5"/>
      <c r="D293" s="5"/>
      <c r="E293" s="5"/>
      <c r="F293" s="5"/>
      <c r="G293" s="5"/>
      <c r="H293" s="5"/>
      <c r="I293" s="5"/>
      <c r="J293" s="5"/>
      <c r="K293" s="5"/>
      <c r="L293" s="5"/>
    </row>
    <row r="294" spans="2:12" x14ac:dyDescent="0.25">
      <c r="B294" s="5"/>
      <c r="C294" s="5"/>
      <c r="D294" s="5"/>
      <c r="E294" s="5"/>
      <c r="F294" s="5"/>
      <c r="G294" s="5"/>
      <c r="H294" s="5"/>
      <c r="I294" s="5"/>
      <c r="J294" s="5"/>
      <c r="K294" s="5"/>
      <c r="L294" s="5"/>
    </row>
    <row r="295" spans="2:12" x14ac:dyDescent="0.25">
      <c r="B295" s="5"/>
      <c r="C295" s="5"/>
      <c r="D295" s="5"/>
      <c r="E295" s="5"/>
      <c r="F295" s="5"/>
      <c r="G295" s="5"/>
      <c r="H295" s="5"/>
      <c r="I295" s="5"/>
      <c r="J295" s="5"/>
      <c r="K295" s="5"/>
      <c r="L295" s="5"/>
    </row>
    <row r="296" spans="2:12" x14ac:dyDescent="0.25">
      <c r="B296" s="5"/>
      <c r="C296" s="5"/>
      <c r="D296" s="5"/>
      <c r="E296" s="5"/>
      <c r="F296" s="5"/>
      <c r="G296" s="5"/>
      <c r="H296" s="5"/>
      <c r="I296" s="5"/>
      <c r="J296" s="5"/>
      <c r="K296" s="5"/>
      <c r="L296" s="5"/>
    </row>
    <row r="297" spans="2:12" x14ac:dyDescent="0.25">
      <c r="B297" s="5"/>
      <c r="C297" s="5"/>
      <c r="D297" s="5"/>
      <c r="E297" s="5"/>
      <c r="F297" s="5"/>
      <c r="G297" s="5"/>
      <c r="H297" s="5"/>
      <c r="I297" s="5"/>
      <c r="J297" s="5"/>
      <c r="K297" s="5"/>
      <c r="L297" s="5"/>
    </row>
    <row r="298" spans="2:12" x14ac:dyDescent="0.25">
      <c r="B298" s="5"/>
      <c r="C298" s="5"/>
      <c r="D298" s="5"/>
      <c r="E298" s="5"/>
      <c r="F298" s="5"/>
      <c r="G298" s="5"/>
      <c r="H298" s="5"/>
      <c r="I298" s="5"/>
      <c r="J298" s="5"/>
      <c r="K298" s="5"/>
      <c r="L298" s="5"/>
    </row>
    <row r="299" spans="2:12" x14ac:dyDescent="0.25">
      <c r="B299" s="5"/>
      <c r="C299" s="5"/>
      <c r="D299" s="5"/>
      <c r="E299" s="5"/>
      <c r="F299" s="5"/>
      <c r="G299" s="5"/>
      <c r="H299" s="5"/>
      <c r="I299" s="5"/>
      <c r="J299" s="5"/>
      <c r="K299" s="5"/>
      <c r="L299" s="5"/>
    </row>
    <row r="300" spans="2:12" x14ac:dyDescent="0.25">
      <c r="B300" s="5"/>
      <c r="C300" s="5"/>
      <c r="D300" s="5"/>
      <c r="E300" s="5"/>
      <c r="F300" s="5"/>
      <c r="G300" s="5"/>
      <c r="H300" s="5"/>
      <c r="I300" s="5"/>
      <c r="J300" s="5"/>
      <c r="K300" s="5"/>
      <c r="L300" s="5"/>
    </row>
    <row r="301" spans="2:12" ht="6" customHeight="1" x14ac:dyDescent="0.25">
      <c r="B301" s="5"/>
      <c r="C301" s="5"/>
      <c r="D301" s="5"/>
      <c r="E301" s="5"/>
      <c r="F301" s="5"/>
      <c r="G301" s="5"/>
      <c r="H301" s="5"/>
      <c r="I301" s="5"/>
      <c r="J301" s="5"/>
      <c r="K301" s="5"/>
      <c r="L301" s="5"/>
    </row>
    <row r="302" spans="2:12" ht="17.399999999999999" x14ac:dyDescent="0.25">
      <c r="B302" s="1544" t="s">
        <v>418</v>
      </c>
      <c r="C302" s="1544"/>
      <c r="D302" s="1544"/>
      <c r="E302" s="1544"/>
      <c r="F302" s="1544"/>
      <c r="G302" s="1544"/>
      <c r="H302" s="1544"/>
      <c r="I302" s="1544"/>
      <c r="J302" s="1544"/>
      <c r="K302" s="1544"/>
      <c r="L302" s="1544"/>
    </row>
    <row r="303" spans="2:12" x14ac:dyDescent="0.25">
      <c r="B303" s="1545" t="s">
        <v>425</v>
      </c>
      <c r="C303" s="1545"/>
      <c r="D303" s="1545"/>
      <c r="E303" s="1545"/>
      <c r="F303" s="1545"/>
      <c r="G303" s="1545"/>
      <c r="H303" s="1545"/>
      <c r="I303" s="1545"/>
      <c r="J303" s="1545"/>
      <c r="K303" s="1545"/>
      <c r="L303" s="1545"/>
    </row>
    <row r="304" spans="2:12" ht="17.399999999999999" x14ac:dyDescent="0.25">
      <c r="B304" s="1546" t="s">
        <v>7</v>
      </c>
      <c r="C304" s="1546"/>
      <c r="D304" s="986" t="s">
        <v>279</v>
      </c>
      <c r="E304" s="5"/>
      <c r="F304" s="5"/>
      <c r="G304" s="5"/>
      <c r="H304" s="987"/>
      <c r="I304" s="987"/>
      <c r="J304" s="987"/>
      <c r="K304" s="987"/>
      <c r="L304" s="931"/>
    </row>
    <row r="305" spans="2:12" x14ac:dyDescent="0.25">
      <c r="B305" s="1540"/>
      <c r="C305" s="1468"/>
      <c r="D305" s="5"/>
      <c r="E305" s="5"/>
      <c r="F305" s="5"/>
      <c r="G305" s="5"/>
      <c r="H305" s="548"/>
      <c r="I305" s="548"/>
      <c r="J305" s="548"/>
      <c r="K305" s="548"/>
      <c r="L305" s="548"/>
    </row>
    <row r="306" spans="2:12" ht="13.8" x14ac:dyDescent="0.3">
      <c r="B306" s="1549" t="s">
        <v>326</v>
      </c>
      <c r="C306" s="1549"/>
      <c r="D306" s="1541" t="str">
        <f>'14 FR - Title Page'!$F$10</f>
        <v>The</v>
      </c>
      <c r="E306" s="1541"/>
      <c r="F306" s="1541"/>
      <c r="G306" s="1541"/>
      <c r="H306" s="548"/>
      <c r="I306" s="548"/>
      <c r="J306" s="548"/>
      <c r="K306" s="548"/>
      <c r="L306" s="988"/>
    </row>
    <row r="307" spans="2:12" ht="13.8" x14ac:dyDescent="0.3">
      <c r="B307" s="1549" t="s">
        <v>325</v>
      </c>
      <c r="C307" s="1549"/>
      <c r="D307" s="1541">
        <f>'14 FR - Title Page'!$F$12</f>
        <v>0</v>
      </c>
      <c r="E307" s="1541"/>
      <c r="F307" s="1315"/>
      <c r="G307" s="550"/>
      <c r="H307" s="548"/>
      <c r="I307" s="548"/>
      <c r="J307" s="548"/>
      <c r="K307" s="548"/>
      <c r="L307" s="988"/>
    </row>
    <row r="308" spans="2:12" ht="13.8" x14ac:dyDescent="0.3">
      <c r="B308" s="1549" t="s">
        <v>332</v>
      </c>
      <c r="C308" s="1549"/>
      <c r="D308" s="1547">
        <f>'14 FR - Title Page'!$D$14</f>
        <v>0</v>
      </c>
      <c r="E308" s="1547"/>
      <c r="F308" s="1548"/>
      <c r="G308" s="989"/>
      <c r="H308" s="548"/>
      <c r="I308" s="548"/>
      <c r="J308" s="548"/>
      <c r="K308" s="548"/>
      <c r="L308" s="988"/>
    </row>
    <row r="309" spans="2:12" ht="13.8" x14ac:dyDescent="0.3">
      <c r="B309" s="1549"/>
      <c r="C309" s="1549"/>
      <c r="D309" s="1541"/>
      <c r="E309" s="1541"/>
      <c r="F309" s="1315"/>
      <c r="G309" s="550"/>
      <c r="H309" s="548"/>
      <c r="I309" s="548"/>
      <c r="J309" s="548"/>
      <c r="K309" s="548"/>
      <c r="L309" s="988"/>
    </row>
    <row r="310" spans="2:12" x14ac:dyDescent="0.25">
      <c r="B310" s="1542" t="s">
        <v>429</v>
      </c>
      <c r="C310" s="1543"/>
      <c r="D310" s="1550" t="s">
        <v>348</v>
      </c>
      <c r="E310" s="1550" t="s">
        <v>428</v>
      </c>
      <c r="F310" s="1550" t="s">
        <v>431</v>
      </c>
      <c r="G310" s="1550" t="s">
        <v>432</v>
      </c>
      <c r="H310" s="990"/>
      <c r="I310" s="548"/>
      <c r="J310" s="548"/>
      <c r="K310" s="548"/>
      <c r="L310" s="988"/>
    </row>
    <row r="311" spans="2:12" ht="13.8" x14ac:dyDescent="0.3">
      <c r="B311" s="1551" t="s">
        <v>406</v>
      </c>
      <c r="C311" s="1551"/>
      <c r="D311" s="1550"/>
      <c r="E311" s="1551"/>
      <c r="F311" s="1551"/>
      <c r="G311" s="1550"/>
      <c r="H311" s="990"/>
      <c r="I311" s="548"/>
      <c r="J311" s="548"/>
      <c r="K311" s="548"/>
      <c r="L311" s="988"/>
    </row>
    <row r="312" spans="2:12" ht="13.8" x14ac:dyDescent="0.3">
      <c r="B312" s="1537" t="e">
        <f>'28 Scores Compiled'!$L$7</f>
        <v>#N/A</v>
      </c>
      <c r="C312" s="1538"/>
      <c r="D312" s="991">
        <f>'13 Score Fill'!$H$7</f>
        <v>0</v>
      </c>
      <c r="E312" s="1001">
        <f>'28 Scores Compiled'!I32</f>
        <v>0</v>
      </c>
      <c r="F312" s="993" t="e">
        <f>E312/D312</f>
        <v>#DIV/0!</v>
      </c>
      <c r="G312" s="993" t="e">
        <f>'28 Scores Compiled'!$N$7</f>
        <v>#DIV/0!</v>
      </c>
      <c r="H312" s="990"/>
      <c r="I312" s="548"/>
      <c r="J312" s="548"/>
      <c r="K312" s="548"/>
      <c r="L312" s="988"/>
    </row>
    <row r="313" spans="2:12" ht="13.8" x14ac:dyDescent="0.3">
      <c r="B313" s="1537" t="e">
        <f>'28 Scores Compiled'!$L$8</f>
        <v>#N/A</v>
      </c>
      <c r="C313" s="1538"/>
      <c r="D313" s="991">
        <f>'13 Score Fill'!$H$14</f>
        <v>0</v>
      </c>
      <c r="E313" s="1001">
        <f>'28 Scores Compiled'!I33</f>
        <v>0</v>
      </c>
      <c r="F313" s="993" t="e">
        <f>E313/D313</f>
        <v>#DIV/0!</v>
      </c>
      <c r="G313" s="993" t="e">
        <f>'28 Scores Compiled'!$N$8</f>
        <v>#DIV/0!</v>
      </c>
      <c r="H313" s="990"/>
      <c r="I313" s="548"/>
      <c r="J313" s="548"/>
      <c r="K313" s="548"/>
      <c r="L313" s="988"/>
    </row>
    <row r="314" spans="2:12" ht="13.8" x14ac:dyDescent="0.3">
      <c r="B314" s="1537" t="e">
        <f>'28 Scores Compiled'!$L$9</f>
        <v>#N/A</v>
      </c>
      <c r="C314" s="1538"/>
      <c r="D314" s="991">
        <f>'13 Score Fill'!$H$23</f>
        <v>0</v>
      </c>
      <c r="E314" s="1001">
        <f>'28 Scores Compiled'!I34</f>
        <v>0</v>
      </c>
      <c r="F314" s="993" t="e">
        <f>E314/D314</f>
        <v>#DIV/0!</v>
      </c>
      <c r="G314" s="993" t="e">
        <f>'28 Scores Compiled'!$N$9</f>
        <v>#DIV/0!</v>
      </c>
      <c r="H314" s="990"/>
      <c r="I314" s="548"/>
      <c r="J314" s="548"/>
      <c r="K314" s="548"/>
      <c r="L314" s="988"/>
    </row>
    <row r="315" spans="2:12" ht="13.8" x14ac:dyDescent="0.3">
      <c r="B315" s="1537" t="str">
        <f>'28 Scores Compiled'!$L$10</f>
        <v>Not Used</v>
      </c>
      <c r="C315" s="1538"/>
      <c r="D315" s="991">
        <f>'13 Score Fill'!$H$31</f>
        <v>0</v>
      </c>
      <c r="E315" s="1001">
        <f>'28 Scores Compiled'!I35</f>
        <v>0</v>
      </c>
      <c r="F315" s="993" t="e">
        <f>E315/D315</f>
        <v>#DIV/0!</v>
      </c>
      <c r="G315" s="993" t="e">
        <f>'28 Scores Compiled'!$N$10</f>
        <v>#DIV/0!</v>
      </c>
      <c r="H315" s="994"/>
      <c r="I315" s="638"/>
      <c r="J315" s="638"/>
      <c r="K315" s="638"/>
      <c r="L315" s="638"/>
    </row>
    <row r="316" spans="2:12" ht="13.8" x14ac:dyDescent="0.3">
      <c r="B316" s="1537" t="str">
        <f>'28 Scores Compiled'!$L$11</f>
        <v>Total</v>
      </c>
      <c r="C316" s="1538"/>
      <c r="D316" s="991">
        <f>SUM(D312:D315)</f>
        <v>0</v>
      </c>
      <c r="E316" s="995">
        <f>SUM(E312:E315)</f>
        <v>0</v>
      </c>
      <c r="F316" s="993" t="e">
        <f>E316/D316</f>
        <v>#DIV/0!</v>
      </c>
      <c r="G316" s="993" t="e">
        <f>'28 Scores Compiled'!$N$11</f>
        <v>#DIV/0!</v>
      </c>
      <c r="H316" s="994"/>
      <c r="I316" s="638"/>
      <c r="J316" s="638"/>
      <c r="K316" s="638"/>
      <c r="L316" s="638"/>
    </row>
    <row r="317" spans="2:12" x14ac:dyDescent="0.25">
      <c r="B317" s="1539"/>
      <c r="C317" s="1539"/>
      <c r="D317" s="1539"/>
      <c r="E317" s="1539"/>
      <c r="F317" s="1539"/>
      <c r="G317" s="996"/>
      <c r="H317" s="997"/>
      <c r="I317" s="997"/>
      <c r="J317" s="997"/>
      <c r="K317" s="997"/>
      <c r="L317" s="997"/>
    </row>
    <row r="318" spans="2:12" x14ac:dyDescent="0.25">
      <c r="B318" s="996"/>
      <c r="C318" s="996"/>
      <c r="D318" s="996"/>
      <c r="E318" s="996"/>
      <c r="F318" s="996"/>
      <c r="G318" s="996"/>
      <c r="H318" s="997"/>
      <c r="I318" s="997"/>
      <c r="J318" s="997"/>
      <c r="K318" s="997"/>
      <c r="L318" s="997"/>
    </row>
    <row r="319" spans="2:12" x14ac:dyDescent="0.25">
      <c r="B319" s="5"/>
      <c r="C319" s="5"/>
      <c r="D319" s="5"/>
      <c r="E319" s="5"/>
      <c r="F319" s="5"/>
      <c r="G319" s="5"/>
      <c r="H319" s="5"/>
      <c r="I319" s="5"/>
      <c r="J319" s="5"/>
      <c r="K319" s="5"/>
      <c r="L319" s="5"/>
    </row>
    <row r="320" spans="2:12" x14ac:dyDescent="0.25">
      <c r="B320" s="5"/>
      <c r="C320" s="5"/>
      <c r="D320" s="5"/>
      <c r="E320" s="5"/>
      <c r="F320" s="5"/>
      <c r="G320" s="5"/>
      <c r="H320" s="5"/>
      <c r="I320" s="5"/>
      <c r="J320" s="5"/>
      <c r="K320" s="5"/>
      <c r="L320" s="5"/>
    </row>
    <row r="321" spans="2:12" x14ac:dyDescent="0.25">
      <c r="B321" s="5"/>
      <c r="C321" s="5"/>
      <c r="D321" s="5"/>
      <c r="E321" s="5"/>
      <c r="F321" s="5"/>
      <c r="G321" s="5"/>
      <c r="H321" s="5"/>
      <c r="I321" s="5"/>
      <c r="J321" s="5"/>
      <c r="K321" s="5"/>
      <c r="L321" s="5"/>
    </row>
    <row r="322" spans="2:12" x14ac:dyDescent="0.25">
      <c r="B322" s="5"/>
      <c r="C322" s="5"/>
      <c r="D322" s="5"/>
      <c r="E322" s="5"/>
      <c r="F322" s="5"/>
      <c r="G322" s="5"/>
      <c r="H322" s="5"/>
      <c r="I322" s="5"/>
      <c r="J322" s="5"/>
      <c r="K322" s="5"/>
      <c r="L322" s="5"/>
    </row>
    <row r="323" spans="2:12" x14ac:dyDescent="0.25">
      <c r="B323" s="5"/>
      <c r="C323" s="5"/>
      <c r="D323" s="5"/>
      <c r="E323" s="5"/>
      <c r="F323" s="5"/>
      <c r="G323" s="5"/>
      <c r="H323" s="5"/>
      <c r="I323" s="5"/>
      <c r="J323" s="5"/>
      <c r="K323" s="5"/>
      <c r="L323" s="5"/>
    </row>
    <row r="324" spans="2:12" x14ac:dyDescent="0.25">
      <c r="B324" s="5"/>
      <c r="C324" s="5"/>
      <c r="D324" s="5"/>
      <c r="E324" s="5"/>
      <c r="F324" s="5"/>
      <c r="G324" s="5"/>
      <c r="H324" s="5"/>
      <c r="I324" s="5"/>
      <c r="J324" s="5"/>
      <c r="K324" s="5"/>
      <c r="L324" s="5"/>
    </row>
    <row r="325" spans="2:12" x14ac:dyDescent="0.25">
      <c r="B325" s="5"/>
      <c r="C325" s="5"/>
      <c r="D325" s="5"/>
      <c r="E325" s="5"/>
      <c r="F325" s="5"/>
      <c r="G325" s="5"/>
      <c r="H325" s="5"/>
      <c r="I325" s="5"/>
      <c r="J325" s="5"/>
      <c r="K325" s="5"/>
      <c r="L325" s="5"/>
    </row>
    <row r="326" spans="2:12" x14ac:dyDescent="0.25">
      <c r="B326" s="5"/>
      <c r="C326" s="5"/>
      <c r="D326" s="5"/>
      <c r="E326" s="5"/>
      <c r="F326" s="5"/>
      <c r="G326" s="5"/>
      <c r="H326" s="5"/>
      <c r="I326" s="5"/>
      <c r="J326" s="5"/>
      <c r="K326" s="5"/>
      <c r="L326" s="5"/>
    </row>
    <row r="327" spans="2:12" x14ac:dyDescent="0.25">
      <c r="B327" s="5"/>
      <c r="C327" s="5"/>
      <c r="D327" s="5"/>
      <c r="E327" s="5"/>
      <c r="F327" s="5"/>
      <c r="G327" s="5"/>
      <c r="H327" s="5"/>
      <c r="I327" s="5"/>
      <c r="J327" s="5"/>
      <c r="K327" s="5"/>
      <c r="L327" s="5"/>
    </row>
    <row r="328" spans="2:12" x14ac:dyDescent="0.25">
      <c r="B328" s="5"/>
      <c r="C328" s="5"/>
      <c r="D328" s="5"/>
      <c r="E328" s="5"/>
      <c r="F328" s="5"/>
      <c r="G328" s="5"/>
      <c r="H328" s="5"/>
      <c r="I328" s="5"/>
      <c r="J328" s="5"/>
      <c r="K328" s="5"/>
      <c r="L328" s="5"/>
    </row>
    <row r="329" spans="2:12" x14ac:dyDescent="0.25">
      <c r="B329" s="5"/>
      <c r="C329" s="5"/>
      <c r="D329" s="5"/>
      <c r="E329" s="5"/>
      <c r="F329" s="5"/>
      <c r="G329" s="5"/>
      <c r="H329" s="5"/>
      <c r="I329" s="5"/>
      <c r="J329" s="5"/>
      <c r="K329" s="5"/>
      <c r="L329" s="5"/>
    </row>
    <row r="330" spans="2:12" x14ac:dyDescent="0.25">
      <c r="B330" s="5"/>
      <c r="C330" s="5"/>
      <c r="D330" s="5"/>
      <c r="E330" s="5"/>
      <c r="F330" s="5"/>
      <c r="G330" s="5"/>
      <c r="H330" s="5"/>
      <c r="I330" s="5"/>
      <c r="J330" s="5"/>
      <c r="K330" s="5"/>
      <c r="L330" s="5"/>
    </row>
    <row r="331" spans="2:12" x14ac:dyDescent="0.25">
      <c r="B331" s="5"/>
      <c r="C331" s="5"/>
      <c r="D331" s="5"/>
      <c r="E331" s="5"/>
      <c r="F331" s="5"/>
      <c r="G331" s="5"/>
      <c r="H331" s="5"/>
      <c r="I331" s="5"/>
      <c r="J331" s="5"/>
      <c r="K331" s="5"/>
      <c r="L331" s="5"/>
    </row>
    <row r="332" spans="2:12" x14ac:dyDescent="0.25">
      <c r="B332" s="5"/>
      <c r="C332" s="5"/>
      <c r="D332" s="5"/>
      <c r="E332" s="5"/>
      <c r="F332" s="5"/>
      <c r="G332" s="5"/>
      <c r="H332" s="5"/>
      <c r="I332" s="5"/>
      <c r="J332" s="5"/>
      <c r="K332" s="5"/>
      <c r="L332" s="5"/>
    </row>
    <row r="333" spans="2:12" x14ac:dyDescent="0.25">
      <c r="B333" s="5"/>
      <c r="C333" s="5"/>
      <c r="D333" s="5"/>
      <c r="E333" s="5"/>
      <c r="F333" s="5"/>
      <c r="G333" s="5"/>
      <c r="H333" s="5"/>
      <c r="I333" s="5"/>
      <c r="J333" s="5"/>
      <c r="K333" s="5"/>
      <c r="L333" s="5"/>
    </row>
    <row r="334" spans="2:12" x14ac:dyDescent="0.25">
      <c r="B334" s="5"/>
      <c r="C334" s="5"/>
      <c r="D334" s="5"/>
      <c r="E334" s="5"/>
      <c r="F334" s="5"/>
      <c r="G334" s="5"/>
      <c r="H334" s="5"/>
      <c r="I334" s="5"/>
      <c r="J334" s="5"/>
      <c r="K334" s="5"/>
      <c r="L334" s="5"/>
    </row>
    <row r="335" spans="2:12" x14ac:dyDescent="0.25">
      <c r="B335" s="5"/>
      <c r="C335" s="5"/>
      <c r="D335" s="5"/>
      <c r="E335" s="5"/>
      <c r="F335" s="5"/>
      <c r="G335" s="5"/>
      <c r="H335" s="5"/>
      <c r="I335" s="5"/>
      <c r="J335" s="5"/>
      <c r="K335" s="5"/>
      <c r="L335" s="5"/>
    </row>
    <row r="336" spans="2:12" x14ac:dyDescent="0.25">
      <c r="B336" s="5"/>
      <c r="C336" s="5"/>
      <c r="D336" s="5"/>
      <c r="E336" s="5"/>
      <c r="F336" s="5"/>
      <c r="G336" s="5"/>
      <c r="H336" s="5"/>
      <c r="I336" s="5"/>
      <c r="J336" s="5"/>
      <c r="K336" s="5"/>
      <c r="L336" s="5"/>
    </row>
    <row r="337" spans="2:12" x14ac:dyDescent="0.25">
      <c r="B337" s="5"/>
      <c r="C337" s="5"/>
      <c r="D337" s="5"/>
      <c r="E337" s="5"/>
      <c r="F337" s="5"/>
      <c r="G337" s="5"/>
      <c r="H337" s="5"/>
      <c r="I337" s="5"/>
      <c r="J337" s="5"/>
      <c r="K337" s="5"/>
      <c r="L337" s="5"/>
    </row>
    <row r="338" spans="2:12" x14ac:dyDescent="0.25">
      <c r="B338" s="5"/>
      <c r="C338" s="5"/>
      <c r="D338" s="5"/>
      <c r="E338" s="5"/>
      <c r="F338" s="5"/>
      <c r="G338" s="5"/>
      <c r="H338" s="5"/>
      <c r="I338" s="5"/>
      <c r="J338" s="5"/>
      <c r="K338" s="5"/>
      <c r="L338" s="5"/>
    </row>
    <row r="339" spans="2:12" x14ac:dyDescent="0.25">
      <c r="B339" s="5"/>
      <c r="C339" s="5"/>
      <c r="D339" s="5"/>
      <c r="E339" s="5"/>
      <c r="F339" s="5"/>
      <c r="G339" s="5"/>
      <c r="H339" s="5"/>
      <c r="I339" s="5"/>
      <c r="J339" s="5"/>
      <c r="K339" s="5"/>
      <c r="L339" s="5"/>
    </row>
    <row r="340" spans="2:12" x14ac:dyDescent="0.25">
      <c r="B340" s="5"/>
      <c r="C340" s="5"/>
      <c r="D340" s="5"/>
      <c r="E340" s="5"/>
      <c r="F340" s="5"/>
      <c r="G340" s="5"/>
      <c r="H340" s="5"/>
      <c r="I340" s="5"/>
      <c r="J340" s="5"/>
      <c r="K340" s="5"/>
      <c r="L340" s="5"/>
    </row>
    <row r="341" spans="2:12" x14ac:dyDescent="0.25">
      <c r="B341" s="5"/>
      <c r="C341" s="5"/>
      <c r="D341" s="5"/>
      <c r="E341" s="5"/>
      <c r="F341" s="5"/>
      <c r="G341" s="5"/>
      <c r="H341" s="5"/>
      <c r="I341" s="5"/>
      <c r="J341" s="5"/>
      <c r="K341" s="5"/>
      <c r="L341" s="5"/>
    </row>
    <row r="342" spans="2:12" x14ac:dyDescent="0.25">
      <c r="B342" s="5"/>
      <c r="C342" s="5"/>
      <c r="D342" s="5"/>
      <c r="E342" s="5"/>
      <c r="F342" s="5"/>
      <c r="G342" s="5"/>
      <c r="H342" s="5"/>
      <c r="I342" s="5"/>
      <c r="J342" s="5"/>
      <c r="K342" s="5"/>
      <c r="L342" s="5"/>
    </row>
    <row r="343" spans="2:12" x14ac:dyDescent="0.25">
      <c r="B343" s="5"/>
      <c r="C343" s="5"/>
      <c r="D343" s="5"/>
      <c r="E343" s="5"/>
      <c r="F343" s="5"/>
      <c r="G343" s="5"/>
      <c r="H343" s="5"/>
      <c r="I343" s="5"/>
      <c r="J343" s="5"/>
      <c r="K343" s="5"/>
      <c r="L343" s="5"/>
    </row>
    <row r="344" spans="2:12" x14ac:dyDescent="0.25">
      <c r="B344" s="5"/>
      <c r="C344" s="5"/>
      <c r="D344" s="5"/>
      <c r="E344" s="5"/>
      <c r="F344" s="5"/>
      <c r="G344" s="5"/>
      <c r="H344" s="5"/>
      <c r="I344" s="5"/>
      <c r="J344" s="5"/>
      <c r="K344" s="5"/>
      <c r="L344" s="5"/>
    </row>
    <row r="345" spans="2:12" x14ac:dyDescent="0.25">
      <c r="B345" s="5"/>
      <c r="C345" s="5"/>
      <c r="D345" s="5"/>
      <c r="E345" s="5"/>
      <c r="F345" s="5"/>
      <c r="G345" s="5"/>
      <c r="H345" s="5"/>
      <c r="I345" s="5"/>
      <c r="J345" s="5"/>
      <c r="K345" s="5"/>
      <c r="L345" s="5"/>
    </row>
    <row r="346" spans="2:12" x14ac:dyDescent="0.25">
      <c r="B346" s="5"/>
      <c r="C346" s="5"/>
      <c r="D346" s="5"/>
      <c r="E346" s="5"/>
      <c r="F346" s="5"/>
      <c r="G346" s="5"/>
      <c r="H346" s="5"/>
      <c r="I346" s="5"/>
      <c r="J346" s="5"/>
      <c r="K346" s="5"/>
      <c r="L346" s="5"/>
    </row>
    <row r="347" spans="2:12" x14ac:dyDescent="0.25">
      <c r="B347" s="5"/>
      <c r="C347" s="5"/>
      <c r="D347" s="5"/>
      <c r="E347" s="5"/>
      <c r="F347" s="5"/>
      <c r="G347" s="5"/>
      <c r="H347" s="5"/>
      <c r="I347" s="5"/>
      <c r="J347" s="5"/>
      <c r="K347" s="5"/>
      <c r="L347" s="5"/>
    </row>
    <row r="348" spans="2:12" x14ac:dyDescent="0.25">
      <c r="B348" s="5"/>
      <c r="C348" s="5"/>
      <c r="D348" s="5"/>
      <c r="E348" s="5"/>
      <c r="F348" s="5"/>
      <c r="G348" s="5"/>
      <c r="H348" s="5"/>
      <c r="I348" s="5"/>
      <c r="J348" s="5"/>
      <c r="K348" s="5"/>
      <c r="L348" s="5"/>
    </row>
    <row r="349" spans="2:12" x14ac:dyDescent="0.25">
      <c r="B349" s="5"/>
      <c r="C349" s="5"/>
      <c r="D349" s="5"/>
      <c r="E349" s="5"/>
      <c r="F349" s="5"/>
      <c r="G349" s="5"/>
      <c r="H349" s="5"/>
      <c r="I349" s="5"/>
      <c r="J349" s="5"/>
      <c r="K349" s="5"/>
      <c r="L349" s="5"/>
    </row>
    <row r="350" spans="2:12" x14ac:dyDescent="0.25">
      <c r="B350" s="5"/>
      <c r="C350" s="5"/>
      <c r="D350" s="5"/>
      <c r="E350" s="5"/>
      <c r="F350" s="5"/>
      <c r="G350" s="5"/>
      <c r="H350" s="5"/>
      <c r="I350" s="5"/>
      <c r="J350" s="5"/>
      <c r="K350" s="5"/>
      <c r="L350" s="5"/>
    </row>
    <row r="351" spans="2:12" x14ac:dyDescent="0.25">
      <c r="B351" s="5"/>
      <c r="C351" s="5"/>
      <c r="D351" s="5"/>
      <c r="E351" s="5"/>
      <c r="F351" s="5"/>
      <c r="G351" s="5"/>
      <c r="H351" s="5"/>
      <c r="I351" s="5"/>
      <c r="J351" s="5"/>
      <c r="K351" s="5"/>
      <c r="L351" s="5"/>
    </row>
    <row r="352" spans="2:12" x14ac:dyDescent="0.25">
      <c r="B352" s="5"/>
      <c r="C352" s="5"/>
      <c r="D352" s="5"/>
      <c r="E352" s="5"/>
      <c r="F352" s="5"/>
      <c r="G352" s="5"/>
      <c r="H352" s="5"/>
      <c r="I352" s="5"/>
      <c r="J352" s="5"/>
      <c r="K352" s="5"/>
      <c r="L352" s="5"/>
    </row>
    <row r="353" spans="2:12" x14ac:dyDescent="0.25">
      <c r="B353" s="5"/>
      <c r="C353" s="5"/>
      <c r="D353" s="5"/>
      <c r="E353" s="5"/>
      <c r="F353" s="5"/>
      <c r="G353" s="5"/>
      <c r="H353" s="5"/>
      <c r="I353" s="5"/>
      <c r="J353" s="5"/>
      <c r="K353" s="5"/>
      <c r="L353" s="5"/>
    </row>
    <row r="354" spans="2:12" x14ac:dyDescent="0.25">
      <c r="B354" s="5"/>
      <c r="C354" s="5"/>
      <c r="D354" s="5"/>
      <c r="E354" s="5"/>
      <c r="F354" s="5"/>
      <c r="G354" s="5"/>
      <c r="H354" s="5"/>
      <c r="I354" s="5"/>
      <c r="J354" s="5"/>
      <c r="K354" s="5"/>
      <c r="L354" s="5"/>
    </row>
    <row r="355" spans="2:12" x14ac:dyDescent="0.25">
      <c r="B355" s="5"/>
      <c r="C355" s="5"/>
      <c r="D355" s="5"/>
      <c r="E355" s="5"/>
      <c r="F355" s="5"/>
      <c r="G355" s="5"/>
      <c r="H355" s="5"/>
      <c r="I355" s="5"/>
      <c r="J355" s="5"/>
      <c r="K355" s="5"/>
      <c r="L355" s="5"/>
    </row>
    <row r="356" spans="2:12" x14ac:dyDescent="0.25">
      <c r="B356" s="5"/>
      <c r="C356" s="5"/>
      <c r="D356" s="5"/>
      <c r="E356" s="5"/>
      <c r="F356" s="5"/>
      <c r="G356" s="5"/>
      <c r="H356" s="5"/>
      <c r="I356" s="5"/>
      <c r="J356" s="5"/>
      <c r="K356" s="5"/>
      <c r="L356" s="5"/>
    </row>
    <row r="357" spans="2:12" x14ac:dyDescent="0.25">
      <c r="B357" s="5"/>
      <c r="C357" s="5"/>
      <c r="D357" s="5"/>
      <c r="E357" s="5"/>
      <c r="F357" s="5"/>
      <c r="G357" s="5"/>
      <c r="H357" s="5"/>
      <c r="I357" s="5"/>
      <c r="J357" s="5"/>
      <c r="K357" s="5"/>
      <c r="L357" s="5"/>
    </row>
    <row r="358" spans="2:12" x14ac:dyDescent="0.25">
      <c r="B358" s="5"/>
      <c r="C358" s="5"/>
      <c r="D358" s="5"/>
      <c r="E358" s="5"/>
      <c r="F358" s="5"/>
      <c r="G358" s="5"/>
      <c r="H358" s="5"/>
      <c r="I358" s="5"/>
      <c r="J358" s="5"/>
      <c r="K358" s="5"/>
      <c r="L358" s="5"/>
    </row>
    <row r="359" spans="2:12" x14ac:dyDescent="0.25">
      <c r="B359" s="5"/>
      <c r="C359" s="5"/>
      <c r="D359" s="5"/>
      <c r="E359" s="5"/>
      <c r="F359" s="5"/>
      <c r="G359" s="5"/>
      <c r="H359" s="5"/>
      <c r="I359" s="5"/>
      <c r="J359" s="5"/>
      <c r="K359" s="5"/>
      <c r="L359" s="5"/>
    </row>
    <row r="360" spans="2:12" x14ac:dyDescent="0.25">
      <c r="B360" s="5"/>
      <c r="C360" s="5"/>
      <c r="D360" s="5"/>
      <c r="E360" s="5"/>
      <c r="F360" s="5"/>
      <c r="G360" s="5"/>
      <c r="H360" s="5"/>
      <c r="I360" s="5"/>
      <c r="J360" s="5"/>
      <c r="K360" s="5"/>
      <c r="L360" s="5"/>
    </row>
    <row r="361" spans="2:12" ht="6" customHeight="1" x14ac:dyDescent="0.25">
      <c r="B361" s="5"/>
      <c r="C361" s="5"/>
      <c r="D361" s="5"/>
      <c r="E361" s="5"/>
      <c r="F361" s="5"/>
      <c r="G361" s="5"/>
      <c r="H361" s="5"/>
      <c r="I361" s="5"/>
      <c r="J361" s="5"/>
      <c r="K361" s="5"/>
      <c r="L361" s="5"/>
    </row>
    <row r="362" spans="2:12" ht="17.399999999999999" x14ac:dyDescent="0.25">
      <c r="B362" s="1544" t="s">
        <v>418</v>
      </c>
      <c r="C362" s="1544"/>
      <c r="D362" s="1544"/>
      <c r="E362" s="1544"/>
      <c r="F362" s="1544"/>
      <c r="G362" s="1544"/>
      <c r="H362" s="1544"/>
      <c r="I362" s="1544"/>
      <c r="J362" s="1544"/>
      <c r="K362" s="1544"/>
      <c r="L362" s="1544"/>
    </row>
    <row r="363" spans="2:12" x14ac:dyDescent="0.25">
      <c r="B363" s="1545" t="s">
        <v>425</v>
      </c>
      <c r="C363" s="1545"/>
      <c r="D363" s="1545"/>
      <c r="E363" s="1545"/>
      <c r="F363" s="1545"/>
      <c r="G363" s="1545"/>
      <c r="H363" s="1545"/>
      <c r="I363" s="1545"/>
      <c r="J363" s="1545"/>
      <c r="K363" s="1545"/>
      <c r="L363" s="1545"/>
    </row>
    <row r="364" spans="2:12" ht="17.399999999999999" x14ac:dyDescent="0.25">
      <c r="B364" s="1546" t="s">
        <v>7</v>
      </c>
      <c r="C364" s="1546"/>
      <c r="D364" s="986" t="s">
        <v>280</v>
      </c>
      <c r="E364" s="5"/>
      <c r="F364" s="5"/>
      <c r="G364" s="5"/>
      <c r="H364" s="987"/>
      <c r="I364" s="987"/>
      <c r="J364" s="987"/>
      <c r="K364" s="987"/>
      <c r="L364" s="931"/>
    </row>
    <row r="365" spans="2:12" x14ac:dyDescent="0.25">
      <c r="B365" s="1540"/>
      <c r="C365" s="1468"/>
      <c r="D365" s="5"/>
      <c r="E365" s="5"/>
      <c r="F365" s="5"/>
      <c r="G365" s="5"/>
      <c r="H365" s="548"/>
      <c r="I365" s="548"/>
      <c r="J365" s="548"/>
      <c r="K365" s="548"/>
      <c r="L365" s="548"/>
    </row>
    <row r="366" spans="2:12" ht="13.8" x14ac:dyDescent="0.3">
      <c r="B366" s="1549" t="s">
        <v>326</v>
      </c>
      <c r="C366" s="1549"/>
      <c r="D366" s="1541" t="str">
        <f>'14 FR - Title Page'!$F$10</f>
        <v>The</v>
      </c>
      <c r="E366" s="1541"/>
      <c r="F366" s="1541"/>
      <c r="G366" s="1541"/>
      <c r="H366" s="548"/>
      <c r="I366" s="548"/>
      <c r="J366" s="548"/>
      <c r="K366" s="548"/>
      <c r="L366" s="988"/>
    </row>
    <row r="367" spans="2:12" ht="13.8" x14ac:dyDescent="0.3">
      <c r="B367" s="1549" t="s">
        <v>325</v>
      </c>
      <c r="C367" s="1549"/>
      <c r="D367" s="1541">
        <f>'14 FR - Title Page'!$F$12</f>
        <v>0</v>
      </c>
      <c r="E367" s="1541"/>
      <c r="F367" s="1315"/>
      <c r="G367" s="550"/>
      <c r="H367" s="548"/>
      <c r="I367" s="548"/>
      <c r="J367" s="548"/>
      <c r="K367" s="548"/>
      <c r="L367" s="988"/>
    </row>
    <row r="368" spans="2:12" ht="13.8" x14ac:dyDescent="0.3">
      <c r="B368" s="1549" t="s">
        <v>332</v>
      </c>
      <c r="C368" s="1549"/>
      <c r="D368" s="1547">
        <f>'14 FR - Title Page'!$D$14</f>
        <v>0</v>
      </c>
      <c r="E368" s="1547"/>
      <c r="F368" s="1548"/>
      <c r="G368" s="989"/>
      <c r="H368" s="548"/>
      <c r="I368" s="548"/>
      <c r="J368" s="548"/>
      <c r="K368" s="548"/>
      <c r="L368" s="988"/>
    </row>
    <row r="369" spans="2:12" ht="13.8" x14ac:dyDescent="0.3">
      <c r="B369" s="1549"/>
      <c r="C369" s="1549"/>
      <c r="D369" s="1541"/>
      <c r="E369" s="1541"/>
      <c r="F369" s="1315"/>
      <c r="G369" s="550"/>
      <c r="H369" s="548"/>
      <c r="I369" s="548"/>
      <c r="J369" s="548"/>
      <c r="K369" s="548"/>
      <c r="L369" s="988"/>
    </row>
    <row r="370" spans="2:12" x14ac:dyDescent="0.25">
      <c r="B370" s="1542" t="s">
        <v>429</v>
      </c>
      <c r="C370" s="1543"/>
      <c r="D370" s="1550" t="s">
        <v>348</v>
      </c>
      <c r="E370" s="1550" t="s">
        <v>428</v>
      </c>
      <c r="F370" s="1550" t="s">
        <v>431</v>
      </c>
      <c r="G370" s="1550" t="s">
        <v>432</v>
      </c>
      <c r="H370" s="990"/>
      <c r="I370" s="548"/>
      <c r="J370" s="548"/>
      <c r="K370" s="548"/>
      <c r="L370" s="988"/>
    </row>
    <row r="371" spans="2:12" ht="13.8" x14ac:dyDescent="0.3">
      <c r="B371" s="1551" t="s">
        <v>406</v>
      </c>
      <c r="C371" s="1551"/>
      <c r="D371" s="1550"/>
      <c r="E371" s="1551"/>
      <c r="F371" s="1551"/>
      <c r="G371" s="1550"/>
      <c r="H371" s="990"/>
      <c r="I371" s="548"/>
      <c r="J371" s="548"/>
      <c r="K371" s="548"/>
      <c r="L371" s="988"/>
    </row>
    <row r="372" spans="2:12" ht="13.8" x14ac:dyDescent="0.3">
      <c r="B372" s="1537" t="e">
        <f>'28 Scores Compiled'!$L$7</f>
        <v>#N/A</v>
      </c>
      <c r="C372" s="1538"/>
      <c r="D372" s="991">
        <f>'13 Score Fill'!$H$7</f>
        <v>0</v>
      </c>
      <c r="E372" s="1001">
        <f>'28 Scores Compiled'!I37</f>
        <v>0</v>
      </c>
      <c r="F372" s="993" t="e">
        <f>E372/D372</f>
        <v>#DIV/0!</v>
      </c>
      <c r="G372" s="993" t="e">
        <f>'28 Scores Compiled'!$N$7</f>
        <v>#DIV/0!</v>
      </c>
      <c r="H372" s="990"/>
      <c r="I372" s="548"/>
      <c r="J372" s="548"/>
      <c r="K372" s="548"/>
      <c r="L372" s="988"/>
    </row>
    <row r="373" spans="2:12" ht="13.8" x14ac:dyDescent="0.3">
      <c r="B373" s="1537" t="e">
        <f>'28 Scores Compiled'!$L$8</f>
        <v>#N/A</v>
      </c>
      <c r="C373" s="1538"/>
      <c r="D373" s="991">
        <f>'13 Score Fill'!$H$14</f>
        <v>0</v>
      </c>
      <c r="E373" s="1001">
        <f>'28 Scores Compiled'!I38</f>
        <v>0</v>
      </c>
      <c r="F373" s="993" t="e">
        <f>E373/D373</f>
        <v>#DIV/0!</v>
      </c>
      <c r="G373" s="993" t="e">
        <f>'28 Scores Compiled'!$N$8</f>
        <v>#DIV/0!</v>
      </c>
      <c r="H373" s="990"/>
      <c r="I373" s="548"/>
      <c r="J373" s="548"/>
      <c r="K373" s="548"/>
      <c r="L373" s="988"/>
    </row>
    <row r="374" spans="2:12" ht="13.8" x14ac:dyDescent="0.3">
      <c r="B374" s="1537" t="e">
        <f>'28 Scores Compiled'!$L$9</f>
        <v>#N/A</v>
      </c>
      <c r="C374" s="1538"/>
      <c r="D374" s="991">
        <f>'13 Score Fill'!$H$23</f>
        <v>0</v>
      </c>
      <c r="E374" s="1001">
        <f>'28 Scores Compiled'!I39</f>
        <v>0</v>
      </c>
      <c r="F374" s="993" t="e">
        <f>E374/D374</f>
        <v>#DIV/0!</v>
      </c>
      <c r="G374" s="993" t="e">
        <f>'28 Scores Compiled'!$N$9</f>
        <v>#DIV/0!</v>
      </c>
      <c r="H374" s="990"/>
      <c r="I374" s="548"/>
      <c r="J374" s="548"/>
      <c r="K374" s="548"/>
      <c r="L374" s="988"/>
    </row>
    <row r="375" spans="2:12" ht="13.8" x14ac:dyDescent="0.3">
      <c r="B375" s="1537" t="str">
        <f>'28 Scores Compiled'!$L$10</f>
        <v>Not Used</v>
      </c>
      <c r="C375" s="1538"/>
      <c r="D375" s="991">
        <f>'13 Score Fill'!$H$31</f>
        <v>0</v>
      </c>
      <c r="E375" s="1001">
        <f>'28 Scores Compiled'!I40</f>
        <v>0</v>
      </c>
      <c r="F375" s="993" t="e">
        <f>E375/D375</f>
        <v>#DIV/0!</v>
      </c>
      <c r="G375" s="993" t="e">
        <f>'28 Scores Compiled'!$N$10</f>
        <v>#DIV/0!</v>
      </c>
      <c r="H375" s="994"/>
      <c r="I375" s="638"/>
      <c r="J375" s="638"/>
      <c r="K375" s="638"/>
      <c r="L375" s="638"/>
    </row>
    <row r="376" spans="2:12" ht="13.8" x14ac:dyDescent="0.3">
      <c r="B376" s="1537" t="str">
        <f>'28 Scores Compiled'!$L$11</f>
        <v>Total</v>
      </c>
      <c r="C376" s="1538"/>
      <c r="D376" s="991">
        <f>SUM(D372:D375)</f>
        <v>0</v>
      </c>
      <c r="E376" s="995">
        <f>SUM(E372:E375)</f>
        <v>0</v>
      </c>
      <c r="F376" s="993" t="e">
        <f>E376/D376</f>
        <v>#DIV/0!</v>
      </c>
      <c r="G376" s="993" t="e">
        <f>'28 Scores Compiled'!$N$11</f>
        <v>#DIV/0!</v>
      </c>
      <c r="H376" s="994"/>
      <c r="I376" s="638"/>
      <c r="J376" s="638"/>
      <c r="K376" s="638"/>
      <c r="L376" s="638"/>
    </row>
    <row r="377" spans="2:12" x14ac:dyDescent="0.25">
      <c r="B377" s="1539"/>
      <c r="C377" s="1539"/>
      <c r="D377" s="1539"/>
      <c r="E377" s="1539"/>
      <c r="F377" s="1539"/>
      <c r="G377" s="996"/>
      <c r="H377" s="997"/>
      <c r="I377" s="997"/>
      <c r="J377" s="997"/>
      <c r="K377" s="997"/>
      <c r="L377" s="997"/>
    </row>
    <row r="378" spans="2:12" x14ac:dyDescent="0.25">
      <c r="B378" s="996"/>
      <c r="C378" s="996"/>
      <c r="D378" s="996"/>
      <c r="E378" s="996"/>
      <c r="F378" s="996"/>
      <c r="G378" s="996"/>
      <c r="H378" s="997"/>
      <c r="I378" s="997"/>
      <c r="J378" s="997"/>
      <c r="K378" s="997"/>
      <c r="L378" s="997"/>
    </row>
    <row r="379" spans="2:12" x14ac:dyDescent="0.25">
      <c r="B379" s="5"/>
      <c r="C379" s="5"/>
      <c r="D379" s="5"/>
      <c r="E379" s="5"/>
      <c r="F379" s="5"/>
      <c r="G379" s="5"/>
      <c r="H379" s="5"/>
      <c r="I379" s="5"/>
      <c r="J379" s="5"/>
      <c r="K379" s="5"/>
      <c r="L379" s="5"/>
    </row>
    <row r="380" spans="2:12" x14ac:dyDescent="0.25">
      <c r="B380" s="5"/>
      <c r="C380" s="5"/>
      <c r="D380" s="5"/>
      <c r="E380" s="5"/>
      <c r="F380" s="5"/>
      <c r="G380" s="5"/>
      <c r="H380" s="5"/>
      <c r="I380" s="5"/>
      <c r="J380" s="5"/>
      <c r="K380" s="5"/>
      <c r="L380" s="5"/>
    </row>
    <row r="381" spans="2:12" x14ac:dyDescent="0.25">
      <c r="B381" s="5"/>
      <c r="C381" s="5"/>
      <c r="D381" s="5"/>
      <c r="E381" s="5"/>
      <c r="F381" s="5"/>
      <c r="G381" s="5"/>
      <c r="H381" s="5"/>
      <c r="I381" s="5"/>
      <c r="J381" s="5"/>
      <c r="K381" s="5"/>
      <c r="L381" s="5"/>
    </row>
    <row r="382" spans="2:12" x14ac:dyDescent="0.25">
      <c r="B382" s="5"/>
      <c r="C382" s="5"/>
      <c r="D382" s="5"/>
      <c r="E382" s="5"/>
      <c r="F382" s="5"/>
      <c r="G382" s="5"/>
      <c r="H382" s="5"/>
      <c r="I382" s="5"/>
      <c r="J382" s="5"/>
      <c r="K382" s="5"/>
      <c r="L382" s="5"/>
    </row>
    <row r="383" spans="2:12" x14ac:dyDescent="0.25">
      <c r="B383" s="5"/>
      <c r="C383" s="5"/>
      <c r="D383" s="5"/>
      <c r="E383" s="5"/>
      <c r="F383" s="5"/>
      <c r="G383" s="5"/>
      <c r="H383" s="5"/>
      <c r="I383" s="5"/>
      <c r="J383" s="5"/>
      <c r="K383" s="5"/>
      <c r="L383" s="5"/>
    </row>
    <row r="384" spans="2:12" x14ac:dyDescent="0.25">
      <c r="B384" s="5"/>
      <c r="C384" s="5"/>
      <c r="D384" s="5"/>
      <c r="E384" s="5"/>
      <c r="F384" s="5"/>
      <c r="G384" s="5"/>
      <c r="H384" s="5"/>
      <c r="I384" s="5"/>
      <c r="J384" s="5"/>
      <c r="K384" s="5"/>
      <c r="L384" s="5"/>
    </row>
    <row r="385" spans="2:12" x14ac:dyDescent="0.25">
      <c r="B385" s="5"/>
      <c r="C385" s="5"/>
      <c r="D385" s="5"/>
      <c r="E385" s="5"/>
      <c r="F385" s="5"/>
      <c r="G385" s="5"/>
      <c r="H385" s="5"/>
      <c r="I385" s="5"/>
      <c r="J385" s="5"/>
      <c r="K385" s="5"/>
      <c r="L385" s="5"/>
    </row>
    <row r="386" spans="2:12" x14ac:dyDescent="0.25">
      <c r="B386" s="5"/>
      <c r="C386" s="5"/>
      <c r="D386" s="5"/>
      <c r="E386" s="5"/>
      <c r="F386" s="5"/>
      <c r="G386" s="5"/>
      <c r="H386" s="5"/>
      <c r="I386" s="5"/>
      <c r="J386" s="5"/>
      <c r="K386" s="5"/>
      <c r="L386" s="5"/>
    </row>
    <row r="387" spans="2:12" x14ac:dyDescent="0.25">
      <c r="B387" s="5"/>
      <c r="C387" s="5"/>
      <c r="D387" s="5"/>
      <c r="E387" s="5"/>
      <c r="F387" s="5"/>
      <c r="G387" s="5"/>
      <c r="H387" s="5"/>
      <c r="I387" s="5"/>
      <c r="J387" s="5"/>
      <c r="K387" s="5"/>
      <c r="L387" s="5"/>
    </row>
    <row r="388" spans="2:12" x14ac:dyDescent="0.25">
      <c r="B388" s="5"/>
      <c r="C388" s="5"/>
      <c r="D388" s="5"/>
      <c r="E388" s="5"/>
      <c r="F388" s="5"/>
      <c r="G388" s="5"/>
      <c r="H388" s="5"/>
      <c r="I388" s="5"/>
      <c r="J388" s="5"/>
      <c r="K388" s="5"/>
      <c r="L388" s="5"/>
    </row>
    <row r="389" spans="2:12" x14ac:dyDescent="0.25">
      <c r="B389" s="5"/>
      <c r="C389" s="5"/>
      <c r="D389" s="5"/>
      <c r="E389" s="5"/>
      <c r="F389" s="5"/>
      <c r="G389" s="5"/>
      <c r="H389" s="5"/>
      <c r="I389" s="5"/>
      <c r="J389" s="5"/>
      <c r="K389" s="5"/>
      <c r="L389" s="5"/>
    </row>
    <row r="390" spans="2:12" x14ac:dyDescent="0.25">
      <c r="B390" s="5"/>
      <c r="C390" s="5"/>
      <c r="D390" s="5"/>
      <c r="E390" s="5"/>
      <c r="F390" s="5"/>
      <c r="G390" s="5"/>
      <c r="H390" s="5"/>
      <c r="I390" s="5"/>
      <c r="J390" s="5"/>
      <c r="K390" s="5"/>
      <c r="L390" s="5"/>
    </row>
    <row r="391" spans="2:12" x14ac:dyDescent="0.25">
      <c r="B391" s="5"/>
      <c r="C391" s="5"/>
      <c r="D391" s="5"/>
      <c r="E391" s="5"/>
      <c r="F391" s="5"/>
      <c r="G391" s="5"/>
      <c r="H391" s="5"/>
      <c r="I391" s="5"/>
      <c r="J391" s="5"/>
      <c r="K391" s="5"/>
      <c r="L391" s="5"/>
    </row>
    <row r="392" spans="2:12" x14ac:dyDescent="0.25">
      <c r="B392" s="5"/>
      <c r="C392" s="5"/>
      <c r="D392" s="5"/>
      <c r="E392" s="5"/>
      <c r="F392" s="5"/>
      <c r="G392" s="5"/>
      <c r="H392" s="5"/>
      <c r="I392" s="5"/>
      <c r="J392" s="5"/>
      <c r="K392" s="5"/>
      <c r="L392" s="5"/>
    </row>
    <row r="393" spans="2:12" x14ac:dyDescent="0.25">
      <c r="B393" s="5"/>
      <c r="C393" s="5"/>
      <c r="D393" s="5"/>
      <c r="E393" s="5"/>
      <c r="F393" s="5"/>
      <c r="G393" s="5"/>
      <c r="H393" s="5"/>
      <c r="I393" s="5"/>
      <c r="J393" s="5"/>
      <c r="K393" s="5"/>
      <c r="L393" s="5"/>
    </row>
    <row r="394" spans="2:12" x14ac:dyDescent="0.25">
      <c r="B394" s="5"/>
      <c r="C394" s="5"/>
      <c r="D394" s="5"/>
      <c r="E394" s="5"/>
      <c r="F394" s="5"/>
      <c r="G394" s="5"/>
      <c r="H394" s="5"/>
      <c r="I394" s="5"/>
      <c r="J394" s="5"/>
      <c r="K394" s="5"/>
      <c r="L394" s="5"/>
    </row>
    <row r="395" spans="2:12" x14ac:dyDescent="0.25">
      <c r="B395" s="5"/>
      <c r="C395" s="5"/>
      <c r="D395" s="5"/>
      <c r="E395" s="5"/>
      <c r="F395" s="5"/>
      <c r="G395" s="5"/>
      <c r="H395" s="5"/>
      <c r="I395" s="5"/>
      <c r="J395" s="5"/>
      <c r="K395" s="5"/>
      <c r="L395" s="5"/>
    </row>
    <row r="396" spans="2:12" x14ac:dyDescent="0.25">
      <c r="B396" s="5"/>
      <c r="C396" s="5"/>
      <c r="D396" s="5"/>
      <c r="E396" s="5"/>
      <c r="F396" s="5"/>
      <c r="G396" s="5"/>
      <c r="H396" s="5"/>
      <c r="I396" s="5"/>
      <c r="J396" s="5"/>
      <c r="K396" s="5"/>
      <c r="L396" s="5"/>
    </row>
    <row r="397" spans="2:12" x14ac:dyDescent="0.25">
      <c r="B397" s="5"/>
      <c r="C397" s="5"/>
      <c r="D397" s="5"/>
      <c r="E397" s="5"/>
      <c r="F397" s="5"/>
      <c r="G397" s="5"/>
      <c r="H397" s="5"/>
      <c r="I397" s="5"/>
      <c r="J397" s="5"/>
      <c r="K397" s="5"/>
      <c r="L397" s="5"/>
    </row>
    <row r="398" spans="2:12" x14ac:dyDescent="0.25">
      <c r="B398" s="5"/>
      <c r="C398" s="5"/>
      <c r="D398" s="5"/>
      <c r="E398" s="5"/>
      <c r="F398" s="5"/>
      <c r="G398" s="5"/>
      <c r="H398" s="5"/>
      <c r="I398" s="5"/>
      <c r="J398" s="5"/>
      <c r="K398" s="5"/>
      <c r="L398" s="5"/>
    </row>
    <row r="399" spans="2:12" x14ac:dyDescent="0.25">
      <c r="B399" s="5"/>
      <c r="C399" s="5"/>
      <c r="D399" s="5"/>
      <c r="E399" s="5"/>
      <c r="F399" s="5"/>
      <c r="G399" s="5"/>
      <c r="H399" s="5"/>
      <c r="I399" s="5"/>
      <c r="J399" s="5"/>
      <c r="K399" s="5"/>
      <c r="L399" s="5"/>
    </row>
    <row r="400" spans="2:12" x14ac:dyDescent="0.25">
      <c r="B400" s="5"/>
      <c r="C400" s="5"/>
      <c r="D400" s="5"/>
      <c r="E400" s="5"/>
      <c r="F400" s="5"/>
      <c r="G400" s="5"/>
      <c r="H400" s="5"/>
      <c r="I400" s="5"/>
      <c r="J400" s="5"/>
      <c r="K400" s="5"/>
      <c r="L400" s="5"/>
    </row>
    <row r="401" spans="2:12" x14ac:dyDescent="0.25">
      <c r="B401" s="5"/>
      <c r="C401" s="5"/>
      <c r="D401" s="5"/>
      <c r="E401" s="5"/>
      <c r="F401" s="5"/>
      <c r="G401" s="5"/>
      <c r="H401" s="5"/>
      <c r="I401" s="5"/>
      <c r="J401" s="5"/>
      <c r="K401" s="5"/>
      <c r="L401" s="5"/>
    </row>
    <row r="402" spans="2:12" x14ac:dyDescent="0.25">
      <c r="B402" s="5"/>
      <c r="C402" s="5"/>
      <c r="D402" s="5"/>
      <c r="E402" s="5"/>
      <c r="F402" s="5"/>
      <c r="G402" s="5"/>
      <c r="H402" s="5"/>
      <c r="I402" s="5"/>
      <c r="J402" s="5"/>
      <c r="K402" s="5"/>
      <c r="L402" s="5"/>
    </row>
    <row r="403" spans="2:12" x14ac:dyDescent="0.25">
      <c r="B403" s="5"/>
      <c r="C403" s="5"/>
      <c r="D403" s="5"/>
      <c r="E403" s="5"/>
      <c r="F403" s="5"/>
      <c r="G403" s="5"/>
      <c r="H403" s="5"/>
      <c r="I403" s="5"/>
      <c r="J403" s="5"/>
      <c r="K403" s="5"/>
      <c r="L403" s="5"/>
    </row>
    <row r="404" spans="2:12" x14ac:dyDescent="0.25">
      <c r="B404" s="5"/>
      <c r="C404" s="5"/>
      <c r="D404" s="5"/>
      <c r="E404" s="5"/>
      <c r="F404" s="5"/>
      <c r="G404" s="5"/>
      <c r="H404" s="5"/>
      <c r="I404" s="5"/>
      <c r="J404" s="5"/>
      <c r="K404" s="5"/>
      <c r="L404" s="5"/>
    </row>
    <row r="405" spans="2:12" x14ac:dyDescent="0.25">
      <c r="B405" s="5"/>
      <c r="C405" s="5"/>
      <c r="D405" s="5"/>
      <c r="E405" s="5"/>
      <c r="F405" s="5"/>
      <c r="G405" s="5"/>
      <c r="H405" s="5"/>
      <c r="I405" s="5"/>
      <c r="J405" s="5"/>
      <c r="K405" s="5"/>
      <c r="L405" s="5"/>
    </row>
    <row r="406" spans="2:12" x14ac:dyDescent="0.25">
      <c r="B406" s="5"/>
      <c r="C406" s="5"/>
      <c r="D406" s="5"/>
      <c r="E406" s="5"/>
      <c r="F406" s="5"/>
      <c r="G406" s="5"/>
      <c r="H406" s="5"/>
      <c r="I406" s="5"/>
      <c r="J406" s="5"/>
      <c r="K406" s="5"/>
      <c r="L406" s="5"/>
    </row>
    <row r="407" spans="2:12" x14ac:dyDescent="0.25">
      <c r="B407" s="5"/>
      <c r="C407" s="5"/>
      <c r="D407" s="5"/>
      <c r="E407" s="5"/>
      <c r="F407" s="5"/>
      <c r="G407" s="5"/>
      <c r="H407" s="5"/>
      <c r="I407" s="5"/>
      <c r="J407" s="5"/>
      <c r="K407" s="5"/>
      <c r="L407" s="5"/>
    </row>
    <row r="408" spans="2:12" x14ac:dyDescent="0.25">
      <c r="B408" s="5"/>
      <c r="C408" s="5"/>
      <c r="D408" s="5"/>
      <c r="E408" s="5"/>
      <c r="F408" s="5"/>
      <c r="G408" s="5"/>
      <c r="H408" s="5"/>
      <c r="I408" s="5"/>
      <c r="J408" s="5"/>
      <c r="K408" s="5"/>
      <c r="L408" s="5"/>
    </row>
    <row r="409" spans="2:12" x14ac:dyDescent="0.25">
      <c r="B409" s="5"/>
      <c r="C409" s="5"/>
      <c r="D409" s="5"/>
      <c r="E409" s="5"/>
      <c r="F409" s="5"/>
      <c r="G409" s="5"/>
      <c r="H409" s="5"/>
      <c r="I409" s="5"/>
      <c r="J409" s="5"/>
      <c r="K409" s="5"/>
      <c r="L409" s="5"/>
    </row>
    <row r="410" spans="2:12" x14ac:dyDescent="0.25">
      <c r="B410" s="5"/>
      <c r="C410" s="5"/>
      <c r="D410" s="5"/>
      <c r="E410" s="5"/>
      <c r="F410" s="5"/>
      <c r="G410" s="5"/>
      <c r="H410" s="5"/>
      <c r="I410" s="5"/>
      <c r="J410" s="5"/>
      <c r="K410" s="5"/>
      <c r="L410" s="5"/>
    </row>
    <row r="411" spans="2:12" x14ac:dyDescent="0.25">
      <c r="B411" s="5"/>
      <c r="C411" s="5"/>
      <c r="D411" s="5"/>
      <c r="E411" s="5"/>
      <c r="F411" s="5"/>
      <c r="G411" s="5"/>
      <c r="H411" s="5"/>
      <c r="I411" s="5"/>
      <c r="J411" s="5"/>
      <c r="K411" s="5"/>
      <c r="L411" s="5"/>
    </row>
    <row r="412" spans="2:12" x14ac:dyDescent="0.25">
      <c r="B412" s="5"/>
      <c r="C412" s="5"/>
      <c r="D412" s="5"/>
      <c r="E412" s="5"/>
      <c r="F412" s="5"/>
      <c r="G412" s="5"/>
      <c r="H412" s="5"/>
      <c r="I412" s="5"/>
      <c r="J412" s="5"/>
      <c r="K412" s="5"/>
      <c r="L412" s="5"/>
    </row>
    <row r="413" spans="2:12" x14ac:dyDescent="0.25">
      <c r="B413" s="5"/>
      <c r="C413" s="5"/>
      <c r="D413" s="5"/>
      <c r="E413" s="5"/>
      <c r="F413" s="5"/>
      <c r="G413" s="5"/>
      <c r="H413" s="5"/>
      <c r="I413" s="5"/>
      <c r="J413" s="5"/>
      <c r="K413" s="5"/>
      <c r="L413" s="5"/>
    </row>
    <row r="414" spans="2:12" x14ac:dyDescent="0.25">
      <c r="B414" s="5"/>
      <c r="C414" s="5"/>
      <c r="D414" s="5"/>
      <c r="E414" s="5"/>
      <c r="F414" s="5"/>
      <c r="G414" s="5"/>
      <c r="H414" s="5"/>
      <c r="I414" s="5"/>
      <c r="J414" s="5"/>
      <c r="K414" s="5"/>
      <c r="L414" s="5"/>
    </row>
    <row r="415" spans="2:12" x14ac:dyDescent="0.25">
      <c r="B415" s="5"/>
      <c r="C415" s="5"/>
      <c r="D415" s="5"/>
      <c r="E415" s="5"/>
      <c r="F415" s="5"/>
      <c r="G415" s="5"/>
      <c r="H415" s="5"/>
      <c r="I415" s="5"/>
      <c r="J415" s="5"/>
      <c r="K415" s="5"/>
      <c r="L415" s="5"/>
    </row>
    <row r="416" spans="2:12" x14ac:dyDescent="0.25">
      <c r="B416" s="5"/>
      <c r="C416" s="5"/>
      <c r="D416" s="5"/>
      <c r="E416" s="5"/>
      <c r="F416" s="5"/>
      <c r="G416" s="5"/>
      <c r="H416" s="5"/>
      <c r="I416" s="5"/>
      <c r="J416" s="5"/>
      <c r="K416" s="5"/>
      <c r="L416" s="5"/>
    </row>
    <row r="417" spans="2:12" x14ac:dyDescent="0.25">
      <c r="B417" s="5"/>
      <c r="C417" s="5"/>
      <c r="D417" s="5"/>
      <c r="E417" s="5"/>
      <c r="F417" s="5"/>
      <c r="G417" s="5"/>
      <c r="H417" s="5"/>
      <c r="I417" s="5"/>
      <c r="J417" s="5"/>
      <c r="K417" s="5"/>
      <c r="L417" s="5"/>
    </row>
    <row r="418" spans="2:12" x14ac:dyDescent="0.25">
      <c r="B418" s="5"/>
      <c r="C418" s="5"/>
      <c r="D418" s="5"/>
      <c r="E418" s="5"/>
      <c r="F418" s="5"/>
      <c r="G418" s="5"/>
      <c r="H418" s="5"/>
      <c r="I418" s="5"/>
      <c r="J418" s="5"/>
      <c r="K418" s="5"/>
      <c r="L418" s="5"/>
    </row>
    <row r="419" spans="2:12" x14ac:dyDescent="0.25">
      <c r="B419" s="5"/>
      <c r="C419" s="5"/>
      <c r="D419" s="5"/>
      <c r="E419" s="5"/>
      <c r="F419" s="5"/>
      <c r="G419" s="5"/>
      <c r="H419" s="5"/>
      <c r="I419" s="5"/>
      <c r="J419" s="5"/>
      <c r="K419" s="5"/>
      <c r="L419" s="5"/>
    </row>
    <row r="420" spans="2:12" x14ac:dyDescent="0.25">
      <c r="B420" s="5"/>
      <c r="C420" s="5"/>
      <c r="D420" s="5"/>
      <c r="E420" s="5"/>
      <c r="F420" s="5"/>
      <c r="G420" s="5"/>
      <c r="H420" s="5"/>
      <c r="I420" s="5"/>
      <c r="J420" s="5"/>
      <c r="K420" s="5"/>
      <c r="L420" s="5"/>
    </row>
    <row r="421" spans="2:12" ht="6" customHeight="1" x14ac:dyDescent="0.25">
      <c r="B421" s="5"/>
      <c r="C421" s="5"/>
      <c r="D421" s="5"/>
      <c r="E421" s="5"/>
      <c r="F421" s="5"/>
      <c r="G421" s="5"/>
      <c r="H421" s="5"/>
      <c r="I421" s="5"/>
      <c r="J421" s="5"/>
      <c r="K421" s="5"/>
      <c r="L421" s="5"/>
    </row>
    <row r="422" spans="2:12" ht="17.399999999999999" x14ac:dyDescent="0.25">
      <c r="B422" s="1544" t="s">
        <v>418</v>
      </c>
      <c r="C422" s="1544"/>
      <c r="D422" s="1544"/>
      <c r="E422" s="1544"/>
      <c r="F422" s="1544"/>
      <c r="G422" s="1544"/>
      <c r="H422" s="1544"/>
      <c r="I422" s="1544"/>
      <c r="J422" s="1544"/>
      <c r="K422" s="1544"/>
      <c r="L422" s="1544"/>
    </row>
    <row r="423" spans="2:12" x14ac:dyDescent="0.25">
      <c r="B423" s="1545" t="s">
        <v>425</v>
      </c>
      <c r="C423" s="1545"/>
      <c r="D423" s="1545"/>
      <c r="E423" s="1545"/>
      <c r="F423" s="1545"/>
      <c r="G423" s="1545"/>
      <c r="H423" s="1545"/>
      <c r="I423" s="1545"/>
      <c r="J423" s="1545"/>
      <c r="K423" s="1545"/>
      <c r="L423" s="1545"/>
    </row>
    <row r="424" spans="2:12" ht="17.399999999999999" x14ac:dyDescent="0.25">
      <c r="B424" s="1546" t="s">
        <v>7</v>
      </c>
      <c r="C424" s="1546"/>
      <c r="D424" s="986" t="s">
        <v>281</v>
      </c>
      <c r="E424" s="5"/>
      <c r="F424" s="5"/>
      <c r="G424" s="5"/>
      <c r="H424" s="987"/>
      <c r="I424" s="987"/>
      <c r="J424" s="987"/>
      <c r="K424" s="987"/>
      <c r="L424" s="931"/>
    </row>
    <row r="425" spans="2:12" x14ac:dyDescent="0.25">
      <c r="B425" s="1540"/>
      <c r="C425" s="1468"/>
      <c r="D425" s="5"/>
      <c r="E425" s="5"/>
      <c r="F425" s="5"/>
      <c r="G425" s="5"/>
      <c r="H425" s="548"/>
      <c r="I425" s="548"/>
      <c r="J425" s="548"/>
      <c r="K425" s="548"/>
      <c r="L425" s="548"/>
    </row>
    <row r="426" spans="2:12" ht="13.8" x14ac:dyDescent="0.3">
      <c r="B426" s="1549" t="s">
        <v>326</v>
      </c>
      <c r="C426" s="1549"/>
      <c r="D426" s="1541" t="str">
        <f>'14 FR - Title Page'!$F$10</f>
        <v>The</v>
      </c>
      <c r="E426" s="1541"/>
      <c r="F426" s="1541"/>
      <c r="G426" s="1541"/>
      <c r="H426" s="548"/>
      <c r="I426" s="548"/>
      <c r="J426" s="548"/>
      <c r="K426" s="548"/>
      <c r="L426" s="988"/>
    </row>
    <row r="427" spans="2:12" ht="13.8" x14ac:dyDescent="0.3">
      <c r="B427" s="1549" t="s">
        <v>325</v>
      </c>
      <c r="C427" s="1549"/>
      <c r="D427" s="1541">
        <f>'14 FR - Title Page'!$F$12</f>
        <v>0</v>
      </c>
      <c r="E427" s="1541"/>
      <c r="F427" s="1315"/>
      <c r="G427" s="550"/>
      <c r="H427" s="548"/>
      <c r="I427" s="548"/>
      <c r="J427" s="548"/>
      <c r="K427" s="548"/>
      <c r="L427" s="988"/>
    </row>
    <row r="428" spans="2:12" ht="13.8" x14ac:dyDescent="0.3">
      <c r="B428" s="1549" t="s">
        <v>332</v>
      </c>
      <c r="C428" s="1549"/>
      <c r="D428" s="1547">
        <f>'14 FR - Title Page'!$D$14</f>
        <v>0</v>
      </c>
      <c r="E428" s="1547"/>
      <c r="F428" s="1548"/>
      <c r="G428" s="989"/>
      <c r="H428" s="548"/>
      <c r="I428" s="548"/>
      <c r="J428" s="548"/>
      <c r="K428" s="548"/>
      <c r="L428" s="988"/>
    </row>
    <row r="429" spans="2:12" ht="13.8" x14ac:dyDescent="0.3">
      <c r="B429" s="1549"/>
      <c r="C429" s="1549"/>
      <c r="D429" s="1541"/>
      <c r="E429" s="1541"/>
      <c r="F429" s="1315"/>
      <c r="G429" s="550"/>
      <c r="H429" s="548"/>
      <c r="I429" s="548"/>
      <c r="J429" s="548"/>
      <c r="K429" s="548"/>
      <c r="L429" s="988"/>
    </row>
    <row r="430" spans="2:12" x14ac:dyDescent="0.25">
      <c r="B430" s="1542" t="s">
        <v>429</v>
      </c>
      <c r="C430" s="1543"/>
      <c r="D430" s="1550" t="s">
        <v>348</v>
      </c>
      <c r="E430" s="1550" t="s">
        <v>428</v>
      </c>
      <c r="F430" s="1550" t="s">
        <v>431</v>
      </c>
      <c r="G430" s="1550" t="s">
        <v>432</v>
      </c>
      <c r="H430" s="990"/>
      <c r="I430" s="548"/>
      <c r="J430" s="548"/>
      <c r="K430" s="548"/>
      <c r="L430" s="988"/>
    </row>
    <row r="431" spans="2:12" ht="13.8" x14ac:dyDescent="0.3">
      <c r="B431" s="1551" t="s">
        <v>406</v>
      </c>
      <c r="C431" s="1551"/>
      <c r="D431" s="1550"/>
      <c r="E431" s="1551"/>
      <c r="F431" s="1551"/>
      <c r="G431" s="1550"/>
      <c r="H431" s="990"/>
      <c r="I431" s="548"/>
      <c r="J431" s="548"/>
      <c r="K431" s="548"/>
      <c r="L431" s="988"/>
    </row>
    <row r="432" spans="2:12" ht="13.8" x14ac:dyDescent="0.3">
      <c r="B432" s="1537" t="e">
        <f>'28 Scores Compiled'!$L$7</f>
        <v>#N/A</v>
      </c>
      <c r="C432" s="1538"/>
      <c r="D432" s="991">
        <f>'13 Score Fill'!$H$7</f>
        <v>0</v>
      </c>
      <c r="E432" s="1001">
        <f>'28 Scores Compiled'!I42</f>
        <v>0</v>
      </c>
      <c r="F432" s="993" t="e">
        <f>E432/D432</f>
        <v>#DIV/0!</v>
      </c>
      <c r="G432" s="993" t="e">
        <f>'28 Scores Compiled'!$N$7</f>
        <v>#DIV/0!</v>
      </c>
      <c r="H432" s="990"/>
      <c r="I432" s="548"/>
      <c r="J432" s="548"/>
      <c r="K432" s="548"/>
      <c r="L432" s="988"/>
    </row>
    <row r="433" spans="2:12" ht="13.8" x14ac:dyDescent="0.3">
      <c r="B433" s="1537" t="e">
        <f>'28 Scores Compiled'!$L$8</f>
        <v>#N/A</v>
      </c>
      <c r="C433" s="1538"/>
      <c r="D433" s="991">
        <f>'13 Score Fill'!$H$14</f>
        <v>0</v>
      </c>
      <c r="E433" s="1001">
        <f>'28 Scores Compiled'!I43</f>
        <v>0</v>
      </c>
      <c r="F433" s="993" t="e">
        <f>E433/D433</f>
        <v>#DIV/0!</v>
      </c>
      <c r="G433" s="993" t="e">
        <f>'28 Scores Compiled'!$N$8</f>
        <v>#DIV/0!</v>
      </c>
      <c r="H433" s="990"/>
      <c r="I433" s="548"/>
      <c r="J433" s="548"/>
      <c r="K433" s="548"/>
      <c r="L433" s="988"/>
    </row>
    <row r="434" spans="2:12" ht="13.8" x14ac:dyDescent="0.3">
      <c r="B434" s="1537" t="e">
        <f>'28 Scores Compiled'!$L$9</f>
        <v>#N/A</v>
      </c>
      <c r="C434" s="1538"/>
      <c r="D434" s="991">
        <f>'13 Score Fill'!$H$23</f>
        <v>0</v>
      </c>
      <c r="E434" s="1001">
        <f>'28 Scores Compiled'!I44</f>
        <v>0</v>
      </c>
      <c r="F434" s="993" t="e">
        <f>E434/D434</f>
        <v>#DIV/0!</v>
      </c>
      <c r="G434" s="993" t="e">
        <f>'28 Scores Compiled'!$N$9</f>
        <v>#DIV/0!</v>
      </c>
      <c r="H434" s="990"/>
      <c r="I434" s="548"/>
      <c r="J434" s="548"/>
      <c r="K434" s="548"/>
      <c r="L434" s="988"/>
    </row>
    <row r="435" spans="2:12" ht="13.8" x14ac:dyDescent="0.3">
      <c r="B435" s="1537" t="str">
        <f>'28 Scores Compiled'!$L$10</f>
        <v>Not Used</v>
      </c>
      <c r="C435" s="1538"/>
      <c r="D435" s="991">
        <f>'13 Score Fill'!$H$31</f>
        <v>0</v>
      </c>
      <c r="E435" s="1001">
        <f>'28 Scores Compiled'!I45</f>
        <v>0</v>
      </c>
      <c r="F435" s="993" t="e">
        <f>E435/D435</f>
        <v>#DIV/0!</v>
      </c>
      <c r="G435" s="993" t="e">
        <f>'28 Scores Compiled'!$N$10</f>
        <v>#DIV/0!</v>
      </c>
      <c r="H435" s="994"/>
      <c r="I435" s="638"/>
      <c r="J435" s="638"/>
      <c r="K435" s="638"/>
      <c r="L435" s="638"/>
    </row>
    <row r="436" spans="2:12" ht="13.8" x14ac:dyDescent="0.3">
      <c r="B436" s="1537" t="str">
        <f>'28 Scores Compiled'!$L$11</f>
        <v>Total</v>
      </c>
      <c r="C436" s="1538"/>
      <c r="D436" s="991">
        <f>SUM(D432:D435)</f>
        <v>0</v>
      </c>
      <c r="E436" s="995">
        <f>SUM(E432:E435)</f>
        <v>0</v>
      </c>
      <c r="F436" s="993" t="e">
        <f>E436/D436</f>
        <v>#DIV/0!</v>
      </c>
      <c r="G436" s="993" t="e">
        <f>'28 Scores Compiled'!$N$11</f>
        <v>#DIV/0!</v>
      </c>
      <c r="H436" s="994"/>
      <c r="I436" s="638"/>
      <c r="J436" s="638"/>
      <c r="K436" s="638"/>
      <c r="L436" s="638"/>
    </row>
    <row r="437" spans="2:12" x14ac:dyDescent="0.25">
      <c r="B437" s="1539"/>
      <c r="C437" s="1539"/>
      <c r="D437" s="1539"/>
      <c r="E437" s="1539"/>
      <c r="F437" s="1539"/>
      <c r="G437" s="996"/>
      <c r="H437" s="997"/>
      <c r="I437" s="997"/>
      <c r="J437" s="997"/>
      <c r="K437" s="997"/>
      <c r="L437" s="997"/>
    </row>
    <row r="438" spans="2:12" x14ac:dyDescent="0.25">
      <c r="B438" s="996"/>
      <c r="C438" s="996"/>
      <c r="D438" s="996"/>
      <c r="E438" s="996"/>
      <c r="F438" s="996"/>
      <c r="G438" s="996"/>
      <c r="H438" s="997"/>
      <c r="I438" s="997"/>
      <c r="J438" s="997"/>
      <c r="K438" s="997"/>
      <c r="L438" s="997"/>
    </row>
    <row r="439" spans="2:12" x14ac:dyDescent="0.25">
      <c r="B439" s="5"/>
      <c r="C439" s="5"/>
      <c r="D439" s="5"/>
      <c r="E439" s="5"/>
      <c r="F439" s="5"/>
      <c r="G439" s="5"/>
      <c r="H439" s="5"/>
      <c r="I439" s="5"/>
      <c r="J439" s="5"/>
      <c r="K439" s="5"/>
      <c r="L439" s="5"/>
    </row>
    <row r="440" spans="2:12" x14ac:dyDescent="0.25">
      <c r="B440" s="5"/>
      <c r="C440" s="5"/>
      <c r="D440" s="5"/>
      <c r="E440" s="5"/>
      <c r="F440" s="5"/>
      <c r="G440" s="5"/>
      <c r="H440" s="5"/>
      <c r="I440" s="5"/>
      <c r="J440" s="5"/>
      <c r="K440" s="5"/>
      <c r="L440" s="5"/>
    </row>
    <row r="441" spans="2:12" x14ac:dyDescent="0.25">
      <c r="B441" s="5"/>
      <c r="C441" s="5"/>
      <c r="D441" s="5"/>
      <c r="E441" s="5"/>
      <c r="F441" s="5"/>
      <c r="G441" s="5"/>
      <c r="H441" s="5"/>
      <c r="I441" s="5"/>
      <c r="J441" s="5"/>
      <c r="K441" s="5"/>
      <c r="L441" s="5"/>
    </row>
    <row r="442" spans="2:12" x14ac:dyDescent="0.25">
      <c r="B442" s="5"/>
      <c r="C442" s="5"/>
      <c r="D442" s="5"/>
      <c r="E442" s="5"/>
      <c r="F442" s="5"/>
      <c r="G442" s="5"/>
      <c r="H442" s="5"/>
      <c r="I442" s="5"/>
      <c r="J442" s="5"/>
      <c r="K442" s="5"/>
      <c r="L442" s="5"/>
    </row>
    <row r="443" spans="2:12" x14ac:dyDescent="0.25">
      <c r="B443" s="5"/>
      <c r="C443" s="5"/>
      <c r="D443" s="5"/>
      <c r="E443" s="5"/>
      <c r="F443" s="5"/>
      <c r="G443" s="5"/>
      <c r="H443" s="5"/>
      <c r="I443" s="5"/>
      <c r="J443" s="5"/>
      <c r="K443" s="5"/>
      <c r="L443" s="5"/>
    </row>
    <row r="444" spans="2:12" x14ac:dyDescent="0.25">
      <c r="B444" s="5"/>
      <c r="C444" s="5"/>
      <c r="D444" s="5"/>
      <c r="E444" s="5"/>
      <c r="F444" s="5"/>
      <c r="G444" s="5"/>
      <c r="H444" s="5"/>
      <c r="I444" s="5"/>
      <c r="J444" s="5"/>
      <c r="K444" s="5"/>
      <c r="L444" s="5"/>
    </row>
    <row r="445" spans="2:12" x14ac:dyDescent="0.25">
      <c r="B445" s="5"/>
      <c r="C445" s="5"/>
      <c r="D445" s="5"/>
      <c r="E445" s="5"/>
      <c r="F445" s="5"/>
      <c r="G445" s="5"/>
      <c r="H445" s="5"/>
      <c r="I445" s="5"/>
      <c r="J445" s="5"/>
      <c r="K445" s="5"/>
      <c r="L445" s="5"/>
    </row>
    <row r="446" spans="2:12" x14ac:dyDescent="0.25">
      <c r="B446" s="5"/>
      <c r="C446" s="5"/>
      <c r="D446" s="5"/>
      <c r="E446" s="5"/>
      <c r="F446" s="5"/>
      <c r="G446" s="5"/>
      <c r="H446" s="5"/>
      <c r="I446" s="5"/>
      <c r="J446" s="5"/>
      <c r="K446" s="5"/>
      <c r="L446" s="5"/>
    </row>
    <row r="447" spans="2:12" x14ac:dyDescent="0.25">
      <c r="B447" s="5"/>
      <c r="C447" s="5"/>
      <c r="D447" s="5"/>
      <c r="E447" s="5"/>
      <c r="F447" s="5"/>
      <c r="G447" s="5"/>
      <c r="H447" s="5"/>
      <c r="I447" s="5"/>
      <c r="J447" s="5"/>
      <c r="K447" s="5"/>
      <c r="L447" s="5"/>
    </row>
    <row r="448" spans="2:12" x14ac:dyDescent="0.25">
      <c r="B448" s="5"/>
      <c r="C448" s="5"/>
      <c r="D448" s="5"/>
      <c r="E448" s="5"/>
      <c r="F448" s="5"/>
      <c r="G448" s="5"/>
      <c r="H448" s="5"/>
      <c r="I448" s="5"/>
      <c r="J448" s="5"/>
      <c r="K448" s="5"/>
      <c r="L448" s="5"/>
    </row>
    <row r="449" spans="2:12" x14ac:dyDescent="0.25">
      <c r="B449" s="5"/>
      <c r="C449" s="5"/>
      <c r="D449" s="5"/>
      <c r="E449" s="5"/>
      <c r="F449" s="5"/>
      <c r="G449" s="5"/>
      <c r="H449" s="5"/>
      <c r="I449" s="5"/>
      <c r="J449" s="5"/>
      <c r="K449" s="5"/>
      <c r="L449" s="5"/>
    </row>
    <row r="450" spans="2:12" x14ac:dyDescent="0.25">
      <c r="B450" s="5"/>
      <c r="C450" s="5"/>
      <c r="D450" s="5"/>
      <c r="E450" s="5"/>
      <c r="F450" s="5"/>
      <c r="G450" s="5"/>
      <c r="H450" s="5"/>
      <c r="I450" s="5"/>
      <c r="J450" s="5"/>
      <c r="K450" s="5"/>
      <c r="L450" s="5"/>
    </row>
    <row r="451" spans="2:12" x14ac:dyDescent="0.25">
      <c r="B451" s="5"/>
      <c r="C451" s="5"/>
      <c r="D451" s="5"/>
      <c r="E451" s="5"/>
      <c r="F451" s="5"/>
      <c r="G451" s="5"/>
      <c r="H451" s="5"/>
      <c r="I451" s="5"/>
      <c r="J451" s="5"/>
      <c r="K451" s="5"/>
      <c r="L451" s="5"/>
    </row>
    <row r="452" spans="2:12" x14ac:dyDescent="0.25">
      <c r="B452" s="5"/>
      <c r="C452" s="5"/>
      <c r="D452" s="5"/>
      <c r="E452" s="5"/>
      <c r="F452" s="5"/>
      <c r="G452" s="5"/>
      <c r="H452" s="5"/>
      <c r="I452" s="5"/>
      <c r="J452" s="5"/>
      <c r="K452" s="5"/>
      <c r="L452" s="5"/>
    </row>
    <row r="453" spans="2:12" x14ac:dyDescent="0.25">
      <c r="B453" s="5"/>
      <c r="C453" s="5"/>
      <c r="D453" s="5"/>
      <c r="E453" s="5"/>
      <c r="F453" s="5"/>
      <c r="G453" s="5"/>
      <c r="H453" s="5"/>
      <c r="I453" s="5"/>
      <c r="J453" s="5"/>
      <c r="K453" s="5"/>
      <c r="L453" s="5"/>
    </row>
    <row r="454" spans="2:12" x14ac:dyDescent="0.25">
      <c r="B454" s="5"/>
      <c r="C454" s="5"/>
      <c r="D454" s="5"/>
      <c r="E454" s="5"/>
      <c r="F454" s="5"/>
      <c r="G454" s="5"/>
      <c r="H454" s="5"/>
      <c r="I454" s="5"/>
      <c r="J454" s="5"/>
      <c r="K454" s="5"/>
      <c r="L454" s="5"/>
    </row>
    <row r="455" spans="2:12" x14ac:dyDescent="0.25">
      <c r="B455" s="5"/>
      <c r="C455" s="5"/>
      <c r="D455" s="5"/>
      <c r="E455" s="5"/>
      <c r="F455" s="5"/>
      <c r="G455" s="5"/>
      <c r="H455" s="5"/>
      <c r="I455" s="5"/>
      <c r="J455" s="5"/>
      <c r="K455" s="5"/>
      <c r="L455" s="5"/>
    </row>
    <row r="456" spans="2:12" x14ac:dyDescent="0.25">
      <c r="B456" s="5"/>
      <c r="C456" s="5"/>
      <c r="D456" s="5"/>
      <c r="E456" s="5"/>
      <c r="F456" s="5"/>
      <c r="G456" s="5"/>
      <c r="H456" s="5"/>
      <c r="I456" s="5"/>
      <c r="J456" s="5"/>
      <c r="K456" s="5"/>
      <c r="L456" s="5"/>
    </row>
    <row r="457" spans="2:12" x14ac:dyDescent="0.25">
      <c r="B457" s="5"/>
      <c r="C457" s="5"/>
      <c r="D457" s="5"/>
      <c r="E457" s="5"/>
      <c r="F457" s="5"/>
      <c r="G457" s="5"/>
      <c r="H457" s="5"/>
      <c r="I457" s="5"/>
      <c r="J457" s="5"/>
      <c r="K457" s="5"/>
      <c r="L457" s="5"/>
    </row>
    <row r="458" spans="2:12" x14ac:dyDescent="0.25">
      <c r="B458" s="5"/>
      <c r="C458" s="5"/>
      <c r="D458" s="5"/>
      <c r="E458" s="5"/>
      <c r="F458" s="5"/>
      <c r="G458" s="5"/>
      <c r="H458" s="5"/>
      <c r="I458" s="5"/>
      <c r="J458" s="5"/>
      <c r="K458" s="5"/>
      <c r="L458" s="5"/>
    </row>
    <row r="459" spans="2:12" x14ac:dyDescent="0.25">
      <c r="B459" s="5"/>
      <c r="C459" s="5"/>
      <c r="D459" s="5"/>
      <c r="E459" s="5"/>
      <c r="F459" s="5"/>
      <c r="G459" s="5"/>
      <c r="H459" s="5"/>
      <c r="I459" s="5"/>
      <c r="J459" s="5"/>
      <c r="K459" s="5"/>
      <c r="L459" s="5"/>
    </row>
    <row r="460" spans="2:12" x14ac:dyDescent="0.25">
      <c r="B460" s="5"/>
      <c r="C460" s="5"/>
      <c r="D460" s="5"/>
      <c r="E460" s="5"/>
      <c r="F460" s="5"/>
      <c r="G460" s="5"/>
      <c r="H460" s="5"/>
      <c r="I460" s="5"/>
      <c r="J460" s="5"/>
      <c r="K460" s="5"/>
      <c r="L460" s="5"/>
    </row>
    <row r="461" spans="2:12" x14ac:dyDescent="0.25">
      <c r="B461" s="5"/>
      <c r="C461" s="5"/>
      <c r="D461" s="5"/>
      <c r="E461" s="5"/>
      <c r="F461" s="5"/>
      <c r="G461" s="5"/>
      <c r="H461" s="5"/>
      <c r="I461" s="5"/>
      <c r="J461" s="5"/>
      <c r="K461" s="5"/>
      <c r="L461" s="5"/>
    </row>
    <row r="462" spans="2:12" x14ac:dyDescent="0.25">
      <c r="B462" s="5"/>
      <c r="C462" s="5"/>
      <c r="D462" s="5"/>
      <c r="E462" s="5"/>
      <c r="F462" s="5"/>
      <c r="G462" s="5"/>
      <c r="H462" s="5"/>
      <c r="I462" s="5"/>
      <c r="J462" s="5"/>
      <c r="K462" s="5"/>
      <c r="L462" s="5"/>
    </row>
    <row r="463" spans="2:12" x14ac:dyDescent="0.25">
      <c r="B463" s="5"/>
      <c r="C463" s="5"/>
      <c r="D463" s="5"/>
      <c r="E463" s="5"/>
      <c r="F463" s="5"/>
      <c r="G463" s="5"/>
      <c r="H463" s="5"/>
      <c r="I463" s="5"/>
      <c r="J463" s="5"/>
      <c r="K463" s="5"/>
      <c r="L463" s="5"/>
    </row>
    <row r="464" spans="2:12" x14ac:dyDescent="0.25">
      <c r="B464" s="5"/>
      <c r="C464" s="5"/>
      <c r="D464" s="5"/>
      <c r="E464" s="5"/>
      <c r="F464" s="5"/>
      <c r="G464" s="5"/>
      <c r="H464" s="5"/>
      <c r="I464" s="5"/>
      <c r="J464" s="5"/>
      <c r="K464" s="5"/>
      <c r="L464" s="5"/>
    </row>
    <row r="465" spans="2:12" x14ac:dyDescent="0.25">
      <c r="B465" s="5"/>
      <c r="C465" s="5"/>
      <c r="D465" s="5"/>
      <c r="E465" s="5"/>
      <c r="F465" s="5"/>
      <c r="G465" s="5"/>
      <c r="H465" s="5"/>
      <c r="I465" s="5"/>
      <c r="J465" s="5"/>
      <c r="K465" s="5"/>
      <c r="L465" s="5"/>
    </row>
    <row r="466" spans="2:12" x14ac:dyDescent="0.25">
      <c r="B466" s="5"/>
      <c r="C466" s="5"/>
      <c r="D466" s="5"/>
      <c r="E466" s="5"/>
      <c r="F466" s="5"/>
      <c r="G466" s="5"/>
      <c r="H466" s="5"/>
      <c r="I466" s="5"/>
      <c r="J466" s="5"/>
      <c r="K466" s="5"/>
      <c r="L466" s="5"/>
    </row>
    <row r="467" spans="2:12" x14ac:dyDescent="0.25">
      <c r="B467" s="5"/>
      <c r="C467" s="5"/>
      <c r="D467" s="5"/>
      <c r="E467" s="5"/>
      <c r="F467" s="5"/>
      <c r="G467" s="5"/>
      <c r="H467" s="5"/>
      <c r="I467" s="5"/>
      <c r="J467" s="5"/>
      <c r="K467" s="5"/>
      <c r="L467" s="5"/>
    </row>
    <row r="468" spans="2:12" x14ac:dyDescent="0.25">
      <c r="B468" s="5"/>
      <c r="C468" s="5"/>
      <c r="D468" s="5"/>
      <c r="E468" s="5"/>
      <c r="F468" s="5"/>
      <c r="G468" s="5"/>
      <c r="H468" s="5"/>
      <c r="I468" s="5"/>
      <c r="J468" s="5"/>
      <c r="K468" s="5"/>
      <c r="L468" s="5"/>
    </row>
    <row r="469" spans="2:12" x14ac:dyDescent="0.25">
      <c r="B469" s="5"/>
      <c r="C469" s="5"/>
      <c r="D469" s="5"/>
      <c r="E469" s="5"/>
      <c r="F469" s="5"/>
      <c r="G469" s="5"/>
      <c r="H469" s="5"/>
      <c r="I469" s="5"/>
      <c r="J469" s="5"/>
      <c r="K469" s="5"/>
      <c r="L469" s="5"/>
    </row>
    <row r="470" spans="2:12" x14ac:dyDescent="0.25">
      <c r="B470" s="5"/>
      <c r="C470" s="5"/>
      <c r="D470" s="5"/>
      <c r="E470" s="5"/>
      <c r="F470" s="5"/>
      <c r="G470" s="5"/>
      <c r="H470" s="5"/>
      <c r="I470" s="5"/>
      <c r="J470" s="5"/>
      <c r="K470" s="5"/>
      <c r="L470" s="5"/>
    </row>
    <row r="471" spans="2:12" x14ac:dyDescent="0.25">
      <c r="B471" s="5"/>
      <c r="C471" s="5"/>
      <c r="D471" s="5"/>
      <c r="E471" s="5"/>
      <c r="F471" s="5"/>
      <c r="G471" s="5"/>
      <c r="H471" s="5"/>
      <c r="I471" s="5"/>
      <c r="J471" s="5"/>
      <c r="K471" s="5"/>
      <c r="L471" s="5"/>
    </row>
    <row r="472" spans="2:12" x14ac:dyDescent="0.25">
      <c r="B472" s="5"/>
      <c r="C472" s="5"/>
      <c r="D472" s="5"/>
      <c r="E472" s="5"/>
      <c r="F472" s="5"/>
      <c r="G472" s="5"/>
      <c r="H472" s="5"/>
      <c r="I472" s="5"/>
      <c r="J472" s="5"/>
      <c r="K472" s="5"/>
      <c r="L472" s="5"/>
    </row>
    <row r="473" spans="2:12" x14ac:dyDescent="0.25">
      <c r="B473" s="5"/>
      <c r="C473" s="5"/>
      <c r="D473" s="5"/>
      <c r="E473" s="5"/>
      <c r="F473" s="5"/>
      <c r="G473" s="5"/>
      <c r="H473" s="5"/>
      <c r="I473" s="5"/>
      <c r="J473" s="5"/>
      <c r="K473" s="5"/>
      <c r="L473" s="5"/>
    </row>
    <row r="474" spans="2:12" x14ac:dyDescent="0.25">
      <c r="B474" s="5"/>
      <c r="C474" s="5"/>
      <c r="D474" s="5"/>
      <c r="E474" s="5"/>
      <c r="F474" s="5"/>
      <c r="G474" s="5"/>
      <c r="H474" s="5"/>
      <c r="I474" s="5"/>
      <c r="J474" s="5"/>
      <c r="K474" s="5"/>
      <c r="L474" s="5"/>
    </row>
    <row r="475" spans="2:12" x14ac:dyDescent="0.25">
      <c r="B475" s="5"/>
      <c r="C475" s="5"/>
      <c r="D475" s="5"/>
      <c r="E475" s="5"/>
      <c r="F475" s="5"/>
      <c r="G475" s="5"/>
      <c r="H475" s="5"/>
      <c r="I475" s="5"/>
      <c r="J475" s="5"/>
      <c r="K475" s="5"/>
      <c r="L475" s="5"/>
    </row>
    <row r="476" spans="2:12" x14ac:dyDescent="0.25">
      <c r="B476" s="5"/>
      <c r="C476" s="5"/>
      <c r="D476" s="5"/>
      <c r="E476" s="5"/>
      <c r="F476" s="5"/>
      <c r="G476" s="5"/>
      <c r="H476" s="5"/>
      <c r="I476" s="5"/>
      <c r="J476" s="5"/>
      <c r="K476" s="5"/>
      <c r="L476" s="5"/>
    </row>
    <row r="477" spans="2:12" x14ac:dyDescent="0.25">
      <c r="B477" s="5"/>
      <c r="C477" s="5"/>
      <c r="D477" s="5"/>
      <c r="E477" s="5"/>
      <c r="F477" s="5"/>
      <c r="G477" s="5"/>
      <c r="H477" s="5"/>
      <c r="I477" s="5"/>
      <c r="J477" s="5"/>
      <c r="K477" s="5"/>
      <c r="L477" s="5"/>
    </row>
    <row r="478" spans="2:12" x14ac:dyDescent="0.25">
      <c r="B478" s="5"/>
      <c r="C478" s="5"/>
      <c r="D478" s="5"/>
      <c r="E478" s="5"/>
      <c r="F478" s="5"/>
      <c r="G478" s="5"/>
      <c r="H478" s="5"/>
      <c r="I478" s="5"/>
      <c r="J478" s="5"/>
      <c r="K478" s="5"/>
      <c r="L478" s="5"/>
    </row>
    <row r="479" spans="2:12" x14ac:dyDescent="0.25">
      <c r="B479" s="5"/>
      <c r="C479" s="5"/>
      <c r="D479" s="5"/>
      <c r="E479" s="5"/>
      <c r="F479" s="5"/>
      <c r="G479" s="5"/>
      <c r="H479" s="5"/>
      <c r="I479" s="5"/>
      <c r="J479" s="5"/>
      <c r="K479" s="5"/>
      <c r="L479" s="5"/>
    </row>
    <row r="480" spans="2:12" x14ac:dyDescent="0.25">
      <c r="B480" s="5"/>
      <c r="C480" s="5"/>
      <c r="D480" s="5"/>
      <c r="E480" s="5"/>
      <c r="F480" s="5"/>
      <c r="G480" s="5"/>
      <c r="H480" s="5"/>
      <c r="I480" s="5"/>
      <c r="J480" s="5"/>
      <c r="K480" s="5"/>
      <c r="L480" s="5"/>
    </row>
    <row r="481" spans="2:12" ht="6" customHeight="1" x14ac:dyDescent="0.25">
      <c r="B481" s="5"/>
      <c r="C481" s="5"/>
      <c r="D481" s="5"/>
      <c r="E481" s="5"/>
      <c r="F481" s="5"/>
      <c r="G481" s="5"/>
      <c r="H481" s="5"/>
      <c r="I481" s="5"/>
      <c r="J481" s="5"/>
      <c r="K481" s="5"/>
      <c r="L481" s="5"/>
    </row>
    <row r="482" spans="2:12" ht="17.399999999999999" x14ac:dyDescent="0.25">
      <c r="B482" s="1544" t="s">
        <v>418</v>
      </c>
      <c r="C482" s="1544"/>
      <c r="D482" s="1544"/>
      <c r="E482" s="1544"/>
      <c r="F482" s="1544"/>
      <c r="G482" s="1544"/>
      <c r="H482" s="1544"/>
      <c r="I482" s="1544"/>
      <c r="J482" s="1544"/>
      <c r="K482" s="1544"/>
      <c r="L482" s="1544"/>
    </row>
    <row r="483" spans="2:12" x14ac:dyDescent="0.25">
      <c r="B483" s="1545" t="s">
        <v>425</v>
      </c>
      <c r="C483" s="1545"/>
      <c r="D483" s="1545"/>
      <c r="E483" s="1545"/>
      <c r="F483" s="1545"/>
      <c r="G483" s="1545"/>
      <c r="H483" s="1545"/>
      <c r="I483" s="1545"/>
      <c r="J483" s="1545"/>
      <c r="K483" s="1545"/>
      <c r="L483" s="1545"/>
    </row>
    <row r="484" spans="2:12" ht="17.399999999999999" x14ac:dyDescent="0.25">
      <c r="B484" s="1546" t="s">
        <v>7</v>
      </c>
      <c r="C484" s="1546"/>
      <c r="D484" s="986" t="s">
        <v>282</v>
      </c>
      <c r="E484" s="5"/>
      <c r="F484" s="5"/>
      <c r="G484" s="5"/>
      <c r="H484" s="987"/>
      <c r="I484" s="987"/>
      <c r="J484" s="987"/>
      <c r="K484" s="987"/>
      <c r="L484" s="931"/>
    </row>
    <row r="485" spans="2:12" x14ac:dyDescent="0.25">
      <c r="B485" s="1540"/>
      <c r="C485" s="1468"/>
      <c r="D485" s="5"/>
      <c r="E485" s="5"/>
      <c r="F485" s="5"/>
      <c r="G485" s="5"/>
      <c r="H485" s="548"/>
      <c r="I485" s="548"/>
      <c r="J485" s="548"/>
      <c r="K485" s="548"/>
      <c r="L485" s="548"/>
    </row>
    <row r="486" spans="2:12" ht="13.8" x14ac:dyDescent="0.3">
      <c r="B486" s="1549" t="s">
        <v>326</v>
      </c>
      <c r="C486" s="1549"/>
      <c r="D486" s="1541" t="str">
        <f>'14 FR - Title Page'!$F$10</f>
        <v>The</v>
      </c>
      <c r="E486" s="1541"/>
      <c r="F486" s="1541"/>
      <c r="G486" s="1541"/>
      <c r="H486" s="548"/>
      <c r="I486" s="548"/>
      <c r="J486" s="548"/>
      <c r="K486" s="548"/>
      <c r="L486" s="988"/>
    </row>
    <row r="487" spans="2:12" ht="13.8" x14ac:dyDescent="0.3">
      <c r="B487" s="1549" t="s">
        <v>325</v>
      </c>
      <c r="C487" s="1549"/>
      <c r="D487" s="1541">
        <f>'14 FR - Title Page'!$F$12</f>
        <v>0</v>
      </c>
      <c r="E487" s="1541"/>
      <c r="F487" s="1315"/>
      <c r="G487" s="550"/>
      <c r="H487" s="548"/>
      <c r="I487" s="548"/>
      <c r="J487" s="548"/>
      <c r="K487" s="548"/>
      <c r="L487" s="988"/>
    </row>
    <row r="488" spans="2:12" ht="13.8" x14ac:dyDescent="0.3">
      <c r="B488" s="1549" t="s">
        <v>332</v>
      </c>
      <c r="C488" s="1549"/>
      <c r="D488" s="1547">
        <f>'14 FR - Title Page'!$D$14</f>
        <v>0</v>
      </c>
      <c r="E488" s="1547"/>
      <c r="F488" s="1548"/>
      <c r="G488" s="989"/>
      <c r="H488" s="548"/>
      <c r="I488" s="548"/>
      <c r="J488" s="548"/>
      <c r="K488" s="548"/>
      <c r="L488" s="988"/>
    </row>
    <row r="489" spans="2:12" ht="13.8" x14ac:dyDescent="0.3">
      <c r="B489" s="1549"/>
      <c r="C489" s="1549"/>
      <c r="D489" s="1541"/>
      <c r="E489" s="1541"/>
      <c r="F489" s="1315"/>
      <c r="G489" s="550"/>
      <c r="H489" s="548"/>
      <c r="I489" s="548"/>
      <c r="J489" s="548"/>
      <c r="K489" s="548"/>
      <c r="L489" s="988"/>
    </row>
    <row r="490" spans="2:12" x14ac:dyDescent="0.25">
      <c r="B490" s="1542" t="s">
        <v>429</v>
      </c>
      <c r="C490" s="1543"/>
      <c r="D490" s="1550" t="s">
        <v>348</v>
      </c>
      <c r="E490" s="1550" t="s">
        <v>428</v>
      </c>
      <c r="F490" s="1550" t="s">
        <v>431</v>
      </c>
      <c r="G490" s="1550" t="s">
        <v>432</v>
      </c>
      <c r="H490" s="990"/>
      <c r="I490" s="548"/>
      <c r="J490" s="548"/>
      <c r="K490" s="548"/>
      <c r="L490" s="988"/>
    </row>
    <row r="491" spans="2:12" ht="13.8" x14ac:dyDescent="0.3">
      <c r="B491" s="1551" t="s">
        <v>406</v>
      </c>
      <c r="C491" s="1551"/>
      <c r="D491" s="1550"/>
      <c r="E491" s="1551"/>
      <c r="F491" s="1551"/>
      <c r="G491" s="1550"/>
      <c r="H491" s="990"/>
      <c r="I491" s="548"/>
      <c r="J491" s="548"/>
      <c r="K491" s="548"/>
      <c r="L491" s="988"/>
    </row>
    <row r="492" spans="2:12" ht="13.8" x14ac:dyDescent="0.3">
      <c r="B492" s="1537" t="e">
        <f>'28 Scores Compiled'!$L$7</f>
        <v>#N/A</v>
      </c>
      <c r="C492" s="1538"/>
      <c r="D492" s="991">
        <f>'13 Score Fill'!$H$7</f>
        <v>0</v>
      </c>
      <c r="E492" s="1001">
        <f>'28 Scores Compiled'!I47</f>
        <v>0</v>
      </c>
      <c r="F492" s="993" t="e">
        <f>E492/D492</f>
        <v>#DIV/0!</v>
      </c>
      <c r="G492" s="993" t="e">
        <f>'28 Scores Compiled'!$N$7</f>
        <v>#DIV/0!</v>
      </c>
      <c r="H492" s="990"/>
      <c r="I492" s="548"/>
      <c r="J492" s="548"/>
      <c r="K492" s="548"/>
      <c r="L492" s="988"/>
    </row>
    <row r="493" spans="2:12" ht="13.8" x14ac:dyDescent="0.3">
      <c r="B493" s="1537" t="e">
        <f>'28 Scores Compiled'!$L$8</f>
        <v>#N/A</v>
      </c>
      <c r="C493" s="1538"/>
      <c r="D493" s="991">
        <f>'13 Score Fill'!$H$14</f>
        <v>0</v>
      </c>
      <c r="E493" s="1001">
        <f>'28 Scores Compiled'!I48</f>
        <v>0</v>
      </c>
      <c r="F493" s="993" t="e">
        <f>E493/D493</f>
        <v>#DIV/0!</v>
      </c>
      <c r="G493" s="993" t="e">
        <f>'28 Scores Compiled'!$N$8</f>
        <v>#DIV/0!</v>
      </c>
      <c r="H493" s="990"/>
      <c r="I493" s="548"/>
      <c r="J493" s="548"/>
      <c r="K493" s="548"/>
      <c r="L493" s="988"/>
    </row>
    <row r="494" spans="2:12" ht="13.8" x14ac:dyDescent="0.3">
      <c r="B494" s="1537" t="e">
        <f>'28 Scores Compiled'!$L$9</f>
        <v>#N/A</v>
      </c>
      <c r="C494" s="1538"/>
      <c r="D494" s="991">
        <f>'13 Score Fill'!$H$23</f>
        <v>0</v>
      </c>
      <c r="E494" s="1001">
        <f>'28 Scores Compiled'!I49</f>
        <v>0</v>
      </c>
      <c r="F494" s="993" t="e">
        <f>E494/D494</f>
        <v>#DIV/0!</v>
      </c>
      <c r="G494" s="993" t="e">
        <f>'28 Scores Compiled'!$N$9</f>
        <v>#DIV/0!</v>
      </c>
      <c r="H494" s="990"/>
      <c r="I494" s="548"/>
      <c r="J494" s="548"/>
      <c r="K494" s="548"/>
      <c r="L494" s="988"/>
    </row>
    <row r="495" spans="2:12" ht="13.8" x14ac:dyDescent="0.3">
      <c r="B495" s="1537" t="str">
        <f>'28 Scores Compiled'!$L$10</f>
        <v>Not Used</v>
      </c>
      <c r="C495" s="1538"/>
      <c r="D495" s="991">
        <f>'13 Score Fill'!$H$31</f>
        <v>0</v>
      </c>
      <c r="E495" s="1001">
        <f>'28 Scores Compiled'!I50</f>
        <v>0</v>
      </c>
      <c r="F495" s="993" t="e">
        <f>E495/D495</f>
        <v>#DIV/0!</v>
      </c>
      <c r="G495" s="993" t="e">
        <f>'28 Scores Compiled'!$N$10</f>
        <v>#DIV/0!</v>
      </c>
      <c r="H495" s="994"/>
      <c r="I495" s="638"/>
      <c r="J495" s="638"/>
      <c r="K495" s="638"/>
      <c r="L495" s="638"/>
    </row>
    <row r="496" spans="2:12" ht="13.8" x14ac:dyDescent="0.3">
      <c r="B496" s="1537" t="str">
        <f>'28 Scores Compiled'!$L$11</f>
        <v>Total</v>
      </c>
      <c r="C496" s="1538"/>
      <c r="D496" s="991">
        <f>SUM(D492:D495)</f>
        <v>0</v>
      </c>
      <c r="E496" s="995">
        <f>SUM(E492:E495)</f>
        <v>0</v>
      </c>
      <c r="F496" s="993" t="e">
        <f>E496/D496</f>
        <v>#DIV/0!</v>
      </c>
      <c r="G496" s="993" t="e">
        <f>'28 Scores Compiled'!$N$11</f>
        <v>#DIV/0!</v>
      </c>
      <c r="H496" s="994"/>
      <c r="I496" s="638"/>
      <c r="J496" s="638"/>
      <c r="K496" s="638"/>
      <c r="L496" s="638"/>
    </row>
    <row r="497" spans="2:12" x14ac:dyDescent="0.25">
      <c r="B497" s="1539"/>
      <c r="C497" s="1539"/>
      <c r="D497" s="1539"/>
      <c r="E497" s="1539"/>
      <c r="F497" s="1539"/>
      <c r="G497" s="996"/>
      <c r="H497" s="997"/>
      <c r="I497" s="997"/>
      <c r="J497" s="997"/>
      <c r="K497" s="997"/>
      <c r="L497" s="997"/>
    </row>
    <row r="498" spans="2:12" x14ac:dyDescent="0.25">
      <c r="B498" s="996"/>
      <c r="C498" s="996"/>
      <c r="D498" s="996"/>
      <c r="E498" s="996"/>
      <c r="F498" s="996"/>
      <c r="G498" s="996"/>
      <c r="H498" s="997"/>
      <c r="I498" s="997"/>
      <c r="J498" s="997"/>
      <c r="K498" s="997"/>
      <c r="L498" s="997"/>
    </row>
    <row r="499" spans="2:12" x14ac:dyDescent="0.25">
      <c r="B499" s="5"/>
      <c r="C499" s="5"/>
      <c r="D499" s="5"/>
      <c r="E499" s="5"/>
      <c r="F499" s="5"/>
      <c r="G499" s="5"/>
      <c r="H499" s="5"/>
      <c r="I499" s="5"/>
      <c r="J499" s="5"/>
      <c r="K499" s="5"/>
      <c r="L499" s="5"/>
    </row>
    <row r="500" spans="2:12" x14ac:dyDescent="0.25">
      <c r="B500" s="5"/>
      <c r="C500" s="5"/>
      <c r="D500" s="5"/>
      <c r="E500" s="5"/>
      <c r="F500" s="5"/>
      <c r="G500" s="5"/>
      <c r="H500" s="5"/>
      <c r="I500" s="5"/>
      <c r="J500" s="5"/>
      <c r="K500" s="5"/>
      <c r="L500" s="5"/>
    </row>
    <row r="501" spans="2:12" x14ac:dyDescent="0.25">
      <c r="B501" s="5"/>
      <c r="C501" s="5"/>
      <c r="D501" s="5"/>
      <c r="E501" s="5"/>
      <c r="F501" s="5"/>
      <c r="G501" s="5"/>
      <c r="H501" s="5"/>
      <c r="I501" s="5"/>
      <c r="J501" s="5"/>
      <c r="K501" s="5"/>
      <c r="L501" s="5"/>
    </row>
    <row r="502" spans="2:12" x14ac:dyDescent="0.25">
      <c r="B502" s="5"/>
      <c r="C502" s="5"/>
      <c r="D502" s="5"/>
      <c r="E502" s="5"/>
      <c r="F502" s="5"/>
      <c r="G502" s="5"/>
      <c r="H502" s="5"/>
      <c r="I502" s="5"/>
      <c r="J502" s="5"/>
      <c r="K502" s="5"/>
      <c r="L502" s="5"/>
    </row>
    <row r="503" spans="2:12" x14ac:dyDescent="0.25">
      <c r="B503" s="5"/>
      <c r="C503" s="5"/>
      <c r="D503" s="5"/>
      <c r="E503" s="5"/>
      <c r="F503" s="5"/>
      <c r="G503" s="5"/>
      <c r="H503" s="5"/>
      <c r="I503" s="5"/>
      <c r="J503" s="5"/>
      <c r="K503" s="5"/>
      <c r="L503" s="5"/>
    </row>
    <row r="504" spans="2:12" x14ac:dyDescent="0.25">
      <c r="B504" s="5"/>
      <c r="C504" s="5"/>
      <c r="D504" s="5"/>
      <c r="E504" s="5"/>
      <c r="F504" s="5"/>
      <c r="G504" s="5"/>
      <c r="H504" s="5"/>
      <c r="I504" s="5"/>
      <c r="J504" s="5"/>
      <c r="K504" s="5"/>
      <c r="L504" s="5"/>
    </row>
    <row r="505" spans="2:12" x14ac:dyDescent="0.25">
      <c r="B505" s="5"/>
      <c r="C505" s="5"/>
      <c r="D505" s="5"/>
      <c r="E505" s="5"/>
      <c r="F505" s="5"/>
      <c r="G505" s="5"/>
      <c r="H505" s="5"/>
      <c r="I505" s="5"/>
      <c r="J505" s="5"/>
      <c r="K505" s="5"/>
      <c r="L505" s="5"/>
    </row>
    <row r="506" spans="2:12" x14ac:dyDescent="0.25">
      <c r="B506" s="5"/>
      <c r="C506" s="5"/>
      <c r="D506" s="5"/>
      <c r="E506" s="5"/>
      <c r="F506" s="5"/>
      <c r="G506" s="5"/>
      <c r="H506" s="5"/>
      <c r="I506" s="5"/>
      <c r="J506" s="5"/>
      <c r="K506" s="5"/>
      <c r="L506" s="5"/>
    </row>
    <row r="507" spans="2:12" x14ac:dyDescent="0.25">
      <c r="B507" s="5"/>
      <c r="C507" s="5"/>
      <c r="D507" s="5"/>
      <c r="E507" s="5"/>
      <c r="F507" s="5"/>
      <c r="G507" s="5"/>
      <c r="H507" s="5"/>
      <c r="I507" s="5"/>
      <c r="J507" s="5"/>
      <c r="K507" s="5"/>
      <c r="L507" s="5"/>
    </row>
    <row r="508" spans="2:12" x14ac:dyDescent="0.25">
      <c r="B508" s="5"/>
      <c r="C508" s="5"/>
      <c r="D508" s="5"/>
      <c r="E508" s="5"/>
      <c r="F508" s="5"/>
      <c r="G508" s="5"/>
      <c r="H508" s="5"/>
      <c r="I508" s="5"/>
      <c r="J508" s="5"/>
      <c r="K508" s="5"/>
      <c r="L508" s="5"/>
    </row>
    <row r="509" spans="2:12" x14ac:dyDescent="0.25">
      <c r="B509" s="5"/>
      <c r="C509" s="5"/>
      <c r="D509" s="5"/>
      <c r="E509" s="5"/>
      <c r="F509" s="5"/>
      <c r="G509" s="5"/>
      <c r="H509" s="5"/>
      <c r="I509" s="5"/>
      <c r="J509" s="5"/>
      <c r="K509" s="5"/>
      <c r="L509" s="5"/>
    </row>
    <row r="510" spans="2:12" x14ac:dyDescent="0.25">
      <c r="B510" s="5"/>
      <c r="C510" s="5"/>
      <c r="D510" s="5"/>
      <c r="E510" s="5"/>
      <c r="F510" s="5"/>
      <c r="G510" s="5"/>
      <c r="H510" s="5"/>
      <c r="I510" s="5"/>
      <c r="J510" s="5"/>
      <c r="K510" s="5"/>
      <c r="L510" s="5"/>
    </row>
    <row r="511" spans="2:12" x14ac:dyDescent="0.25">
      <c r="B511" s="5"/>
      <c r="C511" s="5"/>
      <c r="D511" s="5"/>
      <c r="E511" s="5"/>
      <c r="F511" s="5"/>
      <c r="G511" s="5"/>
      <c r="H511" s="5"/>
      <c r="I511" s="5"/>
      <c r="J511" s="5"/>
      <c r="K511" s="5"/>
      <c r="L511" s="5"/>
    </row>
    <row r="512" spans="2:12" x14ac:dyDescent="0.25">
      <c r="B512" s="5"/>
      <c r="C512" s="5"/>
      <c r="D512" s="5"/>
      <c r="E512" s="5"/>
      <c r="F512" s="5"/>
      <c r="G512" s="5"/>
      <c r="H512" s="5"/>
      <c r="I512" s="5"/>
      <c r="J512" s="5"/>
      <c r="K512" s="5"/>
      <c r="L512" s="5"/>
    </row>
    <row r="513" spans="2:12" x14ac:dyDescent="0.25">
      <c r="B513" s="5"/>
      <c r="C513" s="5"/>
      <c r="D513" s="5"/>
      <c r="E513" s="5"/>
      <c r="F513" s="5"/>
      <c r="G513" s="5"/>
      <c r="H513" s="5"/>
      <c r="I513" s="5"/>
      <c r="J513" s="5"/>
      <c r="K513" s="5"/>
      <c r="L513" s="5"/>
    </row>
    <row r="514" spans="2:12" x14ac:dyDescent="0.25">
      <c r="B514" s="5"/>
      <c r="C514" s="5"/>
      <c r="D514" s="5"/>
      <c r="E514" s="5"/>
      <c r="F514" s="5"/>
      <c r="G514" s="5"/>
      <c r="H514" s="5"/>
      <c r="I514" s="5"/>
      <c r="J514" s="5"/>
      <c r="K514" s="5"/>
      <c r="L514" s="5"/>
    </row>
    <row r="515" spans="2:12" x14ac:dyDescent="0.25">
      <c r="B515" s="5"/>
      <c r="C515" s="5"/>
      <c r="D515" s="5"/>
      <c r="E515" s="5"/>
      <c r="F515" s="5"/>
      <c r="G515" s="5"/>
      <c r="H515" s="5"/>
      <c r="I515" s="5"/>
      <c r="J515" s="5"/>
      <c r="K515" s="5"/>
      <c r="L515" s="5"/>
    </row>
    <row r="516" spans="2:12" x14ac:dyDescent="0.25">
      <c r="B516" s="5"/>
      <c r="C516" s="5"/>
      <c r="D516" s="5"/>
      <c r="E516" s="5"/>
      <c r="F516" s="5"/>
      <c r="G516" s="5"/>
      <c r="H516" s="5"/>
      <c r="I516" s="5"/>
      <c r="J516" s="5"/>
      <c r="K516" s="5"/>
      <c r="L516" s="5"/>
    </row>
    <row r="517" spans="2:12" x14ac:dyDescent="0.25">
      <c r="B517" s="5"/>
      <c r="C517" s="5"/>
      <c r="D517" s="5"/>
      <c r="E517" s="5"/>
      <c r="F517" s="5"/>
      <c r="G517" s="5"/>
      <c r="H517" s="5"/>
      <c r="I517" s="5"/>
      <c r="J517" s="5"/>
      <c r="K517" s="5"/>
      <c r="L517" s="5"/>
    </row>
    <row r="518" spans="2:12" x14ac:dyDescent="0.25">
      <c r="B518" s="5"/>
      <c r="C518" s="5"/>
      <c r="D518" s="5"/>
      <c r="E518" s="5"/>
      <c r="F518" s="5"/>
      <c r="G518" s="5"/>
      <c r="H518" s="5"/>
      <c r="I518" s="5"/>
      <c r="J518" s="5"/>
      <c r="K518" s="5"/>
      <c r="L518" s="5"/>
    </row>
    <row r="519" spans="2:12" x14ac:dyDescent="0.25">
      <c r="B519" s="5"/>
      <c r="C519" s="5"/>
      <c r="D519" s="5"/>
      <c r="E519" s="5"/>
      <c r="F519" s="5"/>
      <c r="G519" s="5"/>
      <c r="H519" s="5"/>
      <c r="I519" s="5"/>
      <c r="J519" s="5"/>
      <c r="K519" s="5"/>
      <c r="L519" s="5"/>
    </row>
    <row r="520" spans="2:12" x14ac:dyDescent="0.25">
      <c r="B520" s="5"/>
      <c r="C520" s="5"/>
      <c r="D520" s="5"/>
      <c r="E520" s="5"/>
      <c r="F520" s="5"/>
      <c r="G520" s="5"/>
      <c r="H520" s="5"/>
      <c r="I520" s="5"/>
      <c r="J520" s="5"/>
      <c r="K520" s="5"/>
      <c r="L520" s="5"/>
    </row>
    <row r="521" spans="2:12" x14ac:dyDescent="0.25">
      <c r="B521" s="5"/>
      <c r="C521" s="5"/>
      <c r="D521" s="5"/>
      <c r="E521" s="5"/>
      <c r="F521" s="5"/>
      <c r="G521" s="5"/>
      <c r="H521" s="5"/>
      <c r="I521" s="5"/>
      <c r="J521" s="5"/>
      <c r="K521" s="5"/>
      <c r="L521" s="5"/>
    </row>
    <row r="522" spans="2:12" x14ac:dyDescent="0.25">
      <c r="B522" s="5"/>
      <c r="C522" s="5"/>
      <c r="D522" s="5"/>
      <c r="E522" s="5"/>
      <c r="F522" s="5"/>
      <c r="G522" s="5"/>
      <c r="H522" s="5"/>
      <c r="I522" s="5"/>
      <c r="J522" s="5"/>
      <c r="K522" s="5"/>
      <c r="L522" s="5"/>
    </row>
    <row r="523" spans="2:12" x14ac:dyDescent="0.25">
      <c r="B523" s="5"/>
      <c r="C523" s="5"/>
      <c r="D523" s="5"/>
      <c r="E523" s="5"/>
      <c r="F523" s="5"/>
      <c r="G523" s="5"/>
      <c r="H523" s="5"/>
      <c r="I523" s="5"/>
      <c r="J523" s="5"/>
      <c r="K523" s="5"/>
      <c r="L523" s="5"/>
    </row>
    <row r="524" spans="2:12" x14ac:dyDescent="0.25">
      <c r="B524" s="5"/>
      <c r="C524" s="5"/>
      <c r="D524" s="5"/>
      <c r="E524" s="5"/>
      <c r="F524" s="5"/>
      <c r="G524" s="5"/>
      <c r="H524" s="5"/>
      <c r="I524" s="5"/>
      <c r="J524" s="5"/>
      <c r="K524" s="5"/>
      <c r="L524" s="5"/>
    </row>
    <row r="525" spans="2:12" x14ac:dyDescent="0.25">
      <c r="B525" s="5"/>
      <c r="C525" s="5"/>
      <c r="D525" s="5"/>
      <c r="E525" s="5"/>
      <c r="F525" s="5"/>
      <c r="G525" s="5"/>
      <c r="H525" s="5"/>
      <c r="I525" s="5"/>
      <c r="J525" s="5"/>
      <c r="K525" s="5"/>
      <c r="L525" s="5"/>
    </row>
    <row r="526" spans="2:12" x14ac:dyDescent="0.25">
      <c r="B526" s="5"/>
      <c r="C526" s="5"/>
      <c r="D526" s="5"/>
      <c r="E526" s="5"/>
      <c r="F526" s="5"/>
      <c r="G526" s="5"/>
      <c r="H526" s="5"/>
      <c r="I526" s="5"/>
      <c r="J526" s="5"/>
      <c r="K526" s="5"/>
      <c r="L526" s="5"/>
    </row>
    <row r="527" spans="2:12" x14ac:dyDescent="0.25">
      <c r="B527" s="5"/>
      <c r="C527" s="5"/>
      <c r="D527" s="5"/>
      <c r="E527" s="5"/>
      <c r="F527" s="5"/>
      <c r="G527" s="5"/>
      <c r="H527" s="5"/>
      <c r="I527" s="5"/>
      <c r="J527" s="5"/>
      <c r="K527" s="5"/>
      <c r="L527" s="5"/>
    </row>
    <row r="528" spans="2:12" x14ac:dyDescent="0.25">
      <c r="B528" s="5"/>
      <c r="C528" s="5"/>
      <c r="D528" s="5"/>
      <c r="E528" s="5"/>
      <c r="F528" s="5"/>
      <c r="G528" s="5"/>
      <c r="H528" s="5"/>
      <c r="I528" s="5"/>
      <c r="J528" s="5"/>
      <c r="K528" s="5"/>
      <c r="L528" s="5"/>
    </row>
    <row r="529" spans="2:12" x14ac:dyDescent="0.25">
      <c r="B529" s="5"/>
      <c r="C529" s="5"/>
      <c r="D529" s="5"/>
      <c r="E529" s="5"/>
      <c r="F529" s="5"/>
      <c r="G529" s="5"/>
      <c r="H529" s="5"/>
      <c r="I529" s="5"/>
      <c r="J529" s="5"/>
      <c r="K529" s="5"/>
      <c r="L529" s="5"/>
    </row>
    <row r="530" spans="2:12" x14ac:dyDescent="0.25">
      <c r="B530" s="5"/>
      <c r="C530" s="5"/>
      <c r="D530" s="5"/>
      <c r="E530" s="5"/>
      <c r="F530" s="5"/>
      <c r="G530" s="5"/>
      <c r="H530" s="5"/>
      <c r="I530" s="5"/>
      <c r="J530" s="5"/>
      <c r="K530" s="5"/>
      <c r="L530" s="5"/>
    </row>
    <row r="531" spans="2:12" x14ac:dyDescent="0.25">
      <c r="B531" s="5"/>
      <c r="C531" s="5"/>
      <c r="D531" s="5"/>
      <c r="E531" s="5"/>
      <c r="F531" s="5"/>
      <c r="G531" s="5"/>
      <c r="H531" s="5"/>
      <c r="I531" s="5"/>
      <c r="J531" s="5"/>
      <c r="K531" s="5"/>
      <c r="L531" s="5"/>
    </row>
    <row r="532" spans="2:12" x14ac:dyDescent="0.25">
      <c r="B532" s="5"/>
      <c r="C532" s="5"/>
      <c r="D532" s="5"/>
      <c r="E532" s="5"/>
      <c r="F532" s="5"/>
      <c r="G532" s="5"/>
      <c r="H532" s="5"/>
      <c r="I532" s="5"/>
      <c r="J532" s="5"/>
      <c r="K532" s="5"/>
      <c r="L532" s="5"/>
    </row>
    <row r="533" spans="2:12" x14ac:dyDescent="0.25">
      <c r="B533" s="5"/>
      <c r="C533" s="5"/>
      <c r="D533" s="5"/>
      <c r="E533" s="5"/>
      <c r="F533" s="5"/>
      <c r="G533" s="5"/>
      <c r="H533" s="5"/>
      <c r="I533" s="5"/>
      <c r="J533" s="5"/>
      <c r="K533" s="5"/>
      <c r="L533" s="5"/>
    </row>
    <row r="534" spans="2:12" x14ac:dyDescent="0.25">
      <c r="B534" s="5"/>
      <c r="C534" s="5"/>
      <c r="D534" s="5"/>
      <c r="E534" s="5"/>
      <c r="F534" s="5"/>
      <c r="G534" s="5"/>
      <c r="H534" s="5"/>
      <c r="I534" s="5"/>
      <c r="J534" s="5"/>
      <c r="K534" s="5"/>
      <c r="L534" s="5"/>
    </row>
    <row r="535" spans="2:12" x14ac:dyDescent="0.25">
      <c r="B535" s="5"/>
      <c r="C535" s="5"/>
      <c r="D535" s="5"/>
      <c r="E535" s="5"/>
      <c r="F535" s="5"/>
      <c r="G535" s="5"/>
      <c r="H535" s="5"/>
      <c r="I535" s="5"/>
      <c r="J535" s="5"/>
      <c r="K535" s="5"/>
      <c r="L535" s="5"/>
    </row>
    <row r="536" spans="2:12" x14ac:dyDescent="0.25">
      <c r="B536" s="5"/>
      <c r="C536" s="5"/>
      <c r="D536" s="5"/>
      <c r="E536" s="5"/>
      <c r="F536" s="5"/>
      <c r="G536" s="5"/>
      <c r="H536" s="5"/>
      <c r="I536" s="5"/>
      <c r="J536" s="5"/>
      <c r="K536" s="5"/>
      <c r="L536" s="5"/>
    </row>
    <row r="537" spans="2:12" x14ac:dyDescent="0.25">
      <c r="B537" s="5"/>
      <c r="C537" s="5"/>
      <c r="D537" s="5"/>
      <c r="E537" s="5"/>
      <c r="F537" s="5"/>
      <c r="G537" s="5"/>
      <c r="H537" s="5"/>
      <c r="I537" s="5"/>
      <c r="J537" s="5"/>
      <c r="K537" s="5"/>
      <c r="L537" s="5"/>
    </row>
    <row r="538" spans="2:12" x14ac:dyDescent="0.25">
      <c r="B538" s="5"/>
      <c r="C538" s="5"/>
      <c r="D538" s="5"/>
      <c r="E538" s="5"/>
      <c r="F538" s="5"/>
      <c r="G538" s="5"/>
      <c r="H538" s="5"/>
      <c r="I538" s="5"/>
      <c r="J538" s="5"/>
      <c r="K538" s="5"/>
      <c r="L538" s="5"/>
    </row>
    <row r="539" spans="2:12" x14ac:dyDescent="0.25">
      <c r="B539" s="5"/>
      <c r="C539" s="5"/>
      <c r="D539" s="5"/>
      <c r="E539" s="5"/>
      <c r="F539" s="5"/>
      <c r="G539" s="5"/>
      <c r="H539" s="5"/>
      <c r="I539" s="5"/>
      <c r="J539" s="5"/>
      <c r="K539" s="5"/>
      <c r="L539" s="5"/>
    </row>
    <row r="540" spans="2:12" x14ac:dyDescent="0.25">
      <c r="B540" s="5"/>
      <c r="C540" s="5"/>
      <c r="D540" s="5"/>
      <c r="E540" s="5"/>
      <c r="F540" s="5"/>
      <c r="G540" s="5"/>
      <c r="H540" s="5"/>
      <c r="I540" s="5"/>
      <c r="J540" s="5"/>
      <c r="K540" s="5"/>
      <c r="L540" s="5"/>
    </row>
    <row r="541" spans="2:12" ht="6" customHeight="1" x14ac:dyDescent="0.25">
      <c r="B541" s="5"/>
      <c r="C541" s="5"/>
      <c r="D541" s="5"/>
      <c r="E541" s="5"/>
      <c r="F541" s="5"/>
      <c r="G541" s="5"/>
      <c r="H541" s="5"/>
      <c r="I541" s="5"/>
      <c r="J541" s="5"/>
      <c r="K541" s="5"/>
      <c r="L541" s="5"/>
    </row>
    <row r="542" spans="2:12" ht="17.399999999999999" x14ac:dyDescent="0.25">
      <c r="B542" s="1544" t="s">
        <v>418</v>
      </c>
      <c r="C542" s="1544"/>
      <c r="D542" s="1544"/>
      <c r="E542" s="1544"/>
      <c r="F542" s="1544"/>
      <c r="G542" s="1544"/>
      <c r="H542" s="1544"/>
      <c r="I542" s="1544"/>
      <c r="J542" s="1544"/>
      <c r="K542" s="1544"/>
      <c r="L542" s="1544"/>
    </row>
    <row r="543" spans="2:12" x14ac:dyDescent="0.25">
      <c r="B543" s="1545" t="s">
        <v>425</v>
      </c>
      <c r="C543" s="1545"/>
      <c r="D543" s="1545"/>
      <c r="E543" s="1545"/>
      <c r="F543" s="1545"/>
      <c r="G543" s="1545"/>
      <c r="H543" s="1545"/>
      <c r="I543" s="1545"/>
      <c r="J543" s="1545"/>
      <c r="K543" s="1545"/>
      <c r="L543" s="1545"/>
    </row>
    <row r="544" spans="2:12" ht="17.399999999999999" x14ac:dyDescent="0.25">
      <c r="B544" s="1546" t="s">
        <v>7</v>
      </c>
      <c r="C544" s="1546"/>
      <c r="D544" s="986" t="s">
        <v>283</v>
      </c>
      <c r="E544" s="5"/>
      <c r="F544" s="5"/>
      <c r="G544" s="5"/>
      <c r="H544" s="987"/>
      <c r="I544" s="987"/>
      <c r="J544" s="987"/>
      <c r="K544" s="987"/>
      <c r="L544" s="931"/>
    </row>
    <row r="545" spans="2:12" x14ac:dyDescent="0.25">
      <c r="B545" s="1540"/>
      <c r="C545" s="1468"/>
      <c r="D545" s="5"/>
      <c r="E545" s="5"/>
      <c r="F545" s="5"/>
      <c r="G545" s="5"/>
      <c r="H545" s="548"/>
      <c r="I545" s="548"/>
      <c r="J545" s="548"/>
      <c r="K545" s="548"/>
      <c r="L545" s="548"/>
    </row>
    <row r="546" spans="2:12" ht="13.8" x14ac:dyDescent="0.3">
      <c r="B546" s="1549" t="s">
        <v>326</v>
      </c>
      <c r="C546" s="1549"/>
      <c r="D546" s="1541" t="str">
        <f>'14 FR - Title Page'!$F$10</f>
        <v>The</v>
      </c>
      <c r="E546" s="1541"/>
      <c r="F546" s="1541"/>
      <c r="G546" s="1541"/>
      <c r="H546" s="548"/>
      <c r="I546" s="548"/>
      <c r="J546" s="548"/>
      <c r="K546" s="548"/>
      <c r="L546" s="988"/>
    </row>
    <row r="547" spans="2:12" ht="13.8" x14ac:dyDescent="0.3">
      <c r="B547" s="1549" t="s">
        <v>325</v>
      </c>
      <c r="C547" s="1549"/>
      <c r="D547" s="1541">
        <f>'14 FR - Title Page'!$F$12</f>
        <v>0</v>
      </c>
      <c r="E547" s="1541"/>
      <c r="F547" s="1315"/>
      <c r="G547" s="550"/>
      <c r="H547" s="548"/>
      <c r="I547" s="548"/>
      <c r="J547" s="548"/>
      <c r="K547" s="548"/>
      <c r="L547" s="988"/>
    </row>
    <row r="548" spans="2:12" ht="13.8" x14ac:dyDescent="0.3">
      <c r="B548" s="1549" t="s">
        <v>332</v>
      </c>
      <c r="C548" s="1549"/>
      <c r="D548" s="1547">
        <f>'14 FR - Title Page'!$D$14</f>
        <v>0</v>
      </c>
      <c r="E548" s="1547"/>
      <c r="F548" s="1548"/>
      <c r="G548" s="989"/>
      <c r="H548" s="548"/>
      <c r="I548" s="548"/>
      <c r="J548" s="548"/>
      <c r="K548" s="548"/>
      <c r="L548" s="988"/>
    </row>
    <row r="549" spans="2:12" ht="13.8" x14ac:dyDescent="0.3">
      <c r="B549" s="1549"/>
      <c r="C549" s="1549"/>
      <c r="D549" s="1541"/>
      <c r="E549" s="1541"/>
      <c r="F549" s="1315"/>
      <c r="G549" s="550"/>
      <c r="H549" s="548"/>
      <c r="I549" s="548"/>
      <c r="J549" s="548"/>
      <c r="K549" s="548"/>
      <c r="L549" s="988"/>
    </row>
    <row r="550" spans="2:12" x14ac:dyDescent="0.25">
      <c r="B550" s="1542" t="s">
        <v>429</v>
      </c>
      <c r="C550" s="1543"/>
      <c r="D550" s="1550" t="s">
        <v>348</v>
      </c>
      <c r="E550" s="1550" t="s">
        <v>428</v>
      </c>
      <c r="F550" s="1550" t="s">
        <v>431</v>
      </c>
      <c r="G550" s="1550" t="s">
        <v>432</v>
      </c>
      <c r="H550" s="990"/>
      <c r="I550" s="548"/>
      <c r="J550" s="548"/>
      <c r="K550" s="548"/>
      <c r="L550" s="988"/>
    </row>
    <row r="551" spans="2:12" ht="13.8" x14ac:dyDescent="0.3">
      <c r="B551" s="1551" t="s">
        <v>406</v>
      </c>
      <c r="C551" s="1551"/>
      <c r="D551" s="1550"/>
      <c r="E551" s="1551"/>
      <c r="F551" s="1551"/>
      <c r="G551" s="1550"/>
      <c r="H551" s="990"/>
      <c r="I551" s="548"/>
      <c r="J551" s="548"/>
      <c r="K551" s="548"/>
      <c r="L551" s="988"/>
    </row>
    <row r="552" spans="2:12" ht="13.8" x14ac:dyDescent="0.3">
      <c r="B552" s="1537" t="e">
        <f>'28 Scores Compiled'!$L$7</f>
        <v>#N/A</v>
      </c>
      <c r="C552" s="1538"/>
      <c r="D552" s="991">
        <f>'13 Score Fill'!$H$7</f>
        <v>0</v>
      </c>
      <c r="E552" s="1001">
        <f>'28 Scores Compiled'!I52</f>
        <v>0</v>
      </c>
      <c r="F552" s="993" t="e">
        <f>E552/D552</f>
        <v>#DIV/0!</v>
      </c>
      <c r="G552" s="993" t="e">
        <f>'28 Scores Compiled'!$N$7</f>
        <v>#DIV/0!</v>
      </c>
      <c r="H552" s="990"/>
      <c r="I552" s="548"/>
      <c r="J552" s="548"/>
      <c r="K552" s="548"/>
      <c r="L552" s="988"/>
    </row>
    <row r="553" spans="2:12" ht="13.8" x14ac:dyDescent="0.3">
      <c r="B553" s="1537" t="e">
        <f>'28 Scores Compiled'!$L$8</f>
        <v>#N/A</v>
      </c>
      <c r="C553" s="1538"/>
      <c r="D553" s="991">
        <f>'13 Score Fill'!$H$14</f>
        <v>0</v>
      </c>
      <c r="E553" s="1001">
        <f>'28 Scores Compiled'!I53</f>
        <v>0</v>
      </c>
      <c r="F553" s="993" t="e">
        <f>E553/D553</f>
        <v>#DIV/0!</v>
      </c>
      <c r="G553" s="993" t="e">
        <f>'28 Scores Compiled'!$N$8</f>
        <v>#DIV/0!</v>
      </c>
      <c r="H553" s="990"/>
      <c r="I553" s="548"/>
      <c r="J553" s="548"/>
      <c r="K553" s="548"/>
      <c r="L553" s="988"/>
    </row>
    <row r="554" spans="2:12" ht="13.8" x14ac:dyDescent="0.3">
      <c r="B554" s="1537" t="e">
        <f>'28 Scores Compiled'!$L$9</f>
        <v>#N/A</v>
      </c>
      <c r="C554" s="1538"/>
      <c r="D554" s="991">
        <f>'13 Score Fill'!$H$23</f>
        <v>0</v>
      </c>
      <c r="E554" s="1001">
        <f>'28 Scores Compiled'!I54</f>
        <v>0</v>
      </c>
      <c r="F554" s="993" t="e">
        <f>E554/D554</f>
        <v>#DIV/0!</v>
      </c>
      <c r="G554" s="993" t="e">
        <f>'28 Scores Compiled'!$N$9</f>
        <v>#DIV/0!</v>
      </c>
      <c r="H554" s="990"/>
      <c r="I554" s="548"/>
      <c r="J554" s="548"/>
      <c r="K554" s="548"/>
      <c r="L554" s="988"/>
    </row>
    <row r="555" spans="2:12" ht="13.8" x14ac:dyDescent="0.3">
      <c r="B555" s="1537" t="str">
        <f>'28 Scores Compiled'!$L$10</f>
        <v>Not Used</v>
      </c>
      <c r="C555" s="1538"/>
      <c r="D555" s="991">
        <f>'13 Score Fill'!$H$31</f>
        <v>0</v>
      </c>
      <c r="E555" s="1001">
        <f>'28 Scores Compiled'!I55</f>
        <v>0</v>
      </c>
      <c r="F555" s="993" t="e">
        <f>E555/D555</f>
        <v>#DIV/0!</v>
      </c>
      <c r="G555" s="993" t="e">
        <f>'28 Scores Compiled'!$N$10</f>
        <v>#DIV/0!</v>
      </c>
      <c r="H555" s="994"/>
      <c r="I555" s="638"/>
      <c r="J555" s="638"/>
      <c r="K555" s="638"/>
      <c r="L555" s="638"/>
    </row>
    <row r="556" spans="2:12" ht="13.8" x14ac:dyDescent="0.3">
      <c r="B556" s="1537" t="str">
        <f>'28 Scores Compiled'!$L$11</f>
        <v>Total</v>
      </c>
      <c r="C556" s="1538"/>
      <c r="D556" s="991">
        <f>SUM(D552:D555)</f>
        <v>0</v>
      </c>
      <c r="E556" s="995">
        <f>SUM(E552:E555)</f>
        <v>0</v>
      </c>
      <c r="F556" s="993" t="e">
        <f>E556/D556</f>
        <v>#DIV/0!</v>
      </c>
      <c r="G556" s="993" t="e">
        <f>'28 Scores Compiled'!$N$11</f>
        <v>#DIV/0!</v>
      </c>
      <c r="H556" s="994"/>
      <c r="I556" s="638"/>
      <c r="J556" s="638"/>
      <c r="K556" s="638"/>
      <c r="L556" s="638"/>
    </row>
    <row r="557" spans="2:12" x14ac:dyDescent="0.25">
      <c r="B557" s="1539"/>
      <c r="C557" s="1539"/>
      <c r="D557" s="1539"/>
      <c r="E557" s="1539"/>
      <c r="F557" s="1539"/>
      <c r="G557" s="996"/>
      <c r="H557" s="997"/>
      <c r="I557" s="997"/>
      <c r="J557" s="997"/>
      <c r="K557" s="997"/>
      <c r="L557" s="997"/>
    </row>
    <row r="558" spans="2:12" x14ac:dyDescent="0.25">
      <c r="B558" s="996"/>
      <c r="C558" s="996"/>
      <c r="D558" s="996"/>
      <c r="E558" s="996"/>
      <c r="F558" s="996"/>
      <c r="G558" s="996"/>
      <c r="H558" s="997"/>
      <c r="I558" s="997"/>
      <c r="J558" s="997"/>
      <c r="K558" s="997"/>
      <c r="L558" s="997"/>
    </row>
    <row r="559" spans="2:12" x14ac:dyDescent="0.25">
      <c r="B559" s="5"/>
      <c r="C559" s="5"/>
      <c r="D559" s="5"/>
      <c r="E559" s="5"/>
      <c r="F559" s="5"/>
      <c r="G559" s="5"/>
      <c r="H559" s="5"/>
      <c r="I559" s="5"/>
      <c r="J559" s="5"/>
      <c r="K559" s="5"/>
      <c r="L559" s="5"/>
    </row>
    <row r="560" spans="2:12" x14ac:dyDescent="0.25">
      <c r="B560" s="5"/>
      <c r="C560" s="5"/>
      <c r="D560" s="5"/>
      <c r="E560" s="5"/>
      <c r="F560" s="5"/>
      <c r="G560" s="5"/>
      <c r="H560" s="5"/>
      <c r="I560" s="5"/>
      <c r="J560" s="5"/>
      <c r="K560" s="5"/>
      <c r="L560" s="5"/>
    </row>
    <row r="561" spans="2:12" x14ac:dyDescent="0.25">
      <c r="B561" s="5"/>
      <c r="C561" s="5"/>
      <c r="D561" s="5"/>
      <c r="E561" s="5"/>
      <c r="F561" s="5"/>
      <c r="G561" s="5"/>
      <c r="H561" s="5"/>
      <c r="I561" s="5"/>
      <c r="J561" s="5"/>
      <c r="K561" s="5"/>
      <c r="L561" s="5"/>
    </row>
    <row r="562" spans="2:12" x14ac:dyDescent="0.25">
      <c r="B562" s="5"/>
      <c r="C562" s="5"/>
      <c r="D562" s="5"/>
      <c r="E562" s="5"/>
      <c r="F562" s="5"/>
      <c r="G562" s="5"/>
      <c r="H562" s="5"/>
      <c r="I562" s="5"/>
      <c r="J562" s="5"/>
      <c r="K562" s="5"/>
      <c r="L562" s="5"/>
    </row>
    <row r="563" spans="2:12" x14ac:dyDescent="0.25">
      <c r="B563" s="5"/>
      <c r="C563" s="5"/>
      <c r="D563" s="5"/>
      <c r="E563" s="5"/>
      <c r="F563" s="5"/>
      <c r="G563" s="5"/>
      <c r="H563" s="5"/>
      <c r="I563" s="5"/>
      <c r="J563" s="5"/>
      <c r="K563" s="5"/>
      <c r="L563" s="5"/>
    </row>
    <row r="564" spans="2:12" x14ac:dyDescent="0.25">
      <c r="B564" s="5"/>
      <c r="C564" s="5"/>
      <c r="D564" s="5"/>
      <c r="E564" s="5"/>
      <c r="F564" s="5"/>
      <c r="G564" s="5"/>
      <c r="H564" s="5"/>
      <c r="I564" s="5"/>
      <c r="J564" s="5"/>
      <c r="K564" s="5"/>
      <c r="L564" s="5"/>
    </row>
    <row r="565" spans="2:12" x14ac:dyDescent="0.25">
      <c r="B565" s="5"/>
      <c r="C565" s="5"/>
      <c r="D565" s="5"/>
      <c r="E565" s="5"/>
      <c r="F565" s="5"/>
      <c r="G565" s="5"/>
      <c r="H565" s="5"/>
      <c r="I565" s="5"/>
      <c r="J565" s="5"/>
      <c r="K565" s="5"/>
      <c r="L565" s="5"/>
    </row>
    <row r="566" spans="2:12" x14ac:dyDescent="0.25">
      <c r="B566" s="5"/>
      <c r="C566" s="5"/>
      <c r="D566" s="5"/>
      <c r="E566" s="5"/>
      <c r="F566" s="5"/>
      <c r="G566" s="5"/>
      <c r="H566" s="5"/>
      <c r="I566" s="5"/>
      <c r="J566" s="5"/>
      <c r="K566" s="5"/>
      <c r="L566" s="5"/>
    </row>
    <row r="567" spans="2:12" x14ac:dyDescent="0.25">
      <c r="B567" s="5"/>
      <c r="C567" s="5"/>
      <c r="D567" s="5"/>
      <c r="E567" s="5"/>
      <c r="F567" s="5"/>
      <c r="G567" s="5"/>
      <c r="H567" s="5"/>
      <c r="I567" s="5"/>
      <c r="J567" s="5"/>
      <c r="K567" s="5"/>
      <c r="L567" s="5"/>
    </row>
    <row r="568" spans="2:12" x14ac:dyDescent="0.25">
      <c r="B568" s="5"/>
      <c r="C568" s="5"/>
      <c r="D568" s="5"/>
      <c r="E568" s="5"/>
      <c r="F568" s="5"/>
      <c r="G568" s="5"/>
      <c r="H568" s="5"/>
      <c r="I568" s="5"/>
      <c r="J568" s="5"/>
      <c r="K568" s="5"/>
      <c r="L568" s="5"/>
    </row>
    <row r="569" spans="2:12" x14ac:dyDescent="0.25">
      <c r="B569" s="5"/>
      <c r="C569" s="5"/>
      <c r="D569" s="5"/>
      <c r="E569" s="5"/>
      <c r="F569" s="5"/>
      <c r="G569" s="5"/>
      <c r="H569" s="5"/>
      <c r="I569" s="5"/>
      <c r="J569" s="5"/>
      <c r="K569" s="5"/>
      <c r="L569" s="5"/>
    </row>
    <row r="570" spans="2:12" x14ac:dyDescent="0.25">
      <c r="B570" s="5"/>
      <c r="C570" s="5"/>
      <c r="D570" s="5"/>
      <c r="E570" s="5"/>
      <c r="F570" s="5"/>
      <c r="G570" s="5"/>
      <c r="H570" s="5"/>
      <c r="I570" s="5"/>
      <c r="J570" s="5"/>
      <c r="K570" s="5"/>
      <c r="L570" s="5"/>
    </row>
    <row r="571" spans="2:12" x14ac:dyDescent="0.25">
      <c r="B571" s="5"/>
      <c r="C571" s="5"/>
      <c r="D571" s="5"/>
      <c r="E571" s="5"/>
      <c r="F571" s="5"/>
      <c r="G571" s="5"/>
      <c r="H571" s="5"/>
      <c r="I571" s="5"/>
      <c r="J571" s="5"/>
      <c r="K571" s="5"/>
      <c r="L571" s="5"/>
    </row>
    <row r="572" spans="2:12" x14ac:dyDescent="0.25">
      <c r="B572" s="5"/>
      <c r="C572" s="5"/>
      <c r="D572" s="5"/>
      <c r="E572" s="5"/>
      <c r="F572" s="5"/>
      <c r="G572" s="5"/>
      <c r="H572" s="5"/>
      <c r="I572" s="5"/>
      <c r="J572" s="5"/>
      <c r="K572" s="5"/>
      <c r="L572" s="5"/>
    </row>
    <row r="573" spans="2:12" x14ac:dyDescent="0.25">
      <c r="B573" s="5"/>
      <c r="C573" s="5"/>
      <c r="D573" s="5"/>
      <c r="E573" s="5"/>
      <c r="F573" s="5"/>
      <c r="G573" s="5"/>
      <c r="H573" s="5"/>
      <c r="I573" s="5"/>
      <c r="J573" s="5"/>
      <c r="K573" s="5"/>
      <c r="L573" s="5"/>
    </row>
    <row r="574" spans="2:12" x14ac:dyDescent="0.25">
      <c r="B574" s="5"/>
      <c r="C574" s="5"/>
      <c r="D574" s="5"/>
      <c r="E574" s="5"/>
      <c r="F574" s="5"/>
      <c r="G574" s="5"/>
      <c r="H574" s="5"/>
      <c r="I574" s="5"/>
      <c r="J574" s="5"/>
      <c r="K574" s="5"/>
      <c r="L574" s="5"/>
    </row>
    <row r="575" spans="2:12" x14ac:dyDescent="0.25">
      <c r="B575" s="5"/>
      <c r="C575" s="5"/>
      <c r="D575" s="5"/>
      <c r="E575" s="5"/>
      <c r="F575" s="5"/>
      <c r="G575" s="5"/>
      <c r="H575" s="5"/>
      <c r="I575" s="5"/>
      <c r="J575" s="5"/>
      <c r="K575" s="5"/>
      <c r="L575" s="5"/>
    </row>
    <row r="576" spans="2:12" x14ac:dyDescent="0.25">
      <c r="B576" s="5"/>
      <c r="C576" s="5"/>
      <c r="D576" s="5"/>
      <c r="E576" s="5"/>
      <c r="F576" s="5"/>
      <c r="G576" s="5"/>
      <c r="H576" s="5"/>
      <c r="I576" s="5"/>
      <c r="J576" s="5"/>
      <c r="K576" s="5"/>
      <c r="L576" s="5"/>
    </row>
    <row r="577" spans="2:12" x14ac:dyDescent="0.25">
      <c r="B577" s="5"/>
      <c r="C577" s="5"/>
      <c r="D577" s="5"/>
      <c r="E577" s="5"/>
      <c r="F577" s="5"/>
      <c r="G577" s="5"/>
      <c r="H577" s="5"/>
      <c r="I577" s="5"/>
      <c r="J577" s="5"/>
      <c r="K577" s="5"/>
      <c r="L577" s="5"/>
    </row>
    <row r="578" spans="2:12" x14ac:dyDescent="0.25">
      <c r="B578" s="5"/>
      <c r="C578" s="5"/>
      <c r="D578" s="5"/>
      <c r="E578" s="5"/>
      <c r="F578" s="5"/>
      <c r="G578" s="5"/>
      <c r="H578" s="5"/>
      <c r="I578" s="5"/>
      <c r="J578" s="5"/>
      <c r="K578" s="5"/>
      <c r="L578" s="5"/>
    </row>
    <row r="579" spans="2:12" x14ac:dyDescent="0.25">
      <c r="B579" s="5"/>
      <c r="C579" s="5"/>
      <c r="D579" s="5"/>
      <c r="E579" s="5"/>
      <c r="F579" s="5"/>
      <c r="G579" s="5"/>
      <c r="H579" s="5"/>
      <c r="I579" s="5"/>
      <c r="J579" s="5"/>
      <c r="K579" s="5"/>
      <c r="L579" s="5"/>
    </row>
    <row r="580" spans="2:12" x14ac:dyDescent="0.25">
      <c r="B580" s="5"/>
      <c r="C580" s="5"/>
      <c r="D580" s="5"/>
      <c r="E580" s="5"/>
      <c r="F580" s="5"/>
      <c r="G580" s="5"/>
      <c r="H580" s="5"/>
      <c r="I580" s="5"/>
      <c r="J580" s="5"/>
      <c r="K580" s="5"/>
      <c r="L580" s="5"/>
    </row>
    <row r="581" spans="2:12" x14ac:dyDescent="0.25">
      <c r="B581" s="5"/>
      <c r="C581" s="5"/>
      <c r="D581" s="5"/>
      <c r="E581" s="5"/>
      <c r="F581" s="5"/>
      <c r="G581" s="5"/>
      <c r="H581" s="5"/>
      <c r="I581" s="5"/>
      <c r="J581" s="5"/>
      <c r="K581" s="5"/>
      <c r="L581" s="5"/>
    </row>
    <row r="582" spans="2:12" x14ac:dyDescent="0.25">
      <c r="B582" s="5"/>
      <c r="C582" s="5"/>
      <c r="D582" s="5"/>
      <c r="E582" s="5"/>
      <c r="F582" s="5"/>
      <c r="G582" s="5"/>
      <c r="H582" s="5"/>
      <c r="I582" s="5"/>
      <c r="J582" s="5"/>
      <c r="K582" s="5"/>
      <c r="L582" s="5"/>
    </row>
    <row r="583" spans="2:12" x14ac:dyDescent="0.25">
      <c r="B583" s="5"/>
      <c r="C583" s="5"/>
      <c r="D583" s="5"/>
      <c r="E583" s="5"/>
      <c r="F583" s="5"/>
      <c r="G583" s="5"/>
      <c r="H583" s="5"/>
      <c r="I583" s="5"/>
      <c r="J583" s="5"/>
      <c r="K583" s="5"/>
      <c r="L583" s="5"/>
    </row>
    <row r="584" spans="2:12" x14ac:dyDescent="0.25">
      <c r="B584" s="5"/>
      <c r="C584" s="5"/>
      <c r="D584" s="5"/>
      <c r="E584" s="5"/>
      <c r="F584" s="5"/>
      <c r="G584" s="5"/>
      <c r="H584" s="5"/>
      <c r="I584" s="5"/>
      <c r="J584" s="5"/>
      <c r="K584" s="5"/>
      <c r="L584" s="5"/>
    </row>
    <row r="585" spans="2:12" x14ac:dyDescent="0.25">
      <c r="B585" s="5"/>
      <c r="C585" s="5"/>
      <c r="D585" s="5"/>
      <c r="E585" s="5"/>
      <c r="F585" s="5"/>
      <c r="G585" s="5"/>
      <c r="H585" s="5"/>
      <c r="I585" s="5"/>
      <c r="J585" s="5"/>
      <c r="K585" s="5"/>
      <c r="L585" s="5"/>
    </row>
    <row r="586" spans="2:12" x14ac:dyDescent="0.25">
      <c r="B586" s="5"/>
      <c r="C586" s="5"/>
      <c r="D586" s="5"/>
      <c r="E586" s="5"/>
      <c r="F586" s="5"/>
      <c r="G586" s="5"/>
      <c r="H586" s="5"/>
      <c r="I586" s="5"/>
      <c r="J586" s="5"/>
      <c r="K586" s="5"/>
      <c r="L586" s="5"/>
    </row>
    <row r="587" spans="2:12" x14ac:dyDescent="0.25">
      <c r="B587" s="5"/>
      <c r="C587" s="5"/>
      <c r="D587" s="5"/>
      <c r="E587" s="5"/>
      <c r="F587" s="5"/>
      <c r="G587" s="5"/>
      <c r="H587" s="5"/>
      <c r="I587" s="5"/>
      <c r="J587" s="5"/>
      <c r="K587" s="5"/>
      <c r="L587" s="5"/>
    </row>
    <row r="588" spans="2:12" x14ac:dyDescent="0.25">
      <c r="B588" s="5"/>
      <c r="C588" s="5"/>
      <c r="D588" s="5"/>
      <c r="E588" s="5"/>
      <c r="F588" s="5"/>
      <c r="G588" s="5"/>
      <c r="H588" s="5"/>
      <c r="I588" s="5"/>
      <c r="J588" s="5"/>
      <c r="K588" s="5"/>
      <c r="L588" s="5"/>
    </row>
    <row r="589" spans="2:12" x14ac:dyDescent="0.25">
      <c r="B589" s="5"/>
      <c r="C589" s="5"/>
      <c r="D589" s="5"/>
      <c r="E589" s="5"/>
      <c r="F589" s="5"/>
      <c r="G589" s="5"/>
      <c r="H589" s="5"/>
      <c r="I589" s="5"/>
      <c r="J589" s="5"/>
      <c r="K589" s="5"/>
      <c r="L589" s="5"/>
    </row>
    <row r="590" spans="2:12" x14ac:dyDescent="0.25">
      <c r="B590" s="5"/>
      <c r="C590" s="5"/>
      <c r="D590" s="5"/>
      <c r="E590" s="5"/>
      <c r="F590" s="5"/>
      <c r="G590" s="5"/>
      <c r="H590" s="5"/>
      <c r="I590" s="5"/>
      <c r="J590" s="5"/>
      <c r="K590" s="5"/>
      <c r="L590" s="5"/>
    </row>
    <row r="591" spans="2:12" x14ac:dyDescent="0.25">
      <c r="B591" s="5"/>
      <c r="C591" s="5"/>
      <c r="D591" s="5"/>
      <c r="E591" s="5"/>
      <c r="F591" s="5"/>
      <c r="G591" s="5"/>
      <c r="H591" s="5"/>
      <c r="I591" s="5"/>
      <c r="J591" s="5"/>
      <c r="K591" s="5"/>
      <c r="L591" s="5"/>
    </row>
    <row r="592" spans="2:12" x14ac:dyDescent="0.25">
      <c r="B592" s="5"/>
      <c r="C592" s="5"/>
      <c r="D592" s="5"/>
      <c r="E592" s="5"/>
      <c r="F592" s="5"/>
      <c r="G592" s="5"/>
      <c r="H592" s="5"/>
      <c r="I592" s="5"/>
      <c r="J592" s="5"/>
      <c r="K592" s="5"/>
      <c r="L592" s="5"/>
    </row>
    <row r="593" spans="2:12" x14ac:dyDescent="0.25">
      <c r="B593" s="5"/>
      <c r="C593" s="5"/>
      <c r="D593" s="5"/>
      <c r="E593" s="5"/>
      <c r="F593" s="5"/>
      <c r="G593" s="5"/>
      <c r="H593" s="5"/>
      <c r="I593" s="5"/>
      <c r="J593" s="5"/>
      <c r="K593" s="5"/>
      <c r="L593" s="5"/>
    </row>
    <row r="594" spans="2:12" x14ac:dyDescent="0.25">
      <c r="B594" s="5"/>
      <c r="C594" s="5"/>
      <c r="D594" s="5"/>
      <c r="E594" s="5"/>
      <c r="F594" s="5"/>
      <c r="G594" s="5"/>
      <c r="H594" s="5"/>
      <c r="I594" s="5"/>
      <c r="J594" s="5"/>
      <c r="K594" s="5"/>
      <c r="L594" s="5"/>
    </row>
    <row r="595" spans="2:12" x14ac:dyDescent="0.25">
      <c r="B595" s="5"/>
      <c r="C595" s="5"/>
      <c r="D595" s="5"/>
      <c r="E595" s="5"/>
      <c r="F595" s="5"/>
      <c r="G595" s="5"/>
      <c r="H595" s="5"/>
      <c r="I595" s="5"/>
      <c r="J595" s="5"/>
      <c r="K595" s="5"/>
      <c r="L595" s="5"/>
    </row>
    <row r="596" spans="2:12" x14ac:dyDescent="0.25">
      <c r="B596" s="5"/>
      <c r="C596" s="5"/>
      <c r="D596" s="5"/>
      <c r="E596" s="5"/>
      <c r="F596" s="5"/>
      <c r="G596" s="5"/>
      <c r="H596" s="5"/>
      <c r="I596" s="5"/>
      <c r="J596" s="5"/>
      <c r="K596" s="5"/>
      <c r="L596" s="5"/>
    </row>
    <row r="597" spans="2:12" x14ac:dyDescent="0.25">
      <c r="B597" s="5"/>
      <c r="C597" s="5"/>
      <c r="D597" s="5"/>
      <c r="E597" s="5"/>
      <c r="F597" s="5"/>
      <c r="G597" s="5"/>
      <c r="H597" s="5"/>
      <c r="I597" s="5"/>
      <c r="J597" s="5"/>
      <c r="K597" s="5"/>
      <c r="L597" s="5"/>
    </row>
    <row r="598" spans="2:12" x14ac:dyDescent="0.25">
      <c r="B598" s="5"/>
      <c r="C598" s="5"/>
      <c r="D598" s="5"/>
      <c r="E598" s="5"/>
      <c r="F598" s="5"/>
      <c r="G598" s="5"/>
      <c r="H598" s="5"/>
      <c r="I598" s="5"/>
      <c r="J598" s="5"/>
      <c r="K598" s="5"/>
      <c r="L598" s="5"/>
    </row>
    <row r="599" spans="2:12" x14ac:dyDescent="0.25">
      <c r="B599" s="5"/>
      <c r="C599" s="5"/>
      <c r="D599" s="5"/>
      <c r="E599" s="5"/>
      <c r="F599" s="5"/>
      <c r="G599" s="5"/>
      <c r="H599" s="5"/>
      <c r="I599" s="5"/>
      <c r="J599" s="5"/>
      <c r="K599" s="5"/>
      <c r="L599" s="5"/>
    </row>
    <row r="600" spans="2:12" x14ac:dyDescent="0.25">
      <c r="B600" s="5"/>
      <c r="C600" s="5"/>
      <c r="D600" s="5"/>
      <c r="E600" s="5"/>
      <c r="F600" s="5"/>
      <c r="G600" s="5"/>
      <c r="H600" s="5"/>
      <c r="I600" s="5"/>
      <c r="J600" s="5"/>
      <c r="K600" s="5"/>
      <c r="L600" s="5"/>
    </row>
    <row r="601" spans="2:12" ht="6" customHeight="1" x14ac:dyDescent="0.25">
      <c r="B601" s="5"/>
      <c r="C601" s="5"/>
      <c r="D601" s="5"/>
      <c r="E601" s="5"/>
      <c r="F601" s="5"/>
      <c r="G601" s="5"/>
      <c r="H601" s="5"/>
      <c r="I601" s="5"/>
      <c r="J601" s="5"/>
      <c r="K601" s="5"/>
      <c r="L601" s="5"/>
    </row>
    <row r="602" spans="2:12" ht="17.399999999999999" x14ac:dyDescent="0.25">
      <c r="B602" s="1544" t="s">
        <v>418</v>
      </c>
      <c r="C602" s="1544"/>
      <c r="D602" s="1544"/>
      <c r="E602" s="1544"/>
      <c r="F602" s="1544"/>
      <c r="G602" s="1544"/>
      <c r="H602" s="1544"/>
      <c r="I602" s="1544"/>
      <c r="J602" s="1544"/>
      <c r="K602" s="1544"/>
      <c r="L602" s="1544"/>
    </row>
    <row r="603" spans="2:12" x14ac:dyDescent="0.25">
      <c r="B603" s="1545" t="s">
        <v>425</v>
      </c>
      <c r="C603" s="1545"/>
      <c r="D603" s="1545"/>
      <c r="E603" s="1545"/>
      <c r="F603" s="1545"/>
      <c r="G603" s="1545"/>
      <c r="H603" s="1545"/>
      <c r="I603" s="1545"/>
      <c r="J603" s="1545"/>
      <c r="K603" s="1545"/>
      <c r="L603" s="1545"/>
    </row>
    <row r="604" spans="2:12" ht="17.399999999999999" x14ac:dyDescent="0.25">
      <c r="B604" s="1546" t="s">
        <v>7</v>
      </c>
      <c r="C604" s="1546"/>
      <c r="D604" s="986" t="s">
        <v>284</v>
      </c>
      <c r="E604" s="5"/>
      <c r="F604" s="5"/>
      <c r="G604" s="5"/>
      <c r="H604" s="987"/>
      <c r="I604" s="987"/>
      <c r="J604" s="987"/>
      <c r="K604" s="987"/>
      <c r="L604" s="931"/>
    </row>
    <row r="605" spans="2:12" x14ac:dyDescent="0.25">
      <c r="B605" s="1540"/>
      <c r="C605" s="1468"/>
      <c r="D605" s="5"/>
      <c r="E605" s="5"/>
      <c r="F605" s="5"/>
      <c r="G605" s="5"/>
      <c r="H605" s="548"/>
      <c r="I605" s="548"/>
      <c r="J605" s="548"/>
      <c r="K605" s="548"/>
      <c r="L605" s="548"/>
    </row>
    <row r="606" spans="2:12" ht="13.8" x14ac:dyDescent="0.3">
      <c r="B606" s="1549" t="s">
        <v>326</v>
      </c>
      <c r="C606" s="1549"/>
      <c r="D606" s="1541" t="str">
        <f>'14 FR - Title Page'!$F$10</f>
        <v>The</v>
      </c>
      <c r="E606" s="1541"/>
      <c r="F606" s="1541"/>
      <c r="G606" s="1541"/>
      <c r="H606" s="548"/>
      <c r="I606" s="548"/>
      <c r="J606" s="548"/>
      <c r="K606" s="548"/>
      <c r="L606" s="988"/>
    </row>
    <row r="607" spans="2:12" ht="13.8" x14ac:dyDescent="0.3">
      <c r="B607" s="1549" t="s">
        <v>325</v>
      </c>
      <c r="C607" s="1549"/>
      <c r="D607" s="1541">
        <f>'14 FR - Title Page'!$F$12</f>
        <v>0</v>
      </c>
      <c r="E607" s="1541"/>
      <c r="F607" s="1315"/>
      <c r="G607" s="550"/>
      <c r="H607" s="548"/>
      <c r="I607" s="548"/>
      <c r="J607" s="548"/>
      <c r="K607" s="548"/>
      <c r="L607" s="988"/>
    </row>
    <row r="608" spans="2:12" ht="13.8" x14ac:dyDescent="0.3">
      <c r="B608" s="1549" t="s">
        <v>332</v>
      </c>
      <c r="C608" s="1549"/>
      <c r="D608" s="1547">
        <f>'14 FR - Title Page'!$D$14</f>
        <v>0</v>
      </c>
      <c r="E608" s="1547"/>
      <c r="F608" s="1548"/>
      <c r="G608" s="989"/>
      <c r="H608" s="548"/>
      <c r="I608" s="548"/>
      <c r="J608" s="548"/>
      <c r="K608" s="548"/>
      <c r="L608" s="988"/>
    </row>
    <row r="609" spans="2:12" ht="13.8" x14ac:dyDescent="0.3">
      <c r="B609" s="1549"/>
      <c r="C609" s="1549"/>
      <c r="D609" s="1541"/>
      <c r="E609" s="1541"/>
      <c r="F609" s="1315"/>
      <c r="G609" s="550"/>
      <c r="H609" s="548"/>
      <c r="I609" s="548"/>
      <c r="J609" s="548"/>
      <c r="K609" s="548"/>
      <c r="L609" s="988"/>
    </row>
    <row r="610" spans="2:12" x14ac:dyDescent="0.25">
      <c r="B610" s="1542" t="s">
        <v>429</v>
      </c>
      <c r="C610" s="1543"/>
      <c r="D610" s="1550" t="s">
        <v>348</v>
      </c>
      <c r="E610" s="1550" t="s">
        <v>428</v>
      </c>
      <c r="F610" s="1550" t="s">
        <v>431</v>
      </c>
      <c r="G610" s="1550" t="s">
        <v>432</v>
      </c>
      <c r="H610" s="990"/>
      <c r="I610" s="548"/>
      <c r="J610" s="548"/>
      <c r="K610" s="548"/>
      <c r="L610" s="988"/>
    </row>
    <row r="611" spans="2:12" ht="13.8" x14ac:dyDescent="0.3">
      <c r="B611" s="1551" t="s">
        <v>406</v>
      </c>
      <c r="C611" s="1551"/>
      <c r="D611" s="1550"/>
      <c r="E611" s="1551"/>
      <c r="F611" s="1551"/>
      <c r="G611" s="1550"/>
      <c r="H611" s="990"/>
      <c r="I611" s="548"/>
      <c r="J611" s="548"/>
      <c r="K611" s="548"/>
      <c r="L611" s="988"/>
    </row>
    <row r="612" spans="2:12" ht="13.8" x14ac:dyDescent="0.3">
      <c r="B612" s="1537" t="e">
        <f>'28 Scores Compiled'!$L$7</f>
        <v>#N/A</v>
      </c>
      <c r="C612" s="1538"/>
      <c r="D612" s="991">
        <f>'13 Score Fill'!$H$7</f>
        <v>0</v>
      </c>
      <c r="E612" s="1001">
        <f>'28 Scores Compiled'!I57</f>
        <v>0</v>
      </c>
      <c r="F612" s="993" t="e">
        <f>E612/D612</f>
        <v>#DIV/0!</v>
      </c>
      <c r="G612" s="993" t="e">
        <f>'28 Scores Compiled'!$N$7</f>
        <v>#DIV/0!</v>
      </c>
      <c r="H612" s="990"/>
      <c r="I612" s="548"/>
      <c r="J612" s="548"/>
      <c r="K612" s="548"/>
      <c r="L612" s="988"/>
    </row>
    <row r="613" spans="2:12" ht="13.8" x14ac:dyDescent="0.3">
      <c r="B613" s="1537" t="e">
        <f>'28 Scores Compiled'!$L$8</f>
        <v>#N/A</v>
      </c>
      <c r="C613" s="1538"/>
      <c r="D613" s="991">
        <f>'13 Score Fill'!$H$14</f>
        <v>0</v>
      </c>
      <c r="E613" s="1001">
        <f>'28 Scores Compiled'!I58</f>
        <v>0</v>
      </c>
      <c r="F613" s="993" t="e">
        <f>E613/D613</f>
        <v>#DIV/0!</v>
      </c>
      <c r="G613" s="993" t="e">
        <f>'28 Scores Compiled'!$N$8</f>
        <v>#DIV/0!</v>
      </c>
      <c r="H613" s="990"/>
      <c r="I613" s="548"/>
      <c r="J613" s="548"/>
      <c r="K613" s="548"/>
      <c r="L613" s="988"/>
    </row>
    <row r="614" spans="2:12" ht="13.8" x14ac:dyDescent="0.3">
      <c r="B614" s="1537" t="e">
        <f>'28 Scores Compiled'!$L$9</f>
        <v>#N/A</v>
      </c>
      <c r="C614" s="1538"/>
      <c r="D614" s="991">
        <f>'13 Score Fill'!$H$23</f>
        <v>0</v>
      </c>
      <c r="E614" s="1001">
        <f>'28 Scores Compiled'!I59</f>
        <v>0</v>
      </c>
      <c r="F614" s="993" t="e">
        <f>E614/D614</f>
        <v>#DIV/0!</v>
      </c>
      <c r="G614" s="993" t="e">
        <f>'28 Scores Compiled'!$N$9</f>
        <v>#DIV/0!</v>
      </c>
      <c r="H614" s="990"/>
      <c r="I614" s="548"/>
      <c r="J614" s="548"/>
      <c r="K614" s="548"/>
      <c r="L614" s="988"/>
    </row>
    <row r="615" spans="2:12" ht="13.8" x14ac:dyDescent="0.3">
      <c r="B615" s="1537" t="str">
        <f>'28 Scores Compiled'!$L$10</f>
        <v>Not Used</v>
      </c>
      <c r="C615" s="1538"/>
      <c r="D615" s="991">
        <f>'13 Score Fill'!$H$31</f>
        <v>0</v>
      </c>
      <c r="E615" s="1001">
        <f>'28 Scores Compiled'!I60</f>
        <v>0</v>
      </c>
      <c r="F615" s="993" t="e">
        <f>E615/D615</f>
        <v>#DIV/0!</v>
      </c>
      <c r="G615" s="993" t="e">
        <f>'28 Scores Compiled'!$N$10</f>
        <v>#DIV/0!</v>
      </c>
      <c r="H615" s="994"/>
      <c r="I615" s="638"/>
      <c r="J615" s="638"/>
      <c r="K615" s="638"/>
      <c r="L615" s="638"/>
    </row>
    <row r="616" spans="2:12" ht="13.8" x14ac:dyDescent="0.3">
      <c r="B616" s="1537" t="str">
        <f>'28 Scores Compiled'!$L$11</f>
        <v>Total</v>
      </c>
      <c r="C616" s="1538"/>
      <c r="D616" s="991">
        <f>SUM(D612:D615)</f>
        <v>0</v>
      </c>
      <c r="E616" s="995">
        <f>SUM(E612:E615)</f>
        <v>0</v>
      </c>
      <c r="F616" s="993" t="e">
        <f>E616/D616</f>
        <v>#DIV/0!</v>
      </c>
      <c r="G616" s="993" t="e">
        <f>'28 Scores Compiled'!$N$11</f>
        <v>#DIV/0!</v>
      </c>
      <c r="H616" s="994"/>
      <c r="I616" s="638"/>
      <c r="J616" s="638"/>
      <c r="K616" s="638"/>
      <c r="L616" s="638"/>
    </row>
    <row r="617" spans="2:12" x14ac:dyDescent="0.25">
      <c r="B617" s="1539"/>
      <c r="C617" s="1539"/>
      <c r="D617" s="1539"/>
      <c r="E617" s="1539"/>
      <c r="F617" s="1539"/>
      <c r="G617" s="996"/>
      <c r="H617" s="997"/>
      <c r="I617" s="997"/>
      <c r="J617" s="997"/>
      <c r="K617" s="997"/>
      <c r="L617" s="997"/>
    </row>
    <row r="618" spans="2:12" x14ac:dyDescent="0.25">
      <c r="B618" s="996"/>
      <c r="C618" s="996"/>
      <c r="D618" s="996"/>
      <c r="E618" s="996"/>
      <c r="F618" s="996"/>
      <c r="G618" s="996"/>
      <c r="H618" s="997"/>
      <c r="I618" s="997"/>
      <c r="J618" s="997"/>
      <c r="K618" s="997"/>
      <c r="L618" s="997"/>
    </row>
    <row r="619" spans="2:12" x14ac:dyDescent="0.25">
      <c r="B619" s="5"/>
      <c r="C619" s="5"/>
      <c r="D619" s="5"/>
      <c r="E619" s="5"/>
      <c r="F619" s="5"/>
      <c r="G619" s="5"/>
      <c r="H619" s="5"/>
      <c r="I619" s="5"/>
      <c r="J619" s="5"/>
      <c r="K619" s="5"/>
      <c r="L619" s="5"/>
    </row>
    <row r="620" spans="2:12" x14ac:dyDescent="0.25">
      <c r="B620" s="5"/>
      <c r="C620" s="5"/>
      <c r="D620" s="5"/>
      <c r="E620" s="5"/>
      <c r="F620" s="5"/>
      <c r="G620" s="5"/>
      <c r="H620" s="5"/>
      <c r="I620" s="5"/>
      <c r="J620" s="5"/>
      <c r="K620" s="5"/>
      <c r="L620" s="5"/>
    </row>
    <row r="621" spans="2:12" x14ac:dyDescent="0.25">
      <c r="B621" s="5"/>
      <c r="C621" s="5"/>
      <c r="D621" s="5"/>
      <c r="E621" s="5"/>
      <c r="F621" s="5"/>
      <c r="G621" s="5"/>
      <c r="H621" s="5"/>
      <c r="I621" s="5"/>
      <c r="J621" s="5"/>
      <c r="K621" s="5"/>
      <c r="L621" s="5"/>
    </row>
    <row r="622" spans="2:12" x14ac:dyDescent="0.25">
      <c r="B622" s="5"/>
      <c r="C622" s="5"/>
      <c r="D622" s="5"/>
      <c r="E622" s="5"/>
      <c r="F622" s="5"/>
      <c r="G622" s="5"/>
      <c r="H622" s="5"/>
      <c r="I622" s="5"/>
      <c r="J622" s="5"/>
      <c r="K622" s="5"/>
      <c r="L622" s="5"/>
    </row>
    <row r="623" spans="2:12" x14ac:dyDescent="0.25">
      <c r="B623" s="5"/>
      <c r="C623" s="5"/>
      <c r="D623" s="5"/>
      <c r="E623" s="5"/>
      <c r="F623" s="5"/>
      <c r="G623" s="5"/>
      <c r="H623" s="5"/>
      <c r="I623" s="5"/>
      <c r="J623" s="5"/>
      <c r="K623" s="5"/>
      <c r="L623" s="5"/>
    </row>
    <row r="624" spans="2:12" x14ac:dyDescent="0.25">
      <c r="B624" s="5"/>
      <c r="C624" s="5"/>
      <c r="D624" s="5"/>
      <c r="E624" s="5"/>
      <c r="F624" s="5"/>
      <c r="G624" s="5"/>
      <c r="H624" s="5"/>
      <c r="I624" s="5"/>
      <c r="J624" s="5"/>
      <c r="K624" s="5"/>
      <c r="L624" s="5"/>
    </row>
    <row r="625" spans="2:12" x14ac:dyDescent="0.25">
      <c r="B625" s="5"/>
      <c r="C625" s="5"/>
      <c r="D625" s="5"/>
      <c r="E625" s="5"/>
      <c r="F625" s="5"/>
      <c r="G625" s="5"/>
      <c r="H625" s="5"/>
      <c r="I625" s="5"/>
      <c r="J625" s="5"/>
      <c r="K625" s="5"/>
      <c r="L625" s="5"/>
    </row>
    <row r="626" spans="2:12" x14ac:dyDescent="0.25">
      <c r="B626" s="5"/>
      <c r="C626" s="5"/>
      <c r="D626" s="5"/>
      <c r="E626" s="5"/>
      <c r="F626" s="5"/>
      <c r="G626" s="5"/>
      <c r="H626" s="5"/>
      <c r="I626" s="5"/>
      <c r="J626" s="5"/>
      <c r="K626" s="5"/>
      <c r="L626" s="5"/>
    </row>
    <row r="627" spans="2:12" x14ac:dyDescent="0.25">
      <c r="B627" s="5"/>
      <c r="C627" s="5"/>
      <c r="D627" s="5"/>
      <c r="E627" s="5"/>
      <c r="F627" s="5"/>
      <c r="G627" s="5"/>
      <c r="H627" s="5"/>
      <c r="I627" s="5"/>
      <c r="J627" s="5"/>
      <c r="K627" s="5"/>
      <c r="L627" s="5"/>
    </row>
    <row r="628" spans="2:12" x14ac:dyDescent="0.25">
      <c r="B628" s="5"/>
      <c r="C628" s="5"/>
      <c r="D628" s="5"/>
      <c r="E628" s="5"/>
      <c r="F628" s="5"/>
      <c r="G628" s="5"/>
      <c r="H628" s="5"/>
      <c r="I628" s="5"/>
      <c r="J628" s="5"/>
      <c r="K628" s="5"/>
      <c r="L628" s="5"/>
    </row>
    <row r="629" spans="2:12" x14ac:dyDescent="0.25">
      <c r="B629" s="5"/>
      <c r="C629" s="5"/>
      <c r="D629" s="5"/>
      <c r="E629" s="5"/>
      <c r="F629" s="5"/>
      <c r="G629" s="5"/>
      <c r="H629" s="5"/>
      <c r="I629" s="5"/>
      <c r="J629" s="5"/>
      <c r="K629" s="5"/>
      <c r="L629" s="5"/>
    </row>
    <row r="630" spans="2:12" x14ac:dyDescent="0.25">
      <c r="B630" s="5"/>
      <c r="C630" s="5"/>
      <c r="D630" s="5"/>
      <c r="E630" s="5"/>
      <c r="F630" s="5"/>
      <c r="G630" s="5"/>
      <c r="H630" s="5"/>
      <c r="I630" s="5"/>
      <c r="J630" s="5"/>
      <c r="K630" s="5"/>
      <c r="L630" s="5"/>
    </row>
    <row r="631" spans="2:12" x14ac:dyDescent="0.25">
      <c r="B631" s="5"/>
      <c r="C631" s="5"/>
      <c r="D631" s="5"/>
      <c r="E631" s="5"/>
      <c r="F631" s="5"/>
      <c r="G631" s="5"/>
      <c r="H631" s="5"/>
      <c r="I631" s="5"/>
      <c r="J631" s="5"/>
      <c r="K631" s="5"/>
      <c r="L631" s="5"/>
    </row>
    <row r="632" spans="2:12" x14ac:dyDescent="0.25">
      <c r="B632" s="5"/>
      <c r="C632" s="5"/>
      <c r="D632" s="5"/>
      <c r="E632" s="5"/>
      <c r="F632" s="5"/>
      <c r="G632" s="5"/>
      <c r="H632" s="5"/>
      <c r="I632" s="5"/>
      <c r="J632" s="5"/>
      <c r="K632" s="5"/>
      <c r="L632" s="5"/>
    </row>
    <row r="633" spans="2:12" x14ac:dyDescent="0.25">
      <c r="B633" s="5"/>
      <c r="C633" s="5"/>
      <c r="D633" s="5"/>
      <c r="E633" s="5"/>
      <c r="F633" s="5"/>
      <c r="G633" s="5"/>
      <c r="H633" s="5"/>
      <c r="I633" s="5"/>
      <c r="J633" s="5"/>
      <c r="K633" s="5"/>
      <c r="L633" s="5"/>
    </row>
    <row r="634" spans="2:12" x14ac:dyDescent="0.25">
      <c r="B634" s="5"/>
      <c r="C634" s="5"/>
      <c r="D634" s="5"/>
      <c r="E634" s="5"/>
      <c r="F634" s="5"/>
      <c r="G634" s="5"/>
      <c r="H634" s="5"/>
      <c r="I634" s="5"/>
      <c r="J634" s="5"/>
      <c r="K634" s="5"/>
      <c r="L634" s="5"/>
    </row>
    <row r="635" spans="2:12" x14ac:dyDescent="0.25">
      <c r="B635" s="5"/>
      <c r="C635" s="5"/>
      <c r="D635" s="5"/>
      <c r="E635" s="5"/>
      <c r="F635" s="5"/>
      <c r="G635" s="5"/>
      <c r="H635" s="5"/>
      <c r="I635" s="5"/>
      <c r="J635" s="5"/>
      <c r="K635" s="5"/>
      <c r="L635" s="5"/>
    </row>
    <row r="636" spans="2:12" x14ac:dyDescent="0.25">
      <c r="B636" s="5"/>
      <c r="C636" s="5"/>
      <c r="D636" s="5"/>
      <c r="E636" s="5"/>
      <c r="F636" s="5"/>
      <c r="G636" s="5"/>
      <c r="H636" s="5"/>
      <c r="I636" s="5"/>
      <c r="J636" s="5"/>
      <c r="K636" s="5"/>
      <c r="L636" s="5"/>
    </row>
    <row r="637" spans="2:12" x14ac:dyDescent="0.25">
      <c r="B637" s="5"/>
      <c r="C637" s="5"/>
      <c r="D637" s="5"/>
      <c r="E637" s="5"/>
      <c r="F637" s="5"/>
      <c r="G637" s="5"/>
      <c r="H637" s="5"/>
      <c r="I637" s="5"/>
      <c r="J637" s="5"/>
      <c r="K637" s="5"/>
      <c r="L637" s="5"/>
    </row>
    <row r="638" spans="2:12" x14ac:dyDescent="0.25">
      <c r="B638" s="5"/>
      <c r="C638" s="5"/>
      <c r="D638" s="5"/>
      <c r="E638" s="5"/>
      <c r="F638" s="5"/>
      <c r="G638" s="5"/>
      <c r="H638" s="5"/>
      <c r="I638" s="5"/>
      <c r="J638" s="5"/>
      <c r="K638" s="5"/>
      <c r="L638" s="5"/>
    </row>
    <row r="639" spans="2:12" x14ac:dyDescent="0.25">
      <c r="B639" s="5"/>
      <c r="C639" s="5"/>
      <c r="D639" s="5"/>
      <c r="E639" s="5"/>
      <c r="F639" s="5"/>
      <c r="G639" s="5"/>
      <c r="H639" s="5"/>
      <c r="I639" s="5"/>
      <c r="J639" s="5"/>
      <c r="K639" s="5"/>
      <c r="L639" s="5"/>
    </row>
    <row r="640" spans="2:12" x14ac:dyDescent="0.25">
      <c r="B640" s="5"/>
      <c r="C640" s="5"/>
      <c r="D640" s="5"/>
      <c r="E640" s="5"/>
      <c r="F640" s="5"/>
      <c r="G640" s="5"/>
      <c r="H640" s="5"/>
      <c r="I640" s="5"/>
      <c r="J640" s="5"/>
      <c r="K640" s="5"/>
      <c r="L640" s="5"/>
    </row>
    <row r="641" spans="2:12" x14ac:dyDescent="0.25">
      <c r="B641" s="5"/>
      <c r="C641" s="5"/>
      <c r="D641" s="5"/>
      <c r="E641" s="5"/>
      <c r="F641" s="5"/>
      <c r="G641" s="5"/>
      <c r="H641" s="5"/>
      <c r="I641" s="5"/>
      <c r="J641" s="5"/>
      <c r="K641" s="5"/>
      <c r="L641" s="5"/>
    </row>
    <row r="642" spans="2:12" x14ac:dyDescent="0.25">
      <c r="B642" s="5"/>
      <c r="C642" s="5"/>
      <c r="D642" s="5"/>
      <c r="E642" s="5"/>
      <c r="F642" s="5"/>
      <c r="G642" s="5"/>
      <c r="H642" s="5"/>
      <c r="I642" s="5"/>
      <c r="J642" s="5"/>
      <c r="K642" s="5"/>
      <c r="L642" s="5"/>
    </row>
    <row r="643" spans="2:12" x14ac:dyDescent="0.25">
      <c r="B643" s="5"/>
      <c r="C643" s="5"/>
      <c r="D643" s="5"/>
      <c r="E643" s="5"/>
      <c r="F643" s="5"/>
      <c r="G643" s="5"/>
      <c r="H643" s="5"/>
      <c r="I643" s="5"/>
      <c r="J643" s="5"/>
      <c r="K643" s="5"/>
      <c r="L643" s="5"/>
    </row>
    <row r="644" spans="2:12" x14ac:dyDescent="0.25">
      <c r="B644" s="5"/>
      <c r="C644" s="5"/>
      <c r="D644" s="5"/>
      <c r="E644" s="5"/>
      <c r="F644" s="5"/>
      <c r="G644" s="5"/>
      <c r="H644" s="5"/>
      <c r="I644" s="5"/>
      <c r="J644" s="5"/>
      <c r="K644" s="5"/>
      <c r="L644" s="5"/>
    </row>
    <row r="645" spans="2:12" x14ac:dyDescent="0.25">
      <c r="B645" s="5"/>
      <c r="C645" s="5"/>
      <c r="D645" s="5"/>
      <c r="E645" s="5"/>
      <c r="F645" s="5"/>
      <c r="G645" s="5"/>
      <c r="H645" s="5"/>
      <c r="I645" s="5"/>
      <c r="J645" s="5"/>
      <c r="K645" s="5"/>
      <c r="L645" s="5"/>
    </row>
    <row r="646" spans="2:12" x14ac:dyDescent="0.25">
      <c r="B646" s="5"/>
      <c r="C646" s="5"/>
      <c r="D646" s="5"/>
      <c r="E646" s="5"/>
      <c r="F646" s="5"/>
      <c r="G646" s="5"/>
      <c r="H646" s="5"/>
      <c r="I646" s="5"/>
      <c r="J646" s="5"/>
      <c r="K646" s="5"/>
      <c r="L646" s="5"/>
    </row>
    <row r="647" spans="2:12" x14ac:dyDescent="0.25">
      <c r="B647" s="5"/>
      <c r="C647" s="5"/>
      <c r="D647" s="5"/>
      <c r="E647" s="5"/>
      <c r="F647" s="5"/>
      <c r="G647" s="5"/>
      <c r="H647" s="5"/>
      <c r="I647" s="5"/>
      <c r="J647" s="5"/>
      <c r="K647" s="5"/>
      <c r="L647" s="5"/>
    </row>
    <row r="648" spans="2:12" x14ac:dyDescent="0.25">
      <c r="B648" s="5"/>
      <c r="C648" s="5"/>
      <c r="D648" s="5"/>
      <c r="E648" s="5"/>
      <c r="F648" s="5"/>
      <c r="G648" s="5"/>
      <c r="H648" s="5"/>
      <c r="I648" s="5"/>
      <c r="J648" s="5"/>
      <c r="K648" s="5"/>
      <c r="L648" s="5"/>
    </row>
    <row r="649" spans="2:12" x14ac:dyDescent="0.25">
      <c r="B649" s="5"/>
      <c r="C649" s="5"/>
      <c r="D649" s="5"/>
      <c r="E649" s="5"/>
      <c r="F649" s="5"/>
      <c r="G649" s="5"/>
      <c r="H649" s="5"/>
      <c r="I649" s="5"/>
      <c r="J649" s="5"/>
      <c r="K649" s="5"/>
      <c r="L649" s="5"/>
    </row>
    <row r="650" spans="2:12" x14ac:dyDescent="0.25">
      <c r="B650" s="5"/>
      <c r="C650" s="5"/>
      <c r="D650" s="5"/>
      <c r="E650" s="5"/>
      <c r="F650" s="5"/>
      <c r="G650" s="5"/>
      <c r="H650" s="5"/>
      <c r="I650" s="5"/>
      <c r="J650" s="5"/>
      <c r="K650" s="5"/>
      <c r="L650" s="5"/>
    </row>
    <row r="651" spans="2:12" x14ac:dyDescent="0.25">
      <c r="B651" s="5"/>
      <c r="C651" s="5"/>
      <c r="D651" s="5"/>
      <c r="E651" s="5"/>
      <c r="F651" s="5"/>
      <c r="G651" s="5"/>
      <c r="H651" s="5"/>
      <c r="I651" s="5"/>
      <c r="J651" s="5"/>
      <c r="K651" s="5"/>
      <c r="L651" s="5"/>
    </row>
    <row r="652" spans="2:12" x14ac:dyDescent="0.25">
      <c r="B652" s="5"/>
      <c r="C652" s="5"/>
      <c r="D652" s="5"/>
      <c r="E652" s="5"/>
      <c r="F652" s="5"/>
      <c r="G652" s="5"/>
      <c r="H652" s="5"/>
      <c r="I652" s="5"/>
      <c r="J652" s="5"/>
      <c r="K652" s="5"/>
      <c r="L652" s="5"/>
    </row>
    <row r="653" spans="2:12" x14ac:dyDescent="0.25">
      <c r="B653" s="5"/>
      <c r="C653" s="5"/>
      <c r="D653" s="5"/>
      <c r="E653" s="5"/>
      <c r="F653" s="5"/>
      <c r="G653" s="5"/>
      <c r="H653" s="5"/>
      <c r="I653" s="5"/>
      <c r="J653" s="5"/>
      <c r="K653" s="5"/>
      <c r="L653" s="5"/>
    </row>
    <row r="654" spans="2:12" x14ac:dyDescent="0.25">
      <c r="B654" s="5"/>
      <c r="C654" s="5"/>
      <c r="D654" s="5"/>
      <c r="E654" s="5"/>
      <c r="F654" s="5"/>
      <c r="G654" s="5"/>
      <c r="H654" s="5"/>
      <c r="I654" s="5"/>
      <c r="J654" s="5"/>
      <c r="K654" s="5"/>
      <c r="L654" s="5"/>
    </row>
    <row r="655" spans="2:12" x14ac:dyDescent="0.25">
      <c r="B655" s="5"/>
      <c r="C655" s="5"/>
      <c r="D655" s="5"/>
      <c r="E655" s="5"/>
      <c r="F655" s="5"/>
      <c r="G655" s="5"/>
      <c r="H655" s="5"/>
      <c r="I655" s="5"/>
      <c r="J655" s="5"/>
      <c r="K655" s="5"/>
      <c r="L655" s="5"/>
    </row>
    <row r="656" spans="2:12" x14ac:dyDescent="0.25">
      <c r="B656" s="5"/>
      <c r="C656" s="5"/>
      <c r="D656" s="5"/>
      <c r="E656" s="5"/>
      <c r="F656" s="5"/>
      <c r="G656" s="5"/>
      <c r="H656" s="5"/>
      <c r="I656" s="5"/>
      <c r="J656" s="5"/>
      <c r="K656" s="5"/>
      <c r="L656" s="5"/>
    </row>
    <row r="657" spans="2:12" x14ac:dyDescent="0.25">
      <c r="B657" s="5"/>
      <c r="C657" s="5"/>
      <c r="D657" s="5"/>
      <c r="E657" s="5"/>
      <c r="F657" s="5"/>
      <c r="G657" s="5"/>
      <c r="H657" s="5"/>
      <c r="I657" s="5"/>
      <c r="J657" s="5"/>
      <c r="K657" s="5"/>
      <c r="L657" s="5"/>
    </row>
    <row r="658" spans="2:12" x14ac:dyDescent="0.25">
      <c r="B658" s="5"/>
      <c r="C658" s="5"/>
      <c r="D658" s="5"/>
      <c r="E658" s="5"/>
      <c r="F658" s="5"/>
      <c r="G658" s="5"/>
      <c r="H658" s="5"/>
      <c r="I658" s="5"/>
      <c r="J658" s="5"/>
      <c r="K658" s="5"/>
      <c r="L658" s="5"/>
    </row>
    <row r="659" spans="2:12" x14ac:dyDescent="0.25">
      <c r="B659" s="5"/>
      <c r="C659" s="5"/>
      <c r="D659" s="5"/>
      <c r="E659" s="5"/>
      <c r="F659" s="5"/>
      <c r="G659" s="5"/>
      <c r="H659" s="5"/>
      <c r="I659" s="5"/>
      <c r="J659" s="5"/>
      <c r="K659" s="5"/>
      <c r="L659" s="5"/>
    </row>
    <row r="660" spans="2:12" x14ac:dyDescent="0.25">
      <c r="B660" s="5"/>
      <c r="C660" s="5"/>
      <c r="D660" s="5"/>
      <c r="E660" s="5"/>
      <c r="F660" s="5"/>
      <c r="G660" s="5"/>
      <c r="H660" s="5"/>
      <c r="I660" s="5"/>
      <c r="J660" s="5"/>
      <c r="K660" s="5"/>
      <c r="L660" s="5"/>
    </row>
    <row r="661" spans="2:12" ht="6" customHeight="1" x14ac:dyDescent="0.25">
      <c r="B661" s="5"/>
      <c r="C661" s="5"/>
      <c r="D661" s="5"/>
      <c r="E661" s="5"/>
      <c r="F661" s="5"/>
      <c r="G661" s="5"/>
      <c r="H661" s="5"/>
      <c r="I661" s="5"/>
      <c r="J661" s="5"/>
      <c r="K661" s="5"/>
      <c r="L661" s="5"/>
    </row>
    <row r="662" spans="2:12" ht="17.399999999999999" x14ac:dyDescent="0.25">
      <c r="B662" s="1544" t="s">
        <v>418</v>
      </c>
      <c r="C662" s="1544"/>
      <c r="D662" s="1544"/>
      <c r="E662" s="1544"/>
      <c r="F662" s="1544"/>
      <c r="G662" s="1544"/>
      <c r="H662" s="1544"/>
      <c r="I662" s="1544"/>
      <c r="J662" s="1544"/>
      <c r="K662" s="1544"/>
      <c r="L662" s="1544"/>
    </row>
    <row r="663" spans="2:12" x14ac:dyDescent="0.25">
      <c r="B663" s="1545" t="s">
        <v>425</v>
      </c>
      <c r="C663" s="1545"/>
      <c r="D663" s="1545"/>
      <c r="E663" s="1545"/>
      <c r="F663" s="1545"/>
      <c r="G663" s="1545"/>
      <c r="H663" s="1545"/>
      <c r="I663" s="1545"/>
      <c r="J663" s="1545"/>
      <c r="K663" s="1545"/>
      <c r="L663" s="1545"/>
    </row>
    <row r="664" spans="2:12" ht="17.399999999999999" x14ac:dyDescent="0.25">
      <c r="B664" s="1546" t="s">
        <v>7</v>
      </c>
      <c r="C664" s="1546"/>
      <c r="D664" s="986" t="s">
        <v>285</v>
      </c>
      <c r="E664" s="5"/>
      <c r="F664" s="5"/>
      <c r="G664" s="5"/>
      <c r="H664" s="987"/>
      <c r="I664" s="987"/>
      <c r="J664" s="987"/>
      <c r="K664" s="987"/>
      <c r="L664" s="931"/>
    </row>
    <row r="665" spans="2:12" x14ac:dyDescent="0.25">
      <c r="B665" s="1540"/>
      <c r="C665" s="1468"/>
      <c r="D665" s="5"/>
      <c r="E665" s="5"/>
      <c r="F665" s="5"/>
      <c r="G665" s="5"/>
      <c r="H665" s="548"/>
      <c r="I665" s="548"/>
      <c r="J665" s="548"/>
      <c r="K665" s="548"/>
      <c r="L665" s="548"/>
    </row>
    <row r="666" spans="2:12" ht="13.8" x14ac:dyDescent="0.3">
      <c r="B666" s="1549" t="s">
        <v>326</v>
      </c>
      <c r="C666" s="1549"/>
      <c r="D666" s="1541" t="str">
        <f>'14 FR - Title Page'!$F$10</f>
        <v>The</v>
      </c>
      <c r="E666" s="1541"/>
      <c r="F666" s="1541"/>
      <c r="G666" s="1541"/>
      <c r="H666" s="548"/>
      <c r="I666" s="548"/>
      <c r="J666" s="548"/>
      <c r="K666" s="548"/>
      <c r="L666" s="988"/>
    </row>
    <row r="667" spans="2:12" ht="13.8" x14ac:dyDescent="0.3">
      <c r="B667" s="1549" t="s">
        <v>325</v>
      </c>
      <c r="C667" s="1549"/>
      <c r="D667" s="1541">
        <f>'14 FR - Title Page'!$F$12</f>
        <v>0</v>
      </c>
      <c r="E667" s="1541"/>
      <c r="F667" s="1315"/>
      <c r="G667" s="550"/>
      <c r="H667" s="548"/>
      <c r="I667" s="548"/>
      <c r="J667" s="548"/>
      <c r="K667" s="548"/>
      <c r="L667" s="988"/>
    </row>
    <row r="668" spans="2:12" ht="13.8" x14ac:dyDescent="0.3">
      <c r="B668" s="1549" t="s">
        <v>332</v>
      </c>
      <c r="C668" s="1549"/>
      <c r="D668" s="1547">
        <f>'14 FR - Title Page'!$D$14</f>
        <v>0</v>
      </c>
      <c r="E668" s="1547"/>
      <c r="F668" s="1548"/>
      <c r="G668" s="989"/>
      <c r="H668" s="548"/>
      <c r="I668" s="548"/>
      <c r="J668" s="548"/>
      <c r="K668" s="548"/>
      <c r="L668" s="988"/>
    </row>
    <row r="669" spans="2:12" ht="13.8" x14ac:dyDescent="0.3">
      <c r="B669" s="1549"/>
      <c r="C669" s="1549"/>
      <c r="D669" s="1541"/>
      <c r="E669" s="1541"/>
      <c r="F669" s="1315"/>
      <c r="G669" s="550"/>
      <c r="H669" s="548"/>
      <c r="I669" s="548"/>
      <c r="J669" s="548"/>
      <c r="K669" s="548"/>
      <c r="L669" s="988"/>
    </row>
    <row r="670" spans="2:12" x14ac:dyDescent="0.25">
      <c r="B670" s="1542" t="s">
        <v>429</v>
      </c>
      <c r="C670" s="1543"/>
      <c r="D670" s="1550" t="s">
        <v>348</v>
      </c>
      <c r="E670" s="1550" t="s">
        <v>428</v>
      </c>
      <c r="F670" s="1550" t="s">
        <v>431</v>
      </c>
      <c r="G670" s="1550" t="s">
        <v>432</v>
      </c>
      <c r="H670" s="990"/>
      <c r="I670" s="548"/>
      <c r="J670" s="548"/>
      <c r="K670" s="548"/>
      <c r="L670" s="988"/>
    </row>
    <row r="671" spans="2:12" ht="13.8" x14ac:dyDescent="0.3">
      <c r="B671" s="1551" t="s">
        <v>406</v>
      </c>
      <c r="C671" s="1551"/>
      <c r="D671" s="1550"/>
      <c r="E671" s="1551"/>
      <c r="F671" s="1551"/>
      <c r="G671" s="1550"/>
      <c r="H671" s="990"/>
      <c r="I671" s="548"/>
      <c r="J671" s="548"/>
      <c r="K671" s="548"/>
      <c r="L671" s="988"/>
    </row>
    <row r="672" spans="2:12" ht="13.8" x14ac:dyDescent="0.3">
      <c r="B672" s="1537" t="e">
        <f>'28 Scores Compiled'!$L$7</f>
        <v>#N/A</v>
      </c>
      <c r="C672" s="1538"/>
      <c r="D672" s="991">
        <f>'13 Score Fill'!$H$7</f>
        <v>0</v>
      </c>
      <c r="E672" s="1001">
        <f>'28 Scores Compiled'!I62</f>
        <v>0</v>
      </c>
      <c r="F672" s="993" t="e">
        <f>E672/D672</f>
        <v>#DIV/0!</v>
      </c>
      <c r="G672" s="993" t="e">
        <f>'28 Scores Compiled'!$N$7</f>
        <v>#DIV/0!</v>
      </c>
      <c r="H672" s="990"/>
      <c r="I672" s="548"/>
      <c r="J672" s="548"/>
      <c r="K672" s="548"/>
      <c r="L672" s="988"/>
    </row>
    <row r="673" spans="2:12" ht="13.8" x14ac:dyDescent="0.3">
      <c r="B673" s="1537" t="e">
        <f>'28 Scores Compiled'!$L$8</f>
        <v>#N/A</v>
      </c>
      <c r="C673" s="1538"/>
      <c r="D673" s="991">
        <f>'13 Score Fill'!$H$14</f>
        <v>0</v>
      </c>
      <c r="E673" s="1001">
        <f>'28 Scores Compiled'!I63</f>
        <v>0</v>
      </c>
      <c r="F673" s="993" t="e">
        <f>E673/D673</f>
        <v>#DIV/0!</v>
      </c>
      <c r="G673" s="993" t="e">
        <f>'28 Scores Compiled'!$N$8</f>
        <v>#DIV/0!</v>
      </c>
      <c r="H673" s="990"/>
      <c r="I673" s="548"/>
      <c r="J673" s="548"/>
      <c r="K673" s="548"/>
      <c r="L673" s="988"/>
    </row>
    <row r="674" spans="2:12" ht="13.8" x14ac:dyDescent="0.3">
      <c r="B674" s="1537" t="e">
        <f>'28 Scores Compiled'!$L$9</f>
        <v>#N/A</v>
      </c>
      <c r="C674" s="1538"/>
      <c r="D674" s="991">
        <f>'13 Score Fill'!$H$23</f>
        <v>0</v>
      </c>
      <c r="E674" s="1001">
        <f>'28 Scores Compiled'!I64</f>
        <v>0</v>
      </c>
      <c r="F674" s="993" t="e">
        <f>E674/D674</f>
        <v>#DIV/0!</v>
      </c>
      <c r="G674" s="993" t="e">
        <f>'28 Scores Compiled'!$N$9</f>
        <v>#DIV/0!</v>
      </c>
      <c r="H674" s="990"/>
      <c r="I674" s="548"/>
      <c r="J674" s="548"/>
      <c r="K674" s="548"/>
      <c r="L674" s="988"/>
    </row>
    <row r="675" spans="2:12" ht="13.8" x14ac:dyDescent="0.3">
      <c r="B675" s="1537" t="str">
        <f>'28 Scores Compiled'!$L$10</f>
        <v>Not Used</v>
      </c>
      <c r="C675" s="1538"/>
      <c r="D675" s="991">
        <f>'13 Score Fill'!$H$31</f>
        <v>0</v>
      </c>
      <c r="E675" s="1001">
        <f>'28 Scores Compiled'!I65</f>
        <v>0</v>
      </c>
      <c r="F675" s="993" t="e">
        <f>E675/D675</f>
        <v>#DIV/0!</v>
      </c>
      <c r="G675" s="993" t="e">
        <f>'28 Scores Compiled'!$N$10</f>
        <v>#DIV/0!</v>
      </c>
      <c r="H675" s="994"/>
      <c r="I675" s="638"/>
      <c r="J675" s="638"/>
      <c r="K675" s="638"/>
      <c r="L675" s="638"/>
    </row>
    <row r="676" spans="2:12" ht="13.8" x14ac:dyDescent="0.3">
      <c r="B676" s="1537" t="str">
        <f>'28 Scores Compiled'!$L$11</f>
        <v>Total</v>
      </c>
      <c r="C676" s="1538"/>
      <c r="D676" s="991">
        <f>SUM(D672:D675)</f>
        <v>0</v>
      </c>
      <c r="E676" s="995">
        <f>SUM(E672:E675)</f>
        <v>0</v>
      </c>
      <c r="F676" s="993" t="e">
        <f>E676/D676</f>
        <v>#DIV/0!</v>
      </c>
      <c r="G676" s="993" t="e">
        <f>'28 Scores Compiled'!$N$11</f>
        <v>#DIV/0!</v>
      </c>
      <c r="H676" s="994"/>
      <c r="I676" s="638"/>
      <c r="J676" s="638"/>
      <c r="K676" s="638"/>
      <c r="L676" s="638"/>
    </row>
    <row r="677" spans="2:12" x14ac:dyDescent="0.25">
      <c r="B677" s="1539"/>
      <c r="C677" s="1539"/>
      <c r="D677" s="1539"/>
      <c r="E677" s="1539"/>
      <c r="F677" s="1539"/>
      <c r="G677" s="996"/>
      <c r="H677" s="997"/>
      <c r="I677" s="997"/>
      <c r="J677" s="997"/>
      <c r="K677" s="997"/>
      <c r="L677" s="997"/>
    </row>
    <row r="678" spans="2:12" x14ac:dyDescent="0.25">
      <c r="B678" s="996"/>
      <c r="C678" s="996"/>
      <c r="D678" s="996"/>
      <c r="E678" s="996"/>
      <c r="F678" s="996"/>
      <c r="G678" s="996"/>
      <c r="H678" s="997"/>
      <c r="I678" s="997"/>
      <c r="J678" s="997"/>
      <c r="K678" s="997"/>
      <c r="L678" s="997"/>
    </row>
    <row r="679" spans="2:12" x14ac:dyDescent="0.25">
      <c r="B679" s="5"/>
      <c r="C679" s="5"/>
      <c r="D679" s="5"/>
      <c r="E679" s="5"/>
      <c r="F679" s="5"/>
      <c r="G679" s="5"/>
      <c r="H679" s="5"/>
      <c r="I679" s="5"/>
      <c r="J679" s="5"/>
      <c r="K679" s="5"/>
      <c r="L679" s="5"/>
    </row>
    <row r="680" spans="2:12" x14ac:dyDescent="0.25">
      <c r="B680" s="5"/>
      <c r="C680" s="5"/>
      <c r="D680" s="5"/>
      <c r="E680" s="5"/>
      <c r="F680" s="5"/>
      <c r="G680" s="5"/>
      <c r="H680" s="5"/>
      <c r="I680" s="5"/>
      <c r="J680" s="5"/>
      <c r="K680" s="5"/>
      <c r="L680" s="5"/>
    </row>
    <row r="681" spans="2:12" x14ac:dyDescent="0.25">
      <c r="B681" s="5"/>
      <c r="C681" s="5"/>
      <c r="D681" s="5"/>
      <c r="E681" s="5"/>
      <c r="F681" s="5"/>
      <c r="G681" s="5"/>
      <c r="H681" s="5"/>
      <c r="I681" s="5"/>
      <c r="J681" s="5"/>
      <c r="K681" s="5"/>
      <c r="L681" s="5"/>
    </row>
    <row r="682" spans="2:12" x14ac:dyDescent="0.25">
      <c r="B682" s="5"/>
      <c r="C682" s="5"/>
      <c r="D682" s="5"/>
      <c r="E682" s="5"/>
      <c r="F682" s="5"/>
      <c r="G682" s="5"/>
      <c r="H682" s="5"/>
      <c r="I682" s="5"/>
      <c r="J682" s="5"/>
      <c r="K682" s="5"/>
      <c r="L682" s="5"/>
    </row>
    <row r="683" spans="2:12" x14ac:dyDescent="0.25">
      <c r="B683" s="5"/>
      <c r="C683" s="5"/>
      <c r="D683" s="5"/>
      <c r="E683" s="5"/>
      <c r="F683" s="5"/>
      <c r="G683" s="5"/>
      <c r="H683" s="5"/>
      <c r="I683" s="5"/>
      <c r="J683" s="5"/>
      <c r="K683" s="5"/>
      <c r="L683" s="5"/>
    </row>
    <row r="684" spans="2:12" x14ac:dyDescent="0.25">
      <c r="B684" s="5"/>
      <c r="C684" s="5"/>
      <c r="D684" s="5"/>
      <c r="E684" s="5"/>
      <c r="F684" s="5"/>
      <c r="G684" s="5"/>
      <c r="H684" s="5"/>
      <c r="I684" s="5"/>
      <c r="J684" s="5"/>
      <c r="K684" s="5"/>
      <c r="L684" s="5"/>
    </row>
    <row r="685" spans="2:12" x14ac:dyDescent="0.25">
      <c r="B685" s="5"/>
      <c r="C685" s="5"/>
      <c r="D685" s="5"/>
      <c r="E685" s="5"/>
      <c r="F685" s="5"/>
      <c r="G685" s="5"/>
      <c r="H685" s="5"/>
      <c r="I685" s="5"/>
      <c r="J685" s="5"/>
      <c r="K685" s="5"/>
      <c r="L685" s="5"/>
    </row>
    <row r="686" spans="2:12" x14ac:dyDescent="0.25">
      <c r="B686" s="5"/>
      <c r="C686" s="5"/>
      <c r="D686" s="5"/>
      <c r="E686" s="5"/>
      <c r="F686" s="5"/>
      <c r="G686" s="5"/>
      <c r="H686" s="5"/>
      <c r="I686" s="5"/>
      <c r="J686" s="5"/>
      <c r="K686" s="5"/>
      <c r="L686" s="5"/>
    </row>
    <row r="687" spans="2:12" x14ac:dyDescent="0.25">
      <c r="B687" s="5"/>
      <c r="C687" s="5"/>
      <c r="D687" s="5"/>
      <c r="E687" s="5"/>
      <c r="F687" s="5"/>
      <c r="G687" s="5"/>
      <c r="H687" s="5"/>
      <c r="I687" s="5"/>
      <c r="J687" s="5"/>
      <c r="K687" s="5"/>
      <c r="L687" s="5"/>
    </row>
    <row r="688" spans="2:12" x14ac:dyDescent="0.25">
      <c r="B688" s="5"/>
      <c r="C688" s="5"/>
      <c r="D688" s="5"/>
      <c r="E688" s="5"/>
      <c r="F688" s="5"/>
      <c r="G688" s="5"/>
      <c r="H688" s="5"/>
      <c r="I688" s="5"/>
      <c r="J688" s="5"/>
      <c r="K688" s="5"/>
      <c r="L688" s="5"/>
    </row>
    <row r="689" spans="2:12" x14ac:dyDescent="0.25">
      <c r="B689" s="5"/>
      <c r="C689" s="5"/>
      <c r="D689" s="5"/>
      <c r="E689" s="5"/>
      <c r="F689" s="5"/>
      <c r="G689" s="5"/>
      <c r="H689" s="5"/>
      <c r="I689" s="5"/>
      <c r="J689" s="5"/>
      <c r="K689" s="5"/>
      <c r="L689" s="5"/>
    </row>
    <row r="690" spans="2:12" x14ac:dyDescent="0.25">
      <c r="B690" s="5"/>
      <c r="C690" s="5"/>
      <c r="D690" s="5"/>
      <c r="E690" s="5"/>
      <c r="F690" s="5"/>
      <c r="G690" s="5"/>
      <c r="H690" s="5"/>
      <c r="I690" s="5"/>
      <c r="J690" s="5"/>
      <c r="K690" s="5"/>
      <c r="L690" s="5"/>
    </row>
    <row r="691" spans="2:12" x14ac:dyDescent="0.25">
      <c r="B691" s="5"/>
      <c r="C691" s="5"/>
      <c r="D691" s="5"/>
      <c r="E691" s="5"/>
      <c r="F691" s="5"/>
      <c r="G691" s="5"/>
      <c r="H691" s="5"/>
      <c r="I691" s="5"/>
      <c r="J691" s="5"/>
      <c r="K691" s="5"/>
      <c r="L691" s="5"/>
    </row>
    <row r="692" spans="2:12" x14ac:dyDescent="0.25">
      <c r="B692" s="5"/>
      <c r="C692" s="5"/>
      <c r="D692" s="5"/>
      <c r="E692" s="5"/>
      <c r="F692" s="5"/>
      <c r="G692" s="5"/>
      <c r="H692" s="5"/>
      <c r="I692" s="5"/>
      <c r="J692" s="5"/>
      <c r="K692" s="5"/>
      <c r="L692" s="5"/>
    </row>
    <row r="693" spans="2:12" x14ac:dyDescent="0.25">
      <c r="B693" s="5"/>
      <c r="C693" s="5"/>
      <c r="D693" s="5"/>
      <c r="E693" s="5"/>
      <c r="F693" s="5"/>
      <c r="G693" s="5"/>
      <c r="H693" s="5"/>
      <c r="I693" s="5"/>
      <c r="J693" s="5"/>
      <c r="K693" s="5"/>
      <c r="L693" s="5"/>
    </row>
    <row r="694" spans="2:12" x14ac:dyDescent="0.25">
      <c r="B694" s="5"/>
      <c r="C694" s="5"/>
      <c r="D694" s="5"/>
      <c r="E694" s="5"/>
      <c r="F694" s="5"/>
      <c r="G694" s="5"/>
      <c r="H694" s="5"/>
      <c r="I694" s="5"/>
      <c r="J694" s="5"/>
      <c r="K694" s="5"/>
      <c r="L694" s="5"/>
    </row>
    <row r="695" spans="2:12" x14ac:dyDescent="0.25">
      <c r="B695" s="5"/>
      <c r="C695" s="5"/>
      <c r="D695" s="5"/>
      <c r="E695" s="5"/>
      <c r="F695" s="5"/>
      <c r="G695" s="5"/>
      <c r="H695" s="5"/>
      <c r="I695" s="5"/>
      <c r="J695" s="5"/>
      <c r="K695" s="5"/>
      <c r="L695" s="5"/>
    </row>
    <row r="696" spans="2:12" x14ac:dyDescent="0.25">
      <c r="B696" s="5"/>
      <c r="C696" s="5"/>
      <c r="D696" s="5"/>
      <c r="E696" s="5"/>
      <c r="F696" s="5"/>
      <c r="G696" s="5"/>
      <c r="H696" s="5"/>
      <c r="I696" s="5"/>
      <c r="J696" s="5"/>
      <c r="K696" s="5"/>
      <c r="L696" s="5"/>
    </row>
    <row r="697" spans="2:12" x14ac:dyDescent="0.25">
      <c r="B697" s="5"/>
      <c r="C697" s="5"/>
      <c r="D697" s="5"/>
      <c r="E697" s="5"/>
      <c r="F697" s="5"/>
      <c r="G697" s="5"/>
      <c r="H697" s="5"/>
      <c r="I697" s="5"/>
      <c r="J697" s="5"/>
      <c r="K697" s="5"/>
      <c r="L697" s="5"/>
    </row>
    <row r="698" spans="2:12" x14ac:dyDescent="0.25">
      <c r="B698" s="5"/>
      <c r="C698" s="5"/>
      <c r="D698" s="5"/>
      <c r="E698" s="5"/>
      <c r="F698" s="5"/>
      <c r="G698" s="5"/>
      <c r="H698" s="5"/>
      <c r="I698" s="5"/>
      <c r="J698" s="5"/>
      <c r="K698" s="5"/>
      <c r="L698" s="5"/>
    </row>
    <row r="699" spans="2:12" x14ac:dyDescent="0.25">
      <c r="B699" s="5"/>
      <c r="C699" s="5"/>
      <c r="D699" s="5"/>
      <c r="E699" s="5"/>
      <c r="F699" s="5"/>
      <c r="G699" s="5"/>
      <c r="H699" s="5"/>
      <c r="I699" s="5"/>
      <c r="J699" s="5"/>
      <c r="K699" s="5"/>
      <c r="L699" s="5"/>
    </row>
    <row r="700" spans="2:12" x14ac:dyDescent="0.25">
      <c r="B700" s="5"/>
      <c r="C700" s="5"/>
      <c r="D700" s="5"/>
      <c r="E700" s="5"/>
      <c r="F700" s="5"/>
      <c r="G700" s="5"/>
      <c r="H700" s="5"/>
      <c r="I700" s="5"/>
      <c r="J700" s="5"/>
      <c r="K700" s="5"/>
      <c r="L700" s="5"/>
    </row>
    <row r="701" spans="2:12" x14ac:dyDescent="0.25">
      <c r="B701" s="5"/>
      <c r="C701" s="5"/>
      <c r="D701" s="5"/>
      <c r="E701" s="5"/>
      <c r="F701" s="5"/>
      <c r="G701" s="5"/>
      <c r="H701" s="5"/>
      <c r="I701" s="5"/>
      <c r="J701" s="5"/>
      <c r="K701" s="5"/>
      <c r="L701" s="5"/>
    </row>
    <row r="702" spans="2:12" x14ac:dyDescent="0.25">
      <c r="B702" s="5"/>
      <c r="C702" s="5"/>
      <c r="D702" s="5"/>
      <c r="E702" s="5"/>
      <c r="F702" s="5"/>
      <c r="G702" s="5"/>
      <c r="H702" s="5"/>
      <c r="I702" s="5"/>
      <c r="J702" s="5"/>
      <c r="K702" s="5"/>
      <c r="L702" s="5"/>
    </row>
    <row r="703" spans="2:12" x14ac:dyDescent="0.25">
      <c r="B703" s="5"/>
      <c r="C703" s="5"/>
      <c r="D703" s="5"/>
      <c r="E703" s="5"/>
      <c r="F703" s="5"/>
      <c r="G703" s="5"/>
      <c r="H703" s="5"/>
      <c r="I703" s="5"/>
      <c r="J703" s="5"/>
      <c r="K703" s="5"/>
      <c r="L703" s="5"/>
    </row>
    <row r="704" spans="2:12" x14ac:dyDescent="0.25">
      <c r="B704" s="5"/>
      <c r="C704" s="5"/>
      <c r="D704" s="5"/>
      <c r="E704" s="5"/>
      <c r="F704" s="5"/>
      <c r="G704" s="5"/>
      <c r="H704" s="5"/>
      <c r="I704" s="5"/>
      <c r="J704" s="5"/>
      <c r="K704" s="5"/>
      <c r="L704" s="5"/>
    </row>
    <row r="705" spans="2:12" x14ac:dyDescent="0.25">
      <c r="B705" s="5"/>
      <c r="C705" s="5"/>
      <c r="D705" s="5"/>
      <c r="E705" s="5"/>
      <c r="F705" s="5"/>
      <c r="G705" s="5"/>
      <c r="H705" s="5"/>
      <c r="I705" s="5"/>
      <c r="J705" s="5"/>
      <c r="K705" s="5"/>
      <c r="L705" s="5"/>
    </row>
    <row r="706" spans="2:12" x14ac:dyDescent="0.25">
      <c r="B706" s="5"/>
      <c r="C706" s="5"/>
      <c r="D706" s="5"/>
      <c r="E706" s="5"/>
      <c r="F706" s="5"/>
      <c r="G706" s="5"/>
      <c r="H706" s="5"/>
      <c r="I706" s="5"/>
      <c r="J706" s="5"/>
      <c r="K706" s="5"/>
      <c r="L706" s="5"/>
    </row>
    <row r="707" spans="2:12" x14ac:dyDescent="0.25">
      <c r="B707" s="5"/>
      <c r="C707" s="5"/>
      <c r="D707" s="5"/>
      <c r="E707" s="5"/>
      <c r="F707" s="5"/>
      <c r="G707" s="5"/>
      <c r="H707" s="5"/>
      <c r="I707" s="5"/>
      <c r="J707" s="5"/>
      <c r="K707" s="5"/>
      <c r="L707" s="5"/>
    </row>
    <row r="708" spans="2:12" x14ac:dyDescent="0.25">
      <c r="B708" s="5"/>
      <c r="C708" s="5"/>
      <c r="D708" s="5"/>
      <c r="E708" s="5"/>
      <c r="F708" s="5"/>
      <c r="G708" s="5"/>
      <c r="H708" s="5"/>
      <c r="I708" s="5"/>
      <c r="J708" s="5"/>
      <c r="K708" s="5"/>
      <c r="L708" s="5"/>
    </row>
    <row r="709" spans="2:12" x14ac:dyDescent="0.25">
      <c r="B709" s="5"/>
      <c r="C709" s="5"/>
      <c r="D709" s="5"/>
      <c r="E709" s="5"/>
      <c r="F709" s="5"/>
      <c r="G709" s="5"/>
      <c r="H709" s="5"/>
      <c r="I709" s="5"/>
      <c r="J709" s="5"/>
      <c r="K709" s="5"/>
      <c r="L709" s="5"/>
    </row>
    <row r="710" spans="2:12" x14ac:dyDescent="0.25">
      <c r="B710" s="5"/>
      <c r="C710" s="5"/>
      <c r="D710" s="5"/>
      <c r="E710" s="5"/>
      <c r="F710" s="5"/>
      <c r="G710" s="5"/>
      <c r="H710" s="5"/>
      <c r="I710" s="5"/>
      <c r="J710" s="5"/>
      <c r="K710" s="5"/>
      <c r="L710" s="5"/>
    </row>
    <row r="711" spans="2:12" x14ac:dyDescent="0.25">
      <c r="B711" s="5"/>
      <c r="C711" s="5"/>
      <c r="D711" s="5"/>
      <c r="E711" s="5"/>
      <c r="F711" s="5"/>
      <c r="G711" s="5"/>
      <c r="H711" s="5"/>
      <c r="I711" s="5"/>
      <c r="J711" s="5"/>
      <c r="K711" s="5"/>
      <c r="L711" s="5"/>
    </row>
    <row r="712" spans="2:12" x14ac:dyDescent="0.25">
      <c r="B712" s="5"/>
      <c r="C712" s="5"/>
      <c r="D712" s="5"/>
      <c r="E712" s="5"/>
      <c r="F712" s="5"/>
      <c r="G712" s="5"/>
      <c r="H712" s="5"/>
      <c r="I712" s="5"/>
      <c r="J712" s="5"/>
      <c r="K712" s="5"/>
      <c r="L712" s="5"/>
    </row>
    <row r="713" spans="2:12" x14ac:dyDescent="0.25">
      <c r="B713" s="5"/>
      <c r="C713" s="5"/>
      <c r="D713" s="5"/>
      <c r="E713" s="5"/>
      <c r="F713" s="5"/>
      <c r="G713" s="5"/>
      <c r="H713" s="5"/>
      <c r="I713" s="5"/>
      <c r="J713" s="5"/>
      <c r="K713" s="5"/>
      <c r="L713" s="5"/>
    </row>
    <row r="714" spans="2:12" x14ac:dyDescent="0.25">
      <c r="B714" s="5"/>
      <c r="C714" s="5"/>
      <c r="D714" s="5"/>
      <c r="E714" s="5"/>
      <c r="F714" s="5"/>
      <c r="G714" s="5"/>
      <c r="H714" s="5"/>
      <c r="I714" s="5"/>
      <c r="J714" s="5"/>
      <c r="K714" s="5"/>
      <c r="L714" s="5"/>
    </row>
    <row r="715" spans="2:12" x14ac:dyDescent="0.25">
      <c r="B715" s="5"/>
      <c r="C715" s="5"/>
      <c r="D715" s="5"/>
      <c r="E715" s="5"/>
      <c r="F715" s="5"/>
      <c r="G715" s="5"/>
      <c r="H715" s="5"/>
      <c r="I715" s="5"/>
      <c r="J715" s="5"/>
      <c r="K715" s="5"/>
      <c r="L715" s="5"/>
    </row>
    <row r="716" spans="2:12" x14ac:dyDescent="0.25">
      <c r="B716" s="5"/>
      <c r="C716" s="5"/>
      <c r="D716" s="5"/>
      <c r="E716" s="5"/>
      <c r="F716" s="5"/>
      <c r="G716" s="5"/>
      <c r="H716" s="5"/>
      <c r="I716" s="5"/>
      <c r="J716" s="5"/>
      <c r="K716" s="5"/>
      <c r="L716" s="5"/>
    </row>
    <row r="717" spans="2:12" x14ac:dyDescent="0.25">
      <c r="B717" s="5"/>
      <c r="C717" s="5"/>
      <c r="D717" s="5"/>
      <c r="E717" s="5"/>
      <c r="F717" s="5"/>
      <c r="G717" s="5"/>
      <c r="H717" s="5"/>
      <c r="I717" s="5"/>
      <c r="J717" s="5"/>
      <c r="K717" s="5"/>
      <c r="L717" s="5"/>
    </row>
    <row r="718" spans="2:12" x14ac:dyDescent="0.25">
      <c r="B718" s="5"/>
      <c r="C718" s="5"/>
      <c r="D718" s="5"/>
      <c r="E718" s="5"/>
      <c r="F718" s="5"/>
      <c r="G718" s="5"/>
      <c r="H718" s="5"/>
      <c r="I718" s="5"/>
      <c r="J718" s="5"/>
      <c r="K718" s="5"/>
      <c r="L718" s="5"/>
    </row>
    <row r="719" spans="2:12" x14ac:dyDescent="0.25">
      <c r="B719" s="5"/>
      <c r="C719" s="5"/>
      <c r="D719" s="5"/>
      <c r="E719" s="5"/>
      <c r="F719" s="5"/>
      <c r="G719" s="5"/>
      <c r="H719" s="5"/>
      <c r="I719" s="5"/>
      <c r="J719" s="5"/>
      <c r="K719" s="5"/>
      <c r="L719" s="5"/>
    </row>
    <row r="720" spans="2:12" x14ac:dyDescent="0.25">
      <c r="B720" s="5"/>
      <c r="C720" s="5"/>
      <c r="D720" s="5"/>
      <c r="E720" s="5"/>
      <c r="F720" s="5"/>
      <c r="G720" s="5"/>
      <c r="H720" s="5"/>
      <c r="I720" s="5"/>
      <c r="J720" s="5"/>
      <c r="K720" s="5"/>
      <c r="L720" s="5"/>
    </row>
    <row r="721" spans="2:12" ht="6" customHeight="1" x14ac:dyDescent="0.25">
      <c r="B721" s="5"/>
      <c r="C721" s="5"/>
      <c r="D721" s="5"/>
      <c r="E721" s="5"/>
      <c r="F721" s="5"/>
      <c r="G721" s="5"/>
      <c r="H721" s="5"/>
      <c r="I721" s="5"/>
      <c r="J721" s="5"/>
      <c r="K721" s="5"/>
      <c r="L721" s="5"/>
    </row>
    <row r="722" spans="2:12" ht="17.399999999999999" x14ac:dyDescent="0.25">
      <c r="B722" s="1544" t="s">
        <v>418</v>
      </c>
      <c r="C722" s="1544"/>
      <c r="D722" s="1544"/>
      <c r="E722" s="1544"/>
      <c r="F722" s="1544"/>
      <c r="G722" s="1544"/>
      <c r="H722" s="1544"/>
      <c r="I722" s="1544"/>
      <c r="J722" s="1544"/>
      <c r="K722" s="1544"/>
      <c r="L722" s="1544"/>
    </row>
    <row r="723" spans="2:12" x14ac:dyDescent="0.25">
      <c r="B723" s="1545" t="s">
        <v>425</v>
      </c>
      <c r="C723" s="1545"/>
      <c r="D723" s="1545"/>
      <c r="E723" s="1545"/>
      <c r="F723" s="1545"/>
      <c r="G723" s="1545"/>
      <c r="H723" s="1545"/>
      <c r="I723" s="1545"/>
      <c r="J723" s="1545"/>
      <c r="K723" s="1545"/>
      <c r="L723" s="1545"/>
    </row>
    <row r="724" spans="2:12" ht="17.399999999999999" x14ac:dyDescent="0.25">
      <c r="B724" s="1546" t="s">
        <v>7</v>
      </c>
      <c r="C724" s="1546"/>
      <c r="D724" s="986" t="s">
        <v>286</v>
      </c>
      <c r="E724" s="5"/>
      <c r="F724" s="5"/>
      <c r="G724" s="5"/>
      <c r="H724" s="987"/>
      <c r="I724" s="987"/>
      <c r="J724" s="987"/>
      <c r="K724" s="987"/>
      <c r="L724" s="931"/>
    </row>
    <row r="725" spans="2:12" x14ac:dyDescent="0.25">
      <c r="B725" s="1540"/>
      <c r="C725" s="1468"/>
      <c r="D725" s="5"/>
      <c r="E725" s="5"/>
      <c r="F725" s="5"/>
      <c r="G725" s="5"/>
      <c r="H725" s="548"/>
      <c r="I725" s="548"/>
      <c r="J725" s="548"/>
      <c r="K725" s="548"/>
      <c r="L725" s="548"/>
    </row>
    <row r="726" spans="2:12" ht="13.8" x14ac:dyDescent="0.3">
      <c r="B726" s="1549" t="s">
        <v>326</v>
      </c>
      <c r="C726" s="1549"/>
      <c r="D726" s="1541" t="str">
        <f>'14 FR - Title Page'!$F$10</f>
        <v>The</v>
      </c>
      <c r="E726" s="1541"/>
      <c r="F726" s="1541"/>
      <c r="G726" s="1541"/>
      <c r="H726" s="548"/>
      <c r="I726" s="548"/>
      <c r="J726" s="548"/>
      <c r="K726" s="548"/>
      <c r="L726" s="988"/>
    </row>
    <row r="727" spans="2:12" ht="13.8" x14ac:dyDescent="0.3">
      <c r="B727" s="1549" t="s">
        <v>325</v>
      </c>
      <c r="C727" s="1549"/>
      <c r="D727" s="1541">
        <f>'14 FR - Title Page'!$F$12</f>
        <v>0</v>
      </c>
      <c r="E727" s="1541"/>
      <c r="F727" s="1315"/>
      <c r="G727" s="550"/>
      <c r="H727" s="548"/>
      <c r="I727" s="548"/>
      <c r="J727" s="548"/>
      <c r="K727" s="548"/>
      <c r="L727" s="988"/>
    </row>
    <row r="728" spans="2:12" ht="13.8" x14ac:dyDescent="0.3">
      <c r="B728" s="1549" t="s">
        <v>332</v>
      </c>
      <c r="C728" s="1549"/>
      <c r="D728" s="1547">
        <f>'14 FR - Title Page'!$D$14</f>
        <v>0</v>
      </c>
      <c r="E728" s="1547"/>
      <c r="F728" s="1548"/>
      <c r="G728" s="989"/>
      <c r="H728" s="548"/>
      <c r="I728" s="548"/>
      <c r="J728" s="548"/>
      <c r="K728" s="548"/>
      <c r="L728" s="988"/>
    </row>
    <row r="729" spans="2:12" ht="13.8" x14ac:dyDescent="0.3">
      <c r="B729" s="1549"/>
      <c r="C729" s="1549"/>
      <c r="D729" s="1541"/>
      <c r="E729" s="1541"/>
      <c r="F729" s="1315"/>
      <c r="G729" s="550"/>
      <c r="H729" s="548"/>
      <c r="I729" s="548"/>
      <c r="J729" s="548"/>
      <c r="K729" s="548"/>
      <c r="L729" s="988"/>
    </row>
    <row r="730" spans="2:12" x14ac:dyDescent="0.25">
      <c r="B730" s="1542" t="s">
        <v>429</v>
      </c>
      <c r="C730" s="1543"/>
      <c r="D730" s="1550" t="s">
        <v>348</v>
      </c>
      <c r="E730" s="1550" t="s">
        <v>428</v>
      </c>
      <c r="F730" s="1550" t="s">
        <v>431</v>
      </c>
      <c r="G730" s="1550" t="s">
        <v>432</v>
      </c>
      <c r="H730" s="990"/>
      <c r="I730" s="548"/>
      <c r="J730" s="548"/>
      <c r="K730" s="548"/>
      <c r="L730" s="988"/>
    </row>
    <row r="731" spans="2:12" ht="13.8" x14ac:dyDescent="0.3">
      <c r="B731" s="1551" t="s">
        <v>406</v>
      </c>
      <c r="C731" s="1551"/>
      <c r="D731" s="1550"/>
      <c r="E731" s="1551"/>
      <c r="F731" s="1551"/>
      <c r="G731" s="1550"/>
      <c r="H731" s="990"/>
      <c r="I731" s="548"/>
      <c r="J731" s="548"/>
      <c r="K731" s="548"/>
      <c r="L731" s="988"/>
    </row>
    <row r="732" spans="2:12" ht="13.8" x14ac:dyDescent="0.3">
      <c r="B732" s="1537" t="e">
        <f>'28 Scores Compiled'!$L$7</f>
        <v>#N/A</v>
      </c>
      <c r="C732" s="1538"/>
      <c r="D732" s="991">
        <f>'13 Score Fill'!$H$7</f>
        <v>0</v>
      </c>
      <c r="E732" s="1001">
        <f>'28 Scores Compiled'!I67</f>
        <v>0</v>
      </c>
      <c r="F732" s="993" t="e">
        <f>E732/D732</f>
        <v>#DIV/0!</v>
      </c>
      <c r="G732" s="993" t="e">
        <f>'28 Scores Compiled'!$N$7</f>
        <v>#DIV/0!</v>
      </c>
      <c r="H732" s="990"/>
      <c r="I732" s="548"/>
      <c r="J732" s="548"/>
      <c r="K732" s="548"/>
      <c r="L732" s="988"/>
    </row>
    <row r="733" spans="2:12" ht="13.8" x14ac:dyDescent="0.3">
      <c r="B733" s="1537" t="e">
        <f>'28 Scores Compiled'!$L$8</f>
        <v>#N/A</v>
      </c>
      <c r="C733" s="1538"/>
      <c r="D733" s="991">
        <f>'13 Score Fill'!$H$14</f>
        <v>0</v>
      </c>
      <c r="E733" s="1001">
        <f>'28 Scores Compiled'!I68</f>
        <v>0</v>
      </c>
      <c r="F733" s="993" t="e">
        <f>E733/D733</f>
        <v>#DIV/0!</v>
      </c>
      <c r="G733" s="993" t="e">
        <f>'28 Scores Compiled'!$N$8</f>
        <v>#DIV/0!</v>
      </c>
      <c r="H733" s="990"/>
      <c r="I733" s="548"/>
      <c r="J733" s="548"/>
      <c r="K733" s="548"/>
      <c r="L733" s="988"/>
    </row>
    <row r="734" spans="2:12" ht="13.8" x14ac:dyDescent="0.3">
      <c r="B734" s="1537" t="e">
        <f>'28 Scores Compiled'!$L$9</f>
        <v>#N/A</v>
      </c>
      <c r="C734" s="1538"/>
      <c r="D734" s="991">
        <f>'13 Score Fill'!$H$23</f>
        <v>0</v>
      </c>
      <c r="E734" s="1001">
        <f>'28 Scores Compiled'!I69</f>
        <v>0</v>
      </c>
      <c r="F734" s="993" t="e">
        <f>E734/D734</f>
        <v>#DIV/0!</v>
      </c>
      <c r="G734" s="993" t="e">
        <f>'28 Scores Compiled'!$N$9</f>
        <v>#DIV/0!</v>
      </c>
      <c r="H734" s="990"/>
      <c r="I734" s="548"/>
      <c r="J734" s="548"/>
      <c r="K734" s="548"/>
      <c r="L734" s="988"/>
    </row>
    <row r="735" spans="2:12" ht="13.8" x14ac:dyDescent="0.3">
      <c r="B735" s="1537" t="str">
        <f>'28 Scores Compiled'!$L$10</f>
        <v>Not Used</v>
      </c>
      <c r="C735" s="1538"/>
      <c r="D735" s="991">
        <f>'13 Score Fill'!$H$31</f>
        <v>0</v>
      </c>
      <c r="E735" s="1001">
        <f>'28 Scores Compiled'!I70</f>
        <v>0</v>
      </c>
      <c r="F735" s="993" t="e">
        <f>E735/D735</f>
        <v>#DIV/0!</v>
      </c>
      <c r="G735" s="993" t="e">
        <f>'28 Scores Compiled'!$N$10</f>
        <v>#DIV/0!</v>
      </c>
      <c r="H735" s="994"/>
      <c r="I735" s="638"/>
      <c r="J735" s="638"/>
      <c r="K735" s="638"/>
      <c r="L735" s="638"/>
    </row>
    <row r="736" spans="2:12" ht="13.8" x14ac:dyDescent="0.3">
      <c r="B736" s="1537" t="str">
        <f>'28 Scores Compiled'!$L$11</f>
        <v>Total</v>
      </c>
      <c r="C736" s="1538"/>
      <c r="D736" s="991">
        <f>SUM(D732:D735)</f>
        <v>0</v>
      </c>
      <c r="E736" s="995">
        <f>SUM(E732:E735)</f>
        <v>0</v>
      </c>
      <c r="F736" s="993" t="e">
        <f>E736/D736</f>
        <v>#DIV/0!</v>
      </c>
      <c r="G736" s="993" t="e">
        <f>'28 Scores Compiled'!$N$11</f>
        <v>#DIV/0!</v>
      </c>
      <c r="H736" s="994"/>
      <c r="I736" s="638"/>
      <c r="J736" s="638"/>
      <c r="K736" s="638"/>
      <c r="L736" s="638"/>
    </row>
    <row r="737" spans="2:12" x14ac:dyDescent="0.25">
      <c r="B737" s="1539"/>
      <c r="C737" s="1539"/>
      <c r="D737" s="1539"/>
      <c r="E737" s="1539"/>
      <c r="F737" s="1539"/>
      <c r="G737" s="996"/>
      <c r="H737" s="997"/>
      <c r="I737" s="997"/>
      <c r="J737" s="997"/>
      <c r="K737" s="997"/>
      <c r="L737" s="997"/>
    </row>
    <row r="738" spans="2:12" x14ac:dyDescent="0.25">
      <c r="B738" s="996"/>
      <c r="C738" s="996"/>
      <c r="D738" s="996"/>
      <c r="E738" s="996"/>
      <c r="F738" s="996"/>
      <c r="G738" s="996"/>
      <c r="H738" s="997"/>
      <c r="I738" s="997"/>
      <c r="J738" s="997"/>
      <c r="K738" s="997"/>
      <c r="L738" s="997"/>
    </row>
    <row r="739" spans="2:12" x14ac:dyDescent="0.25">
      <c r="B739" s="5"/>
      <c r="C739" s="5"/>
      <c r="D739" s="5"/>
      <c r="E739" s="5"/>
      <c r="F739" s="5"/>
      <c r="G739" s="5"/>
      <c r="H739" s="5"/>
      <c r="I739" s="5"/>
      <c r="J739" s="5"/>
      <c r="K739" s="5"/>
      <c r="L739" s="5"/>
    </row>
    <row r="740" spans="2:12" x14ac:dyDescent="0.25">
      <c r="B740" s="5"/>
      <c r="C740" s="5"/>
      <c r="D740" s="5"/>
      <c r="E740" s="5"/>
      <c r="F740" s="5"/>
      <c r="G740" s="5"/>
      <c r="H740" s="5"/>
      <c r="I740" s="5"/>
      <c r="J740" s="5"/>
      <c r="K740" s="5"/>
      <c r="L740" s="5"/>
    </row>
    <row r="741" spans="2:12" x14ac:dyDescent="0.25">
      <c r="B741" s="5"/>
      <c r="C741" s="5"/>
      <c r="D741" s="5"/>
      <c r="E741" s="5"/>
      <c r="F741" s="5"/>
      <c r="G741" s="5"/>
      <c r="H741" s="5"/>
      <c r="I741" s="5"/>
      <c r="J741" s="5"/>
      <c r="K741" s="5"/>
      <c r="L741" s="5"/>
    </row>
    <row r="742" spans="2:12" x14ac:dyDescent="0.25">
      <c r="B742" s="5"/>
      <c r="C742" s="5"/>
      <c r="D742" s="5"/>
      <c r="E742" s="5"/>
      <c r="F742" s="5"/>
      <c r="G742" s="5"/>
      <c r="H742" s="5"/>
      <c r="I742" s="5"/>
      <c r="J742" s="5"/>
      <c r="K742" s="5"/>
      <c r="L742" s="5"/>
    </row>
    <row r="743" spans="2:12" x14ac:dyDescent="0.25">
      <c r="B743" s="5"/>
      <c r="C743" s="5"/>
      <c r="D743" s="5"/>
      <c r="E743" s="5"/>
      <c r="F743" s="5"/>
      <c r="G743" s="5"/>
      <c r="H743" s="5"/>
      <c r="I743" s="5"/>
      <c r="J743" s="5"/>
      <c r="K743" s="5"/>
      <c r="L743" s="5"/>
    </row>
    <row r="744" spans="2:12" x14ac:dyDescent="0.25">
      <c r="B744" s="5"/>
      <c r="C744" s="5"/>
      <c r="D744" s="5"/>
      <c r="E744" s="5"/>
      <c r="F744" s="5"/>
      <c r="G744" s="5"/>
      <c r="H744" s="5"/>
      <c r="I744" s="5"/>
      <c r="J744" s="5"/>
      <c r="K744" s="5"/>
      <c r="L744" s="5"/>
    </row>
    <row r="745" spans="2:12" x14ac:dyDescent="0.25">
      <c r="B745" s="5"/>
      <c r="C745" s="5"/>
      <c r="D745" s="5"/>
      <c r="E745" s="5"/>
      <c r="F745" s="5"/>
      <c r="G745" s="5"/>
      <c r="H745" s="5"/>
      <c r="I745" s="5"/>
      <c r="J745" s="5"/>
      <c r="K745" s="5"/>
      <c r="L745" s="5"/>
    </row>
    <row r="746" spans="2:12" x14ac:dyDescent="0.25">
      <c r="B746" s="5"/>
      <c r="C746" s="5"/>
      <c r="D746" s="5"/>
      <c r="E746" s="5"/>
      <c r="F746" s="5"/>
      <c r="G746" s="5"/>
      <c r="H746" s="5"/>
      <c r="I746" s="5"/>
      <c r="J746" s="5"/>
      <c r="K746" s="5"/>
      <c r="L746" s="5"/>
    </row>
    <row r="747" spans="2:12" x14ac:dyDescent="0.25">
      <c r="B747" s="5"/>
      <c r="C747" s="5"/>
      <c r="D747" s="5"/>
      <c r="E747" s="5"/>
      <c r="F747" s="5"/>
      <c r="G747" s="5"/>
      <c r="H747" s="5"/>
      <c r="I747" s="5"/>
      <c r="J747" s="5"/>
      <c r="K747" s="5"/>
      <c r="L747" s="5"/>
    </row>
    <row r="748" spans="2:12" x14ac:dyDescent="0.25">
      <c r="B748" s="5"/>
      <c r="C748" s="5"/>
      <c r="D748" s="5"/>
      <c r="E748" s="5"/>
      <c r="F748" s="5"/>
      <c r="G748" s="5"/>
      <c r="H748" s="5"/>
      <c r="I748" s="5"/>
      <c r="J748" s="5"/>
      <c r="K748" s="5"/>
      <c r="L748" s="5"/>
    </row>
    <row r="749" spans="2:12" x14ac:dyDescent="0.25">
      <c r="B749" s="5"/>
      <c r="C749" s="5"/>
      <c r="D749" s="5"/>
      <c r="E749" s="5"/>
      <c r="F749" s="5"/>
      <c r="G749" s="5"/>
      <c r="H749" s="5"/>
      <c r="I749" s="5"/>
      <c r="J749" s="5"/>
      <c r="K749" s="5"/>
      <c r="L749" s="5"/>
    </row>
    <row r="750" spans="2:12" x14ac:dyDescent="0.25">
      <c r="B750" s="5"/>
      <c r="C750" s="5"/>
      <c r="D750" s="5"/>
      <c r="E750" s="5"/>
      <c r="F750" s="5"/>
      <c r="G750" s="5"/>
      <c r="H750" s="5"/>
      <c r="I750" s="5"/>
      <c r="J750" s="5"/>
      <c r="K750" s="5"/>
      <c r="L750" s="5"/>
    </row>
    <row r="751" spans="2:12" x14ac:dyDescent="0.25">
      <c r="B751" s="5"/>
      <c r="C751" s="5"/>
      <c r="D751" s="5"/>
      <c r="E751" s="5"/>
      <c r="F751" s="5"/>
      <c r="G751" s="5"/>
      <c r="H751" s="5"/>
      <c r="I751" s="5"/>
      <c r="J751" s="5"/>
      <c r="K751" s="5"/>
      <c r="L751" s="5"/>
    </row>
    <row r="752" spans="2:12" x14ac:dyDescent="0.25">
      <c r="B752" s="5"/>
      <c r="C752" s="5"/>
      <c r="D752" s="5"/>
      <c r="E752" s="5"/>
      <c r="F752" s="5"/>
      <c r="G752" s="5"/>
      <c r="H752" s="5"/>
      <c r="I752" s="5"/>
      <c r="J752" s="5"/>
      <c r="K752" s="5"/>
      <c r="L752" s="5"/>
    </row>
    <row r="753" spans="2:12" x14ac:dyDescent="0.25">
      <c r="B753" s="5"/>
      <c r="C753" s="5"/>
      <c r="D753" s="5"/>
      <c r="E753" s="5"/>
      <c r="F753" s="5"/>
      <c r="G753" s="5"/>
      <c r="H753" s="5"/>
      <c r="I753" s="5"/>
      <c r="J753" s="5"/>
      <c r="K753" s="5"/>
      <c r="L753" s="5"/>
    </row>
    <row r="754" spans="2:12" x14ac:dyDescent="0.25">
      <c r="B754" s="5"/>
      <c r="C754" s="5"/>
      <c r="D754" s="5"/>
      <c r="E754" s="5"/>
      <c r="F754" s="5"/>
      <c r="G754" s="5"/>
      <c r="H754" s="5"/>
      <c r="I754" s="5"/>
      <c r="J754" s="5"/>
      <c r="K754" s="5"/>
      <c r="L754" s="5"/>
    </row>
    <row r="755" spans="2:12" x14ac:dyDescent="0.25">
      <c r="B755" s="5"/>
      <c r="C755" s="5"/>
      <c r="D755" s="5"/>
      <c r="E755" s="5"/>
      <c r="F755" s="5"/>
      <c r="G755" s="5"/>
      <c r="H755" s="5"/>
      <c r="I755" s="5"/>
      <c r="J755" s="5"/>
      <c r="K755" s="5"/>
      <c r="L755" s="5"/>
    </row>
    <row r="756" spans="2:12" x14ac:dyDescent="0.25">
      <c r="B756" s="5"/>
      <c r="C756" s="5"/>
      <c r="D756" s="5"/>
      <c r="E756" s="5"/>
      <c r="F756" s="5"/>
      <c r="G756" s="5"/>
      <c r="H756" s="5"/>
      <c r="I756" s="5"/>
      <c r="J756" s="5"/>
      <c r="K756" s="5"/>
      <c r="L756" s="5"/>
    </row>
    <row r="757" spans="2:12" x14ac:dyDescent="0.25">
      <c r="B757" s="5"/>
      <c r="C757" s="5"/>
      <c r="D757" s="5"/>
      <c r="E757" s="5"/>
      <c r="F757" s="5"/>
      <c r="G757" s="5"/>
      <c r="H757" s="5"/>
      <c r="I757" s="5"/>
      <c r="J757" s="5"/>
      <c r="K757" s="5"/>
      <c r="L757" s="5"/>
    </row>
    <row r="758" spans="2:12" x14ac:dyDescent="0.25">
      <c r="B758" s="5"/>
      <c r="C758" s="5"/>
      <c r="D758" s="5"/>
      <c r="E758" s="5"/>
      <c r="F758" s="5"/>
      <c r="G758" s="5"/>
      <c r="H758" s="5"/>
      <c r="I758" s="5"/>
      <c r="J758" s="5"/>
      <c r="K758" s="5"/>
      <c r="L758" s="5"/>
    </row>
    <row r="759" spans="2:12" x14ac:dyDescent="0.25">
      <c r="B759" s="5"/>
      <c r="C759" s="5"/>
      <c r="D759" s="5"/>
      <c r="E759" s="5"/>
      <c r="F759" s="5"/>
      <c r="G759" s="5"/>
      <c r="H759" s="5"/>
      <c r="I759" s="5"/>
      <c r="J759" s="5"/>
      <c r="K759" s="5"/>
      <c r="L759" s="5"/>
    </row>
    <row r="760" spans="2:12" x14ac:dyDescent="0.25">
      <c r="B760" s="5"/>
      <c r="C760" s="5"/>
      <c r="D760" s="5"/>
      <c r="E760" s="5"/>
      <c r="F760" s="5"/>
      <c r="G760" s="5"/>
      <c r="H760" s="5"/>
      <c r="I760" s="5"/>
      <c r="J760" s="5"/>
      <c r="K760" s="5"/>
      <c r="L760" s="5"/>
    </row>
    <row r="761" spans="2:12" x14ac:dyDescent="0.25">
      <c r="B761" s="5"/>
      <c r="C761" s="5"/>
      <c r="D761" s="5"/>
      <c r="E761" s="5"/>
      <c r="F761" s="5"/>
      <c r="G761" s="5"/>
      <c r="H761" s="5"/>
      <c r="I761" s="5"/>
      <c r="J761" s="5"/>
      <c r="K761" s="5"/>
      <c r="L761" s="5"/>
    </row>
    <row r="762" spans="2:12" x14ac:dyDescent="0.25">
      <c r="B762" s="5"/>
      <c r="C762" s="5"/>
      <c r="D762" s="5"/>
      <c r="E762" s="5"/>
      <c r="F762" s="5"/>
      <c r="G762" s="5"/>
      <c r="H762" s="5"/>
      <c r="I762" s="5"/>
      <c r="J762" s="5"/>
      <c r="K762" s="5"/>
      <c r="L762" s="5"/>
    </row>
    <row r="763" spans="2:12" x14ac:dyDescent="0.25">
      <c r="B763" s="5"/>
      <c r="C763" s="5"/>
      <c r="D763" s="5"/>
      <c r="E763" s="5"/>
      <c r="F763" s="5"/>
      <c r="G763" s="5"/>
      <c r="H763" s="5"/>
      <c r="I763" s="5"/>
      <c r="J763" s="5"/>
      <c r="K763" s="5"/>
      <c r="L763" s="5"/>
    </row>
    <row r="764" spans="2:12" x14ac:dyDescent="0.25">
      <c r="B764" s="5"/>
      <c r="C764" s="5"/>
      <c r="D764" s="5"/>
      <c r="E764" s="5"/>
      <c r="F764" s="5"/>
      <c r="G764" s="5"/>
      <c r="H764" s="5"/>
      <c r="I764" s="5"/>
      <c r="J764" s="5"/>
      <c r="K764" s="5"/>
      <c r="L764" s="5"/>
    </row>
    <row r="765" spans="2:12" x14ac:dyDescent="0.25">
      <c r="B765" s="5"/>
      <c r="C765" s="5"/>
      <c r="D765" s="5"/>
      <c r="E765" s="5"/>
      <c r="F765" s="5"/>
      <c r="G765" s="5"/>
      <c r="H765" s="5"/>
      <c r="I765" s="5"/>
      <c r="J765" s="5"/>
      <c r="K765" s="5"/>
      <c r="L765" s="5"/>
    </row>
    <row r="766" spans="2:12" x14ac:dyDescent="0.25">
      <c r="B766" s="5"/>
      <c r="C766" s="5"/>
      <c r="D766" s="5"/>
      <c r="E766" s="5"/>
      <c r="F766" s="5"/>
      <c r="G766" s="5"/>
      <c r="H766" s="5"/>
      <c r="I766" s="5"/>
      <c r="J766" s="5"/>
      <c r="K766" s="5"/>
      <c r="L766" s="5"/>
    </row>
    <row r="767" spans="2:12" x14ac:dyDescent="0.25">
      <c r="B767" s="5"/>
      <c r="C767" s="5"/>
      <c r="D767" s="5"/>
      <c r="E767" s="5"/>
      <c r="F767" s="5"/>
      <c r="G767" s="5"/>
      <c r="H767" s="5"/>
      <c r="I767" s="5"/>
      <c r="J767" s="5"/>
      <c r="K767" s="5"/>
      <c r="L767" s="5"/>
    </row>
    <row r="768" spans="2:12" x14ac:dyDescent="0.25">
      <c r="B768" s="5"/>
      <c r="C768" s="5"/>
      <c r="D768" s="5"/>
      <c r="E768" s="5"/>
      <c r="F768" s="5"/>
      <c r="G768" s="5"/>
      <c r="H768" s="5"/>
      <c r="I768" s="5"/>
      <c r="J768" s="5"/>
      <c r="K768" s="5"/>
      <c r="L768" s="5"/>
    </row>
    <row r="769" spans="2:12" x14ac:dyDescent="0.25">
      <c r="B769" s="5"/>
      <c r="C769" s="5"/>
      <c r="D769" s="5"/>
      <c r="E769" s="5"/>
      <c r="F769" s="5"/>
      <c r="G769" s="5"/>
      <c r="H769" s="5"/>
      <c r="I769" s="5"/>
      <c r="J769" s="5"/>
      <c r="K769" s="5"/>
      <c r="L769" s="5"/>
    </row>
    <row r="770" spans="2:12" x14ac:dyDescent="0.25">
      <c r="B770" s="5"/>
      <c r="C770" s="5"/>
      <c r="D770" s="5"/>
      <c r="E770" s="5"/>
      <c r="F770" s="5"/>
      <c r="G770" s="5"/>
      <c r="H770" s="5"/>
      <c r="I770" s="5"/>
      <c r="J770" s="5"/>
      <c r="K770" s="5"/>
      <c r="L770" s="5"/>
    </row>
    <row r="771" spans="2:12" x14ac:dyDescent="0.25">
      <c r="B771" s="5"/>
      <c r="C771" s="5"/>
      <c r="D771" s="5"/>
      <c r="E771" s="5"/>
      <c r="F771" s="5"/>
      <c r="G771" s="5"/>
      <c r="H771" s="5"/>
      <c r="I771" s="5"/>
      <c r="J771" s="5"/>
      <c r="K771" s="5"/>
      <c r="L771" s="5"/>
    </row>
    <row r="772" spans="2:12" x14ac:dyDescent="0.25">
      <c r="B772" s="5"/>
      <c r="C772" s="5"/>
      <c r="D772" s="5"/>
      <c r="E772" s="5"/>
      <c r="F772" s="5"/>
      <c r="G772" s="5"/>
      <c r="H772" s="5"/>
      <c r="I772" s="5"/>
      <c r="J772" s="5"/>
      <c r="K772" s="5"/>
      <c r="L772" s="5"/>
    </row>
    <row r="773" spans="2:12" x14ac:dyDescent="0.25">
      <c r="B773" s="5"/>
      <c r="C773" s="5"/>
      <c r="D773" s="5"/>
      <c r="E773" s="5"/>
      <c r="F773" s="5"/>
      <c r="G773" s="5"/>
      <c r="H773" s="5"/>
      <c r="I773" s="5"/>
      <c r="J773" s="5"/>
      <c r="K773" s="5"/>
      <c r="L773" s="5"/>
    </row>
    <row r="774" spans="2:12" x14ac:dyDescent="0.25">
      <c r="B774" s="5"/>
      <c r="C774" s="5"/>
      <c r="D774" s="5"/>
      <c r="E774" s="5"/>
      <c r="F774" s="5"/>
      <c r="G774" s="5"/>
      <c r="H774" s="5"/>
      <c r="I774" s="5"/>
      <c r="J774" s="5"/>
      <c r="K774" s="5"/>
      <c r="L774" s="5"/>
    </row>
    <row r="775" spans="2:12" x14ac:dyDescent="0.25">
      <c r="B775" s="5"/>
      <c r="C775" s="5"/>
      <c r="D775" s="5"/>
      <c r="E775" s="5"/>
      <c r="F775" s="5"/>
      <c r="G775" s="5"/>
      <c r="H775" s="5"/>
      <c r="I775" s="5"/>
      <c r="J775" s="5"/>
      <c r="K775" s="5"/>
      <c r="L775" s="5"/>
    </row>
    <row r="776" spans="2:12" x14ac:dyDescent="0.25">
      <c r="B776" s="5"/>
      <c r="C776" s="5"/>
      <c r="D776" s="5"/>
      <c r="E776" s="5"/>
      <c r="F776" s="5"/>
      <c r="G776" s="5"/>
      <c r="H776" s="5"/>
      <c r="I776" s="5"/>
      <c r="J776" s="5"/>
      <c r="K776" s="5"/>
      <c r="L776" s="5"/>
    </row>
    <row r="777" spans="2:12" x14ac:dyDescent="0.25">
      <c r="B777" s="5"/>
      <c r="C777" s="5"/>
      <c r="D777" s="5"/>
      <c r="E777" s="5"/>
      <c r="F777" s="5"/>
      <c r="G777" s="5"/>
      <c r="H777" s="5"/>
      <c r="I777" s="5"/>
      <c r="J777" s="5"/>
      <c r="K777" s="5"/>
      <c r="L777" s="5"/>
    </row>
    <row r="778" spans="2:12" x14ac:dyDescent="0.25">
      <c r="B778" s="5"/>
      <c r="C778" s="5"/>
      <c r="D778" s="5"/>
      <c r="E778" s="5"/>
      <c r="F778" s="5"/>
      <c r="G778" s="5"/>
      <c r="H778" s="5"/>
      <c r="I778" s="5"/>
      <c r="J778" s="5"/>
      <c r="K778" s="5"/>
      <c r="L778" s="5"/>
    </row>
    <row r="779" spans="2:12" x14ac:dyDescent="0.25">
      <c r="B779" s="5"/>
      <c r="C779" s="5"/>
      <c r="D779" s="5"/>
      <c r="E779" s="5"/>
      <c r="F779" s="5"/>
      <c r="G779" s="5"/>
      <c r="H779" s="5"/>
      <c r="I779" s="5"/>
      <c r="J779" s="5"/>
      <c r="K779" s="5"/>
      <c r="L779" s="5"/>
    </row>
    <row r="780" spans="2:12" x14ac:dyDescent="0.25">
      <c r="B780" s="5"/>
      <c r="C780" s="5"/>
      <c r="D780" s="5"/>
      <c r="E780" s="5"/>
      <c r="F780" s="5"/>
      <c r="G780" s="5"/>
      <c r="H780" s="5"/>
      <c r="I780" s="5"/>
      <c r="J780" s="5"/>
      <c r="K780" s="5"/>
      <c r="L780" s="5"/>
    </row>
    <row r="781" spans="2:12" ht="6" customHeight="1" x14ac:dyDescent="0.25">
      <c r="B781" s="5"/>
      <c r="C781" s="5"/>
      <c r="D781" s="5"/>
      <c r="E781" s="5"/>
      <c r="F781" s="5"/>
      <c r="G781" s="5"/>
      <c r="H781" s="5"/>
      <c r="I781" s="5"/>
      <c r="J781" s="5"/>
      <c r="K781" s="5"/>
      <c r="L781" s="5"/>
    </row>
    <row r="782" spans="2:12" ht="17.399999999999999" x14ac:dyDescent="0.25">
      <c r="B782" s="1544" t="s">
        <v>418</v>
      </c>
      <c r="C782" s="1544"/>
      <c r="D782" s="1544"/>
      <c r="E782" s="1544"/>
      <c r="F782" s="1544"/>
      <c r="G782" s="1544"/>
      <c r="H782" s="1544"/>
      <c r="I782" s="1544"/>
      <c r="J782" s="1544"/>
      <c r="K782" s="1544"/>
      <c r="L782" s="1544"/>
    </row>
    <row r="783" spans="2:12" x14ac:dyDescent="0.25">
      <c r="B783" s="1545" t="s">
        <v>425</v>
      </c>
      <c r="C783" s="1545"/>
      <c r="D783" s="1545"/>
      <c r="E783" s="1545"/>
      <c r="F783" s="1545"/>
      <c r="G783" s="1545"/>
      <c r="H783" s="1545"/>
      <c r="I783" s="1545"/>
      <c r="J783" s="1545"/>
      <c r="K783" s="1545"/>
      <c r="L783" s="1545"/>
    </row>
    <row r="784" spans="2:12" ht="17.399999999999999" x14ac:dyDescent="0.25">
      <c r="B784" s="1546" t="s">
        <v>7</v>
      </c>
      <c r="C784" s="1546"/>
      <c r="D784" s="986" t="s">
        <v>287</v>
      </c>
      <c r="E784" s="5"/>
      <c r="F784" s="5"/>
      <c r="G784" s="5"/>
      <c r="H784" s="987"/>
      <c r="I784" s="987"/>
      <c r="J784" s="987"/>
      <c r="K784" s="987"/>
      <c r="L784" s="931"/>
    </row>
    <row r="785" spans="2:12" x14ac:dyDescent="0.25">
      <c r="B785" s="1540"/>
      <c r="C785" s="1468"/>
      <c r="D785" s="5"/>
      <c r="E785" s="5"/>
      <c r="F785" s="5"/>
      <c r="G785" s="5"/>
      <c r="H785" s="548"/>
      <c r="I785" s="548"/>
      <c r="J785" s="548"/>
      <c r="K785" s="548"/>
      <c r="L785" s="548"/>
    </row>
    <row r="786" spans="2:12" ht="13.8" x14ac:dyDescent="0.3">
      <c r="B786" s="1549" t="s">
        <v>326</v>
      </c>
      <c r="C786" s="1549"/>
      <c r="D786" s="1541" t="str">
        <f>'14 FR - Title Page'!$F$10</f>
        <v>The</v>
      </c>
      <c r="E786" s="1541"/>
      <c r="F786" s="1541"/>
      <c r="G786" s="1541"/>
      <c r="H786" s="548"/>
      <c r="I786" s="548"/>
      <c r="J786" s="548"/>
      <c r="K786" s="548"/>
      <c r="L786" s="988"/>
    </row>
    <row r="787" spans="2:12" ht="13.8" x14ac:dyDescent="0.3">
      <c r="B787" s="1549" t="s">
        <v>325</v>
      </c>
      <c r="C787" s="1549"/>
      <c r="D787" s="1541">
        <f>'14 FR - Title Page'!$F$12</f>
        <v>0</v>
      </c>
      <c r="E787" s="1541"/>
      <c r="F787" s="1315"/>
      <c r="G787" s="550"/>
      <c r="H787" s="548"/>
      <c r="I787" s="548"/>
      <c r="J787" s="548"/>
      <c r="K787" s="548"/>
      <c r="L787" s="988"/>
    </row>
    <row r="788" spans="2:12" ht="13.8" x14ac:dyDescent="0.3">
      <c r="B788" s="1549" t="s">
        <v>332</v>
      </c>
      <c r="C788" s="1549"/>
      <c r="D788" s="1547">
        <f>'14 FR - Title Page'!$D$14</f>
        <v>0</v>
      </c>
      <c r="E788" s="1547"/>
      <c r="F788" s="1548"/>
      <c r="G788" s="989"/>
      <c r="H788" s="548"/>
      <c r="I788" s="548"/>
      <c r="J788" s="548"/>
      <c r="K788" s="548"/>
      <c r="L788" s="988"/>
    </row>
    <row r="789" spans="2:12" ht="13.8" x14ac:dyDescent="0.3">
      <c r="B789" s="1549"/>
      <c r="C789" s="1549"/>
      <c r="D789" s="1541"/>
      <c r="E789" s="1541"/>
      <c r="F789" s="1315"/>
      <c r="G789" s="550"/>
      <c r="H789" s="548"/>
      <c r="I789" s="548"/>
      <c r="J789" s="548"/>
      <c r="K789" s="548"/>
      <c r="L789" s="988"/>
    </row>
    <row r="790" spans="2:12" x14ac:dyDescent="0.25">
      <c r="B790" s="1542" t="s">
        <v>429</v>
      </c>
      <c r="C790" s="1543"/>
      <c r="D790" s="1550" t="s">
        <v>348</v>
      </c>
      <c r="E790" s="1550" t="s">
        <v>428</v>
      </c>
      <c r="F790" s="1550" t="s">
        <v>431</v>
      </c>
      <c r="G790" s="1550" t="s">
        <v>432</v>
      </c>
      <c r="H790" s="990"/>
      <c r="I790" s="548"/>
      <c r="J790" s="548"/>
      <c r="K790" s="548"/>
      <c r="L790" s="988"/>
    </row>
    <row r="791" spans="2:12" ht="13.8" x14ac:dyDescent="0.3">
      <c r="B791" s="1551" t="s">
        <v>406</v>
      </c>
      <c r="C791" s="1551"/>
      <c r="D791" s="1550"/>
      <c r="E791" s="1551"/>
      <c r="F791" s="1551"/>
      <c r="G791" s="1550"/>
      <c r="H791" s="990"/>
      <c r="I791" s="548"/>
      <c r="J791" s="548"/>
      <c r="K791" s="548"/>
      <c r="L791" s="988"/>
    </row>
    <row r="792" spans="2:12" ht="13.8" x14ac:dyDescent="0.3">
      <c r="B792" s="1537" t="e">
        <f>'28 Scores Compiled'!$L$7</f>
        <v>#N/A</v>
      </c>
      <c r="C792" s="1538"/>
      <c r="D792" s="991">
        <f>'13 Score Fill'!$H$7</f>
        <v>0</v>
      </c>
      <c r="E792" s="1001">
        <f>'28 Scores Compiled'!I72</f>
        <v>0</v>
      </c>
      <c r="F792" s="993" t="e">
        <f>E792/D792</f>
        <v>#DIV/0!</v>
      </c>
      <c r="G792" s="993" t="e">
        <f>'28 Scores Compiled'!$N$7</f>
        <v>#DIV/0!</v>
      </c>
      <c r="H792" s="990"/>
      <c r="I792" s="548"/>
      <c r="J792" s="548"/>
      <c r="K792" s="548"/>
      <c r="L792" s="988"/>
    </row>
    <row r="793" spans="2:12" ht="13.8" x14ac:dyDescent="0.3">
      <c r="B793" s="1537" t="e">
        <f>'28 Scores Compiled'!$L$8</f>
        <v>#N/A</v>
      </c>
      <c r="C793" s="1538"/>
      <c r="D793" s="991">
        <f>'13 Score Fill'!$H$14</f>
        <v>0</v>
      </c>
      <c r="E793" s="1001">
        <f>'28 Scores Compiled'!I73</f>
        <v>0</v>
      </c>
      <c r="F793" s="993" t="e">
        <f>E793/D793</f>
        <v>#DIV/0!</v>
      </c>
      <c r="G793" s="993" t="e">
        <f>'28 Scores Compiled'!$N$8</f>
        <v>#DIV/0!</v>
      </c>
      <c r="H793" s="990"/>
      <c r="I793" s="548"/>
      <c r="J793" s="548"/>
      <c r="K793" s="548"/>
      <c r="L793" s="988"/>
    </row>
    <row r="794" spans="2:12" ht="13.8" x14ac:dyDescent="0.3">
      <c r="B794" s="1537" t="e">
        <f>'28 Scores Compiled'!$L$9</f>
        <v>#N/A</v>
      </c>
      <c r="C794" s="1538"/>
      <c r="D794" s="991">
        <f>'13 Score Fill'!$H$23</f>
        <v>0</v>
      </c>
      <c r="E794" s="1001">
        <f>'28 Scores Compiled'!I74</f>
        <v>0</v>
      </c>
      <c r="F794" s="993" t="e">
        <f>E794/D794</f>
        <v>#DIV/0!</v>
      </c>
      <c r="G794" s="993" t="e">
        <f>'28 Scores Compiled'!$N$9</f>
        <v>#DIV/0!</v>
      </c>
      <c r="H794" s="990"/>
      <c r="I794" s="548"/>
      <c r="J794" s="548"/>
      <c r="K794" s="548"/>
      <c r="L794" s="988"/>
    </row>
    <row r="795" spans="2:12" ht="13.8" x14ac:dyDescent="0.3">
      <c r="B795" s="1537" t="str">
        <f>'28 Scores Compiled'!$L$10</f>
        <v>Not Used</v>
      </c>
      <c r="C795" s="1538"/>
      <c r="D795" s="991">
        <f>'13 Score Fill'!$H$31</f>
        <v>0</v>
      </c>
      <c r="E795" s="1001">
        <f>'28 Scores Compiled'!I75</f>
        <v>0</v>
      </c>
      <c r="F795" s="993" t="e">
        <f>E795/D795</f>
        <v>#DIV/0!</v>
      </c>
      <c r="G795" s="993" t="e">
        <f>'28 Scores Compiled'!$N$10</f>
        <v>#DIV/0!</v>
      </c>
      <c r="H795" s="994"/>
      <c r="I795" s="638"/>
      <c r="J795" s="638"/>
      <c r="K795" s="638"/>
      <c r="L795" s="638"/>
    </row>
    <row r="796" spans="2:12" ht="13.8" x14ac:dyDescent="0.3">
      <c r="B796" s="1537" t="str">
        <f>'28 Scores Compiled'!$L$11</f>
        <v>Total</v>
      </c>
      <c r="C796" s="1538"/>
      <c r="D796" s="991">
        <f>SUM(D792:D795)</f>
        <v>0</v>
      </c>
      <c r="E796" s="995">
        <f>SUM(E792:E795)</f>
        <v>0</v>
      </c>
      <c r="F796" s="993" t="e">
        <f>E796/D796</f>
        <v>#DIV/0!</v>
      </c>
      <c r="G796" s="993" t="e">
        <f>'28 Scores Compiled'!$N$11</f>
        <v>#DIV/0!</v>
      </c>
      <c r="H796" s="994"/>
      <c r="I796" s="638"/>
      <c r="J796" s="638"/>
      <c r="K796" s="638"/>
      <c r="L796" s="638"/>
    </row>
    <row r="797" spans="2:12" x14ac:dyDescent="0.25">
      <c r="B797" s="1539"/>
      <c r="C797" s="1539"/>
      <c r="D797" s="1539"/>
      <c r="E797" s="1539"/>
      <c r="F797" s="1539"/>
      <c r="G797" s="996"/>
      <c r="H797" s="997"/>
      <c r="I797" s="997"/>
      <c r="J797" s="997"/>
      <c r="K797" s="997"/>
      <c r="L797" s="997"/>
    </row>
    <row r="798" spans="2:12" x14ac:dyDescent="0.25">
      <c r="B798" s="996"/>
      <c r="C798" s="996"/>
      <c r="D798" s="996"/>
      <c r="E798" s="996"/>
      <c r="F798" s="996"/>
      <c r="G798" s="996"/>
      <c r="H798" s="997"/>
      <c r="I798" s="997"/>
      <c r="J798" s="997"/>
      <c r="K798" s="997"/>
      <c r="L798" s="997"/>
    </row>
    <row r="799" spans="2:12" x14ac:dyDescent="0.25">
      <c r="B799" s="5"/>
      <c r="C799" s="5"/>
      <c r="D799" s="5"/>
      <c r="E799" s="5"/>
      <c r="F799" s="5"/>
      <c r="G799" s="5"/>
      <c r="H799" s="5"/>
      <c r="I799" s="5"/>
      <c r="J799" s="5"/>
      <c r="K799" s="5"/>
      <c r="L799" s="5"/>
    </row>
    <row r="800" spans="2:12" x14ac:dyDescent="0.25">
      <c r="B800" s="5"/>
      <c r="C800" s="5"/>
      <c r="D800" s="5"/>
      <c r="E800" s="5"/>
      <c r="F800" s="5"/>
      <c r="G800" s="5"/>
      <c r="H800" s="5"/>
      <c r="I800" s="5"/>
      <c r="J800" s="5"/>
      <c r="K800" s="5"/>
      <c r="L800" s="5"/>
    </row>
    <row r="801" spans="2:12" x14ac:dyDescent="0.25">
      <c r="B801" s="5"/>
      <c r="C801" s="5"/>
      <c r="D801" s="5"/>
      <c r="E801" s="5"/>
      <c r="F801" s="5"/>
      <c r="G801" s="5"/>
      <c r="H801" s="5"/>
      <c r="I801" s="5"/>
      <c r="J801" s="5"/>
      <c r="K801" s="5"/>
      <c r="L801" s="5"/>
    </row>
    <row r="802" spans="2:12" x14ac:dyDescent="0.25">
      <c r="B802" s="5"/>
      <c r="C802" s="5"/>
      <c r="D802" s="5"/>
      <c r="E802" s="5"/>
      <c r="F802" s="5"/>
      <c r="G802" s="5"/>
      <c r="H802" s="5"/>
      <c r="I802" s="5"/>
      <c r="J802" s="5"/>
      <c r="K802" s="5"/>
      <c r="L802" s="5"/>
    </row>
    <row r="803" spans="2:12" x14ac:dyDescent="0.25">
      <c r="B803" s="5"/>
      <c r="C803" s="5"/>
      <c r="D803" s="5"/>
      <c r="E803" s="5"/>
      <c r="F803" s="5"/>
      <c r="G803" s="5"/>
      <c r="H803" s="5"/>
      <c r="I803" s="5"/>
      <c r="J803" s="5"/>
      <c r="K803" s="5"/>
      <c r="L803" s="5"/>
    </row>
    <row r="804" spans="2:12" x14ac:dyDescent="0.25">
      <c r="B804" s="5"/>
      <c r="C804" s="5"/>
      <c r="D804" s="5"/>
      <c r="E804" s="5"/>
      <c r="F804" s="5"/>
      <c r="G804" s="5"/>
      <c r="H804" s="5"/>
      <c r="I804" s="5"/>
      <c r="J804" s="5"/>
      <c r="K804" s="5"/>
      <c r="L804" s="5"/>
    </row>
    <row r="805" spans="2:12" x14ac:dyDescent="0.25">
      <c r="B805" s="5"/>
      <c r="C805" s="5"/>
      <c r="D805" s="5"/>
      <c r="E805" s="5"/>
      <c r="F805" s="5"/>
      <c r="G805" s="5"/>
      <c r="H805" s="5"/>
      <c r="I805" s="5"/>
      <c r="J805" s="5"/>
      <c r="K805" s="5"/>
      <c r="L805" s="5"/>
    </row>
    <row r="806" spans="2:12" x14ac:dyDescent="0.25">
      <c r="B806" s="5"/>
      <c r="C806" s="5"/>
      <c r="D806" s="5"/>
      <c r="E806" s="5"/>
      <c r="F806" s="5"/>
      <c r="G806" s="5"/>
      <c r="H806" s="5"/>
      <c r="I806" s="5"/>
      <c r="J806" s="5"/>
      <c r="K806" s="5"/>
      <c r="L806" s="5"/>
    </row>
    <row r="807" spans="2:12" x14ac:dyDescent="0.25">
      <c r="B807" s="5"/>
      <c r="C807" s="5"/>
      <c r="D807" s="5"/>
      <c r="E807" s="5"/>
      <c r="F807" s="5"/>
      <c r="G807" s="5"/>
      <c r="H807" s="5"/>
      <c r="I807" s="5"/>
      <c r="J807" s="5"/>
      <c r="K807" s="5"/>
      <c r="L807" s="5"/>
    </row>
    <row r="808" spans="2:12" x14ac:dyDescent="0.25">
      <c r="B808" s="5"/>
      <c r="C808" s="5"/>
      <c r="D808" s="5"/>
      <c r="E808" s="5"/>
      <c r="F808" s="5"/>
      <c r="G808" s="5"/>
      <c r="H808" s="5"/>
      <c r="I808" s="5"/>
      <c r="J808" s="5"/>
      <c r="K808" s="5"/>
      <c r="L808" s="5"/>
    </row>
    <row r="809" spans="2:12" x14ac:dyDescent="0.25">
      <c r="B809" s="5"/>
      <c r="C809" s="5"/>
      <c r="D809" s="5"/>
      <c r="E809" s="5"/>
      <c r="F809" s="5"/>
      <c r="G809" s="5"/>
      <c r="H809" s="5"/>
      <c r="I809" s="5"/>
      <c r="J809" s="5"/>
      <c r="K809" s="5"/>
      <c r="L809" s="5"/>
    </row>
    <row r="810" spans="2:12" x14ac:dyDescent="0.25">
      <c r="B810" s="5"/>
      <c r="C810" s="5"/>
      <c r="D810" s="5"/>
      <c r="E810" s="5"/>
      <c r="F810" s="5"/>
      <c r="G810" s="5"/>
      <c r="H810" s="5"/>
      <c r="I810" s="5"/>
      <c r="J810" s="5"/>
      <c r="K810" s="5"/>
      <c r="L810" s="5"/>
    </row>
    <row r="811" spans="2:12" x14ac:dyDescent="0.25">
      <c r="B811" s="5"/>
      <c r="C811" s="5"/>
      <c r="D811" s="5"/>
      <c r="E811" s="5"/>
      <c r="F811" s="5"/>
      <c r="G811" s="5"/>
      <c r="H811" s="5"/>
      <c r="I811" s="5"/>
      <c r="J811" s="5"/>
      <c r="K811" s="5"/>
      <c r="L811" s="5"/>
    </row>
    <row r="812" spans="2:12" x14ac:dyDescent="0.25">
      <c r="B812" s="5"/>
      <c r="C812" s="5"/>
      <c r="D812" s="5"/>
      <c r="E812" s="5"/>
      <c r="F812" s="5"/>
      <c r="G812" s="5"/>
      <c r="H812" s="5"/>
      <c r="I812" s="5"/>
      <c r="J812" s="5"/>
      <c r="K812" s="5"/>
      <c r="L812" s="5"/>
    </row>
    <row r="813" spans="2:12" x14ac:dyDescent="0.25">
      <c r="B813" s="5"/>
      <c r="C813" s="5"/>
      <c r="D813" s="5"/>
      <c r="E813" s="5"/>
      <c r="F813" s="5"/>
      <c r="G813" s="5"/>
      <c r="H813" s="5"/>
      <c r="I813" s="5"/>
      <c r="J813" s="5"/>
      <c r="K813" s="5"/>
      <c r="L813" s="5"/>
    </row>
    <row r="814" spans="2:12" x14ac:dyDescent="0.25">
      <c r="B814" s="5"/>
      <c r="C814" s="5"/>
      <c r="D814" s="5"/>
      <c r="E814" s="5"/>
      <c r="F814" s="5"/>
      <c r="G814" s="5"/>
      <c r="H814" s="5"/>
      <c r="I814" s="5"/>
      <c r="J814" s="5"/>
      <c r="K814" s="5"/>
      <c r="L814" s="5"/>
    </row>
    <row r="815" spans="2:12" x14ac:dyDescent="0.25">
      <c r="B815" s="5"/>
      <c r="C815" s="5"/>
      <c r="D815" s="5"/>
      <c r="E815" s="5"/>
      <c r="F815" s="5"/>
      <c r="G815" s="5"/>
      <c r="H815" s="5"/>
      <c r="I815" s="5"/>
      <c r="J815" s="5"/>
      <c r="K815" s="5"/>
      <c r="L815" s="5"/>
    </row>
    <row r="816" spans="2:12" x14ac:dyDescent="0.25">
      <c r="B816" s="5"/>
      <c r="C816" s="5"/>
      <c r="D816" s="5"/>
      <c r="E816" s="5"/>
      <c r="F816" s="5"/>
      <c r="G816" s="5"/>
      <c r="H816" s="5"/>
      <c r="I816" s="5"/>
      <c r="J816" s="5"/>
      <c r="K816" s="5"/>
      <c r="L816" s="5"/>
    </row>
    <row r="817" spans="2:12" x14ac:dyDescent="0.25">
      <c r="B817" s="5"/>
      <c r="C817" s="5"/>
      <c r="D817" s="5"/>
      <c r="E817" s="5"/>
      <c r="F817" s="5"/>
      <c r="G817" s="5"/>
      <c r="H817" s="5"/>
      <c r="I817" s="5"/>
      <c r="J817" s="5"/>
      <c r="K817" s="5"/>
      <c r="L817" s="5"/>
    </row>
    <row r="818" spans="2:12" x14ac:dyDescent="0.25">
      <c r="B818" s="5"/>
      <c r="C818" s="5"/>
      <c r="D818" s="5"/>
      <c r="E818" s="5"/>
      <c r="F818" s="5"/>
      <c r="G818" s="5"/>
      <c r="H818" s="5"/>
      <c r="I818" s="5"/>
      <c r="J818" s="5"/>
      <c r="K818" s="5"/>
      <c r="L818" s="5"/>
    </row>
    <row r="819" spans="2:12" x14ac:dyDescent="0.25">
      <c r="B819" s="5"/>
      <c r="C819" s="5"/>
      <c r="D819" s="5"/>
      <c r="E819" s="5"/>
      <c r="F819" s="5"/>
      <c r="G819" s="5"/>
      <c r="H819" s="5"/>
      <c r="I819" s="5"/>
      <c r="J819" s="5"/>
      <c r="K819" s="5"/>
      <c r="L819" s="5"/>
    </row>
    <row r="820" spans="2:12" x14ac:dyDescent="0.25">
      <c r="B820" s="5"/>
      <c r="C820" s="5"/>
      <c r="D820" s="5"/>
      <c r="E820" s="5"/>
      <c r="F820" s="5"/>
      <c r="G820" s="5"/>
      <c r="H820" s="5"/>
      <c r="I820" s="5"/>
      <c r="J820" s="5"/>
      <c r="K820" s="5"/>
      <c r="L820" s="5"/>
    </row>
    <row r="821" spans="2:12" x14ac:dyDescent="0.25">
      <c r="B821" s="5"/>
      <c r="C821" s="5"/>
      <c r="D821" s="5"/>
      <c r="E821" s="5"/>
      <c r="F821" s="5"/>
      <c r="G821" s="5"/>
      <c r="H821" s="5"/>
      <c r="I821" s="5"/>
      <c r="J821" s="5"/>
      <c r="K821" s="5"/>
      <c r="L821" s="5"/>
    </row>
    <row r="822" spans="2:12" x14ac:dyDescent="0.25">
      <c r="B822" s="5"/>
      <c r="C822" s="5"/>
      <c r="D822" s="5"/>
      <c r="E822" s="5"/>
      <c r="F822" s="5"/>
      <c r="G822" s="5"/>
      <c r="H822" s="5"/>
      <c r="I822" s="5"/>
      <c r="J822" s="5"/>
      <c r="K822" s="5"/>
      <c r="L822" s="5"/>
    </row>
    <row r="823" spans="2:12" x14ac:dyDescent="0.25">
      <c r="B823" s="5"/>
      <c r="C823" s="5"/>
      <c r="D823" s="5"/>
      <c r="E823" s="5"/>
      <c r="F823" s="5"/>
      <c r="G823" s="5"/>
      <c r="H823" s="5"/>
      <c r="I823" s="5"/>
      <c r="J823" s="5"/>
      <c r="K823" s="5"/>
      <c r="L823" s="5"/>
    </row>
    <row r="824" spans="2:12" x14ac:dyDescent="0.25">
      <c r="B824" s="5"/>
      <c r="C824" s="5"/>
      <c r="D824" s="5"/>
      <c r="E824" s="5"/>
      <c r="F824" s="5"/>
      <c r="G824" s="5"/>
      <c r="H824" s="5"/>
      <c r="I824" s="5"/>
      <c r="J824" s="5"/>
      <c r="K824" s="5"/>
      <c r="L824" s="5"/>
    </row>
    <row r="825" spans="2:12" x14ac:dyDescent="0.25">
      <c r="B825" s="5"/>
      <c r="C825" s="5"/>
      <c r="D825" s="5"/>
      <c r="E825" s="5"/>
      <c r="F825" s="5"/>
      <c r="G825" s="5"/>
      <c r="H825" s="5"/>
      <c r="I825" s="5"/>
      <c r="J825" s="5"/>
      <c r="K825" s="5"/>
      <c r="L825" s="5"/>
    </row>
    <row r="826" spans="2:12" x14ac:dyDescent="0.25">
      <c r="B826" s="5"/>
      <c r="C826" s="5"/>
      <c r="D826" s="5"/>
      <c r="E826" s="5"/>
      <c r="F826" s="5"/>
      <c r="G826" s="5"/>
      <c r="H826" s="5"/>
      <c r="I826" s="5"/>
      <c r="J826" s="5"/>
      <c r="K826" s="5"/>
      <c r="L826" s="5"/>
    </row>
    <row r="827" spans="2:12" x14ac:dyDescent="0.25">
      <c r="B827" s="5"/>
      <c r="C827" s="5"/>
      <c r="D827" s="5"/>
      <c r="E827" s="5"/>
      <c r="F827" s="5"/>
      <c r="G827" s="5"/>
      <c r="H827" s="5"/>
      <c r="I827" s="5"/>
      <c r="J827" s="5"/>
      <c r="K827" s="5"/>
      <c r="L827" s="5"/>
    </row>
    <row r="828" spans="2:12" x14ac:dyDescent="0.25">
      <c r="B828" s="5"/>
      <c r="C828" s="5"/>
      <c r="D828" s="5"/>
      <c r="E828" s="5"/>
      <c r="F828" s="5"/>
      <c r="G828" s="5"/>
      <c r="H828" s="5"/>
      <c r="I828" s="5"/>
      <c r="J828" s="5"/>
      <c r="K828" s="5"/>
      <c r="L828" s="5"/>
    </row>
    <row r="829" spans="2:12" x14ac:dyDescent="0.25">
      <c r="B829" s="5"/>
      <c r="C829" s="5"/>
      <c r="D829" s="5"/>
      <c r="E829" s="5"/>
      <c r="F829" s="5"/>
      <c r="G829" s="5"/>
      <c r="H829" s="5"/>
      <c r="I829" s="5"/>
      <c r="J829" s="5"/>
      <c r="K829" s="5"/>
      <c r="L829" s="5"/>
    </row>
    <row r="830" spans="2:12" x14ac:dyDescent="0.25">
      <c r="B830" s="5"/>
      <c r="C830" s="5"/>
      <c r="D830" s="5"/>
      <c r="E830" s="5"/>
      <c r="F830" s="5"/>
      <c r="G830" s="5"/>
      <c r="H830" s="5"/>
      <c r="I830" s="5"/>
      <c r="J830" s="5"/>
      <c r="K830" s="5"/>
      <c r="L830" s="5"/>
    </row>
    <row r="831" spans="2:12" x14ac:dyDescent="0.25">
      <c r="B831" s="5"/>
      <c r="C831" s="5"/>
      <c r="D831" s="5"/>
      <c r="E831" s="5"/>
      <c r="F831" s="5"/>
      <c r="G831" s="5"/>
      <c r="H831" s="5"/>
      <c r="I831" s="5"/>
      <c r="J831" s="5"/>
      <c r="K831" s="5"/>
      <c r="L831" s="5"/>
    </row>
    <row r="832" spans="2:12" x14ac:dyDescent="0.25">
      <c r="B832" s="5"/>
      <c r="C832" s="5"/>
      <c r="D832" s="5"/>
      <c r="E832" s="5"/>
      <c r="F832" s="5"/>
      <c r="G832" s="5"/>
      <c r="H832" s="5"/>
      <c r="I832" s="5"/>
      <c r="J832" s="5"/>
      <c r="K832" s="5"/>
      <c r="L832" s="5"/>
    </row>
    <row r="833" spans="2:12" x14ac:dyDescent="0.25">
      <c r="B833" s="5"/>
      <c r="C833" s="5"/>
      <c r="D833" s="5"/>
      <c r="E833" s="5"/>
      <c r="F833" s="5"/>
      <c r="G833" s="5"/>
      <c r="H833" s="5"/>
      <c r="I833" s="5"/>
      <c r="J833" s="5"/>
      <c r="K833" s="5"/>
      <c r="L833" s="5"/>
    </row>
    <row r="834" spans="2:12" x14ac:dyDescent="0.25">
      <c r="B834" s="5"/>
      <c r="C834" s="5"/>
      <c r="D834" s="5"/>
      <c r="E834" s="5"/>
      <c r="F834" s="5"/>
      <c r="G834" s="5"/>
      <c r="H834" s="5"/>
      <c r="I834" s="5"/>
      <c r="J834" s="5"/>
      <c r="K834" s="5"/>
      <c r="L834" s="5"/>
    </row>
    <row r="835" spans="2:12" x14ac:dyDescent="0.25">
      <c r="B835" s="5"/>
      <c r="C835" s="5"/>
      <c r="D835" s="5"/>
      <c r="E835" s="5"/>
      <c r="F835" s="5"/>
      <c r="G835" s="5"/>
      <c r="H835" s="5"/>
      <c r="I835" s="5"/>
      <c r="J835" s="5"/>
      <c r="K835" s="5"/>
      <c r="L835" s="5"/>
    </row>
    <row r="836" spans="2:12" x14ac:dyDescent="0.25">
      <c r="B836" s="5"/>
      <c r="C836" s="5"/>
      <c r="D836" s="5"/>
      <c r="E836" s="5"/>
      <c r="F836" s="5"/>
      <c r="G836" s="5"/>
      <c r="H836" s="5"/>
      <c r="I836" s="5"/>
      <c r="J836" s="5"/>
      <c r="K836" s="5"/>
      <c r="L836" s="5"/>
    </row>
    <row r="837" spans="2:12" x14ac:dyDescent="0.25">
      <c r="B837" s="5"/>
      <c r="C837" s="5"/>
      <c r="D837" s="5"/>
      <c r="E837" s="5"/>
      <c r="F837" s="5"/>
      <c r="G837" s="5"/>
      <c r="H837" s="5"/>
      <c r="I837" s="5"/>
      <c r="J837" s="5"/>
      <c r="K837" s="5"/>
      <c r="L837" s="5"/>
    </row>
    <row r="838" spans="2:12" x14ac:dyDescent="0.25">
      <c r="B838" s="5"/>
      <c r="C838" s="5"/>
      <c r="D838" s="5"/>
      <c r="E838" s="5"/>
      <c r="F838" s="5"/>
      <c r="G838" s="5"/>
      <c r="H838" s="5"/>
      <c r="I838" s="5"/>
      <c r="J838" s="5"/>
      <c r="K838" s="5"/>
      <c r="L838" s="5"/>
    </row>
    <row r="839" spans="2:12" x14ac:dyDescent="0.25">
      <c r="B839" s="5"/>
      <c r="C839" s="5"/>
      <c r="D839" s="5"/>
      <c r="E839" s="5"/>
      <c r="F839" s="5"/>
      <c r="G839" s="5"/>
      <c r="H839" s="5"/>
      <c r="I839" s="5"/>
      <c r="J839" s="5"/>
      <c r="K839" s="5"/>
      <c r="L839" s="5"/>
    </row>
    <row r="840" spans="2:12" x14ac:dyDescent="0.25">
      <c r="B840" s="5"/>
      <c r="C840" s="5"/>
      <c r="D840" s="5"/>
      <c r="E840" s="5"/>
      <c r="F840" s="5"/>
      <c r="G840" s="5"/>
      <c r="H840" s="5"/>
      <c r="I840" s="5"/>
      <c r="J840" s="5"/>
      <c r="K840" s="5"/>
      <c r="L840" s="5"/>
    </row>
    <row r="841" spans="2:12" x14ac:dyDescent="0.25">
      <c r="B841" s="5"/>
      <c r="C841" s="5"/>
      <c r="D841" s="5"/>
      <c r="E841" s="5"/>
      <c r="F841" s="5"/>
      <c r="G841" s="5"/>
      <c r="H841" s="5"/>
      <c r="I841" s="5"/>
      <c r="J841" s="5"/>
      <c r="K841" s="5"/>
      <c r="L841" s="5"/>
    </row>
    <row r="842" spans="2:12" ht="17.399999999999999" x14ac:dyDescent="0.25">
      <c r="B842" s="1544" t="s">
        <v>418</v>
      </c>
      <c r="C842" s="1544"/>
      <c r="D842" s="1544"/>
      <c r="E842" s="1544"/>
      <c r="F842" s="1544"/>
      <c r="G842" s="1544"/>
      <c r="H842" s="1544"/>
      <c r="I842" s="1544"/>
      <c r="J842" s="1544"/>
      <c r="K842" s="1544"/>
      <c r="L842" s="1544"/>
    </row>
    <row r="843" spans="2:12" x14ac:dyDescent="0.25">
      <c r="B843" s="1545" t="s">
        <v>425</v>
      </c>
      <c r="C843" s="1545"/>
      <c r="D843" s="1545"/>
      <c r="E843" s="1545"/>
      <c r="F843" s="1545"/>
      <c r="G843" s="1545"/>
      <c r="H843" s="1545"/>
      <c r="I843" s="1545"/>
      <c r="J843" s="1545"/>
      <c r="K843" s="1545"/>
      <c r="L843" s="1545"/>
    </row>
    <row r="844" spans="2:12" ht="17.399999999999999" x14ac:dyDescent="0.25">
      <c r="B844" s="1546" t="s">
        <v>7</v>
      </c>
      <c r="C844" s="1546"/>
      <c r="D844" s="986" t="s">
        <v>288</v>
      </c>
      <c r="E844" s="5"/>
      <c r="F844" s="5"/>
      <c r="G844" s="5"/>
      <c r="H844" s="987"/>
      <c r="I844" s="987"/>
      <c r="J844" s="987"/>
      <c r="K844" s="987"/>
      <c r="L844" s="931"/>
    </row>
    <row r="845" spans="2:12" x14ac:dyDescent="0.25">
      <c r="B845" s="1540"/>
      <c r="C845" s="1468"/>
      <c r="D845" s="5"/>
      <c r="E845" s="5"/>
      <c r="F845" s="5"/>
      <c r="G845" s="5"/>
      <c r="H845" s="548"/>
      <c r="I845" s="548"/>
      <c r="J845" s="548"/>
      <c r="K845" s="548"/>
      <c r="L845" s="548"/>
    </row>
    <row r="846" spans="2:12" ht="13.8" x14ac:dyDescent="0.3">
      <c r="B846" s="1549" t="s">
        <v>326</v>
      </c>
      <c r="C846" s="1549"/>
      <c r="D846" s="1541" t="str">
        <f>'14 FR - Title Page'!$F$10</f>
        <v>The</v>
      </c>
      <c r="E846" s="1541"/>
      <c r="F846" s="1541"/>
      <c r="G846" s="1541"/>
      <c r="H846" s="548"/>
      <c r="I846" s="548"/>
      <c r="J846" s="548"/>
      <c r="K846" s="548"/>
      <c r="L846" s="988"/>
    </row>
    <row r="847" spans="2:12" ht="13.8" x14ac:dyDescent="0.3">
      <c r="B847" s="1549" t="s">
        <v>325</v>
      </c>
      <c r="C847" s="1549"/>
      <c r="D847" s="1541">
        <f>'14 FR - Title Page'!$F$12</f>
        <v>0</v>
      </c>
      <c r="E847" s="1541"/>
      <c r="F847" s="1315"/>
      <c r="G847" s="550"/>
      <c r="H847" s="548"/>
      <c r="I847" s="548"/>
      <c r="J847" s="548"/>
      <c r="K847" s="548"/>
      <c r="L847" s="988"/>
    </row>
    <row r="848" spans="2:12" ht="13.8" x14ac:dyDescent="0.3">
      <c r="B848" s="1549" t="s">
        <v>332</v>
      </c>
      <c r="C848" s="1549"/>
      <c r="D848" s="1547">
        <f>'14 FR - Title Page'!$D$14</f>
        <v>0</v>
      </c>
      <c r="E848" s="1547"/>
      <c r="F848" s="1548"/>
      <c r="G848" s="989"/>
      <c r="H848" s="548"/>
      <c r="I848" s="548"/>
      <c r="J848" s="548"/>
      <c r="K848" s="548"/>
      <c r="L848" s="988"/>
    </row>
    <row r="849" spans="2:12" ht="13.8" x14ac:dyDescent="0.3">
      <c r="B849" s="1549"/>
      <c r="C849" s="1549"/>
      <c r="D849" s="1541"/>
      <c r="E849" s="1541"/>
      <c r="F849" s="1315"/>
      <c r="G849" s="550"/>
      <c r="H849" s="548"/>
      <c r="I849" s="548"/>
      <c r="J849" s="548"/>
      <c r="K849" s="548"/>
      <c r="L849" s="988"/>
    </row>
    <row r="850" spans="2:12" x14ac:dyDescent="0.25">
      <c r="B850" s="1542" t="s">
        <v>429</v>
      </c>
      <c r="C850" s="1543"/>
      <c r="D850" s="1550" t="s">
        <v>348</v>
      </c>
      <c r="E850" s="1550" t="s">
        <v>428</v>
      </c>
      <c r="F850" s="1550" t="s">
        <v>431</v>
      </c>
      <c r="G850" s="1550" t="s">
        <v>432</v>
      </c>
      <c r="H850" s="990"/>
      <c r="I850" s="548"/>
      <c r="J850" s="548"/>
      <c r="K850" s="548"/>
      <c r="L850" s="988"/>
    </row>
    <row r="851" spans="2:12" ht="13.8" x14ac:dyDescent="0.3">
      <c r="B851" s="1551" t="s">
        <v>406</v>
      </c>
      <c r="C851" s="1551"/>
      <c r="D851" s="1550"/>
      <c r="E851" s="1551"/>
      <c r="F851" s="1551"/>
      <c r="G851" s="1550"/>
      <c r="H851" s="990"/>
      <c r="I851" s="548"/>
      <c r="J851" s="548"/>
      <c r="K851" s="548"/>
      <c r="L851" s="988"/>
    </row>
    <row r="852" spans="2:12" ht="13.8" x14ac:dyDescent="0.3">
      <c r="B852" s="1537" t="e">
        <f>'28 Scores Compiled'!$L$7</f>
        <v>#N/A</v>
      </c>
      <c r="C852" s="1538"/>
      <c r="D852" s="991">
        <f>'13 Score Fill'!$H$7</f>
        <v>0</v>
      </c>
      <c r="E852" s="1001">
        <f>'28 Scores Compiled'!I77</f>
        <v>0</v>
      </c>
      <c r="F852" s="993" t="e">
        <f>E852/D852</f>
        <v>#DIV/0!</v>
      </c>
      <c r="G852" s="993" t="e">
        <f>'28 Scores Compiled'!$N$7</f>
        <v>#DIV/0!</v>
      </c>
      <c r="H852" s="990"/>
      <c r="I852" s="548"/>
      <c r="J852" s="548"/>
      <c r="K852" s="548"/>
      <c r="L852" s="988"/>
    </row>
    <row r="853" spans="2:12" ht="13.8" x14ac:dyDescent="0.3">
      <c r="B853" s="1537" t="e">
        <f>'28 Scores Compiled'!$L$8</f>
        <v>#N/A</v>
      </c>
      <c r="C853" s="1538"/>
      <c r="D853" s="991">
        <f>'13 Score Fill'!$H$14</f>
        <v>0</v>
      </c>
      <c r="E853" s="1001">
        <f>'28 Scores Compiled'!I78</f>
        <v>0</v>
      </c>
      <c r="F853" s="993" t="e">
        <f>E853/D853</f>
        <v>#DIV/0!</v>
      </c>
      <c r="G853" s="993" t="e">
        <f>'28 Scores Compiled'!$N$8</f>
        <v>#DIV/0!</v>
      </c>
      <c r="H853" s="990"/>
      <c r="I853" s="548"/>
      <c r="J853" s="548"/>
      <c r="K853" s="548"/>
      <c r="L853" s="988"/>
    </row>
    <row r="854" spans="2:12" ht="13.8" x14ac:dyDescent="0.3">
      <c r="B854" s="1537" t="e">
        <f>'28 Scores Compiled'!$L$9</f>
        <v>#N/A</v>
      </c>
      <c r="C854" s="1538"/>
      <c r="D854" s="991">
        <f>'13 Score Fill'!$H$23</f>
        <v>0</v>
      </c>
      <c r="E854" s="1001">
        <f>'28 Scores Compiled'!I79</f>
        <v>0</v>
      </c>
      <c r="F854" s="993" t="e">
        <f>E854/D854</f>
        <v>#DIV/0!</v>
      </c>
      <c r="G854" s="993" t="e">
        <f>'28 Scores Compiled'!$N$9</f>
        <v>#DIV/0!</v>
      </c>
      <c r="H854" s="990"/>
      <c r="I854" s="548"/>
      <c r="J854" s="548"/>
      <c r="K854" s="548"/>
      <c r="L854" s="988"/>
    </row>
    <row r="855" spans="2:12" ht="13.8" x14ac:dyDescent="0.3">
      <c r="B855" s="1537" t="str">
        <f>'28 Scores Compiled'!$L$10</f>
        <v>Not Used</v>
      </c>
      <c r="C855" s="1538"/>
      <c r="D855" s="991">
        <f>'13 Score Fill'!$H$31</f>
        <v>0</v>
      </c>
      <c r="E855" s="1001">
        <f>'28 Scores Compiled'!I80</f>
        <v>0</v>
      </c>
      <c r="F855" s="993" t="e">
        <f>E855/D855</f>
        <v>#DIV/0!</v>
      </c>
      <c r="G855" s="993" t="e">
        <f>'28 Scores Compiled'!$N$10</f>
        <v>#DIV/0!</v>
      </c>
      <c r="H855" s="994"/>
      <c r="I855" s="638"/>
      <c r="J855" s="638"/>
      <c r="K855" s="638"/>
      <c r="L855" s="638"/>
    </row>
    <row r="856" spans="2:12" ht="13.8" x14ac:dyDescent="0.3">
      <c r="B856" s="1537" t="str">
        <f>'28 Scores Compiled'!$L$11</f>
        <v>Total</v>
      </c>
      <c r="C856" s="1538"/>
      <c r="D856" s="991">
        <f>SUM(D852:D855)</f>
        <v>0</v>
      </c>
      <c r="E856" s="995">
        <f>SUM(E852:E855)</f>
        <v>0</v>
      </c>
      <c r="F856" s="993" t="e">
        <f>E856/D856</f>
        <v>#DIV/0!</v>
      </c>
      <c r="G856" s="993" t="e">
        <f>'28 Scores Compiled'!$N$11</f>
        <v>#DIV/0!</v>
      </c>
      <c r="H856" s="994"/>
      <c r="I856" s="638"/>
      <c r="J856" s="638"/>
      <c r="K856" s="638"/>
      <c r="L856" s="638"/>
    </row>
    <row r="857" spans="2:12" x14ac:dyDescent="0.25">
      <c r="B857" s="1539"/>
      <c r="C857" s="1539"/>
      <c r="D857" s="1539"/>
      <c r="E857" s="1539"/>
      <c r="F857" s="1539"/>
      <c r="G857" s="996"/>
      <c r="H857" s="997"/>
      <c r="I857" s="997"/>
      <c r="J857" s="997"/>
      <c r="K857" s="997"/>
      <c r="L857" s="997"/>
    </row>
    <row r="858" spans="2:12" x14ac:dyDescent="0.25">
      <c r="B858" s="996"/>
      <c r="C858" s="996"/>
      <c r="D858" s="996"/>
      <c r="E858" s="996"/>
      <c r="F858" s="996"/>
      <c r="G858" s="996"/>
      <c r="H858" s="997"/>
      <c r="I858" s="997"/>
      <c r="J858" s="997"/>
      <c r="K858" s="997"/>
      <c r="L858" s="997"/>
    </row>
    <row r="859" spans="2:12" x14ac:dyDescent="0.25">
      <c r="B859" s="5"/>
      <c r="C859" s="5"/>
      <c r="D859" s="5"/>
      <c r="E859" s="5"/>
      <c r="F859" s="5"/>
      <c r="G859" s="5"/>
      <c r="H859" s="5"/>
      <c r="I859" s="5"/>
      <c r="J859" s="5"/>
      <c r="K859" s="5"/>
      <c r="L859" s="5"/>
    </row>
    <row r="860" spans="2:12" x14ac:dyDescent="0.25">
      <c r="B860" s="5"/>
      <c r="C860" s="5"/>
      <c r="D860" s="5"/>
      <c r="E860" s="5"/>
      <c r="F860" s="5"/>
      <c r="G860" s="5"/>
      <c r="H860" s="5"/>
      <c r="I860" s="5"/>
      <c r="J860" s="5"/>
      <c r="K860" s="5"/>
      <c r="L860" s="5"/>
    </row>
    <row r="861" spans="2:12" x14ac:dyDescent="0.25">
      <c r="B861" s="5"/>
      <c r="C861" s="5"/>
      <c r="D861" s="5"/>
      <c r="E861" s="5"/>
      <c r="F861" s="5"/>
      <c r="G861" s="5"/>
      <c r="H861" s="5"/>
      <c r="I861" s="5"/>
      <c r="J861" s="5"/>
      <c r="K861" s="5"/>
      <c r="L861" s="5"/>
    </row>
    <row r="862" spans="2:12" x14ac:dyDescent="0.25">
      <c r="B862" s="5"/>
      <c r="C862" s="5"/>
      <c r="D862" s="5"/>
      <c r="E862" s="5"/>
      <c r="F862" s="5"/>
      <c r="G862" s="5"/>
      <c r="H862" s="5"/>
      <c r="I862" s="5"/>
      <c r="J862" s="5"/>
      <c r="K862" s="5"/>
      <c r="L862" s="5"/>
    </row>
    <row r="863" spans="2:12" x14ac:dyDescent="0.25">
      <c r="B863" s="5"/>
      <c r="C863" s="5"/>
      <c r="D863" s="5"/>
      <c r="E863" s="5"/>
      <c r="F863" s="5"/>
      <c r="G863" s="5"/>
      <c r="H863" s="5"/>
      <c r="I863" s="5"/>
      <c r="J863" s="5"/>
      <c r="K863" s="5"/>
      <c r="L863" s="5"/>
    </row>
    <row r="864" spans="2:12" x14ac:dyDescent="0.25">
      <c r="B864" s="5"/>
      <c r="C864" s="5"/>
      <c r="D864" s="5"/>
      <c r="E864" s="5"/>
      <c r="F864" s="5"/>
      <c r="G864" s="5"/>
      <c r="H864" s="5"/>
      <c r="I864" s="5"/>
      <c r="J864" s="5"/>
      <c r="K864" s="5"/>
      <c r="L864" s="5"/>
    </row>
    <row r="865" spans="2:12" x14ac:dyDescent="0.25">
      <c r="B865" s="5"/>
      <c r="C865" s="5"/>
      <c r="D865" s="5"/>
      <c r="E865" s="5"/>
      <c r="F865" s="5"/>
      <c r="G865" s="5"/>
      <c r="H865" s="5"/>
      <c r="I865" s="5"/>
      <c r="J865" s="5"/>
      <c r="K865" s="5"/>
      <c r="L865" s="5"/>
    </row>
    <row r="866" spans="2:12" x14ac:dyDescent="0.25">
      <c r="B866" s="5"/>
      <c r="C866" s="5"/>
      <c r="D866" s="5"/>
      <c r="E866" s="5"/>
      <c r="F866" s="5"/>
      <c r="G866" s="5"/>
      <c r="H866" s="5"/>
      <c r="I866" s="5"/>
      <c r="J866" s="5"/>
      <c r="K866" s="5"/>
      <c r="L866" s="5"/>
    </row>
    <row r="867" spans="2:12" x14ac:dyDescent="0.25">
      <c r="B867" s="5"/>
      <c r="C867" s="5"/>
      <c r="D867" s="5"/>
      <c r="E867" s="5"/>
      <c r="F867" s="5"/>
      <c r="G867" s="5"/>
      <c r="H867" s="5"/>
      <c r="I867" s="5"/>
      <c r="J867" s="5"/>
      <c r="K867" s="5"/>
      <c r="L867" s="5"/>
    </row>
    <row r="868" spans="2:12" x14ac:dyDescent="0.25">
      <c r="B868" s="5"/>
      <c r="C868" s="5"/>
      <c r="D868" s="5"/>
      <c r="E868" s="5"/>
      <c r="F868" s="5"/>
      <c r="G868" s="5"/>
      <c r="H868" s="5"/>
      <c r="I868" s="5"/>
      <c r="J868" s="5"/>
      <c r="K868" s="5"/>
      <c r="L868" s="5"/>
    </row>
    <row r="869" spans="2:12" x14ac:dyDescent="0.25">
      <c r="B869" s="5"/>
      <c r="C869" s="5"/>
      <c r="D869" s="5"/>
      <c r="E869" s="5"/>
      <c r="F869" s="5"/>
      <c r="G869" s="5"/>
      <c r="H869" s="5"/>
      <c r="I869" s="5"/>
      <c r="J869" s="5"/>
      <c r="K869" s="5"/>
      <c r="L869" s="5"/>
    </row>
    <row r="870" spans="2:12" x14ac:dyDescent="0.25">
      <c r="B870" s="5"/>
      <c r="C870" s="5"/>
      <c r="D870" s="5"/>
      <c r="E870" s="5"/>
      <c r="F870" s="5"/>
      <c r="G870" s="5"/>
      <c r="H870" s="5"/>
      <c r="I870" s="5"/>
      <c r="J870" s="5"/>
      <c r="K870" s="5"/>
      <c r="L870" s="5"/>
    </row>
    <row r="871" spans="2:12" x14ac:dyDescent="0.25">
      <c r="B871" s="5"/>
      <c r="C871" s="5"/>
      <c r="D871" s="5"/>
      <c r="E871" s="5"/>
      <c r="F871" s="5"/>
      <c r="G871" s="5"/>
      <c r="H871" s="5"/>
      <c r="I871" s="5"/>
      <c r="J871" s="5"/>
      <c r="K871" s="5"/>
      <c r="L871" s="5"/>
    </row>
    <row r="872" spans="2:12" x14ac:dyDescent="0.25">
      <c r="B872" s="5"/>
      <c r="C872" s="5"/>
      <c r="D872" s="5"/>
      <c r="E872" s="5"/>
      <c r="F872" s="5"/>
      <c r="G872" s="5"/>
      <c r="H872" s="5"/>
      <c r="I872" s="5"/>
      <c r="J872" s="5"/>
      <c r="K872" s="5"/>
      <c r="L872" s="5"/>
    </row>
    <row r="873" spans="2:12" x14ac:dyDescent="0.25">
      <c r="B873" s="5"/>
      <c r="C873" s="5"/>
      <c r="D873" s="5"/>
      <c r="E873" s="5"/>
      <c r="F873" s="5"/>
      <c r="G873" s="5"/>
      <c r="H873" s="5"/>
      <c r="I873" s="5"/>
      <c r="J873" s="5"/>
      <c r="K873" s="5"/>
      <c r="L873" s="5"/>
    </row>
    <row r="874" spans="2:12" x14ac:dyDescent="0.25">
      <c r="B874" s="5"/>
      <c r="C874" s="5"/>
      <c r="D874" s="5"/>
      <c r="E874" s="5"/>
      <c r="F874" s="5"/>
      <c r="G874" s="5"/>
      <c r="H874" s="5"/>
      <c r="I874" s="5"/>
      <c r="J874" s="5"/>
      <c r="K874" s="5"/>
      <c r="L874" s="5"/>
    </row>
    <row r="875" spans="2:12" x14ac:dyDescent="0.25">
      <c r="B875" s="5"/>
      <c r="C875" s="5"/>
      <c r="D875" s="5"/>
      <c r="E875" s="5"/>
      <c r="F875" s="5"/>
      <c r="G875" s="5"/>
      <c r="H875" s="5"/>
      <c r="I875" s="5"/>
      <c r="J875" s="5"/>
      <c r="K875" s="5"/>
      <c r="L875" s="5"/>
    </row>
    <row r="876" spans="2:12" x14ac:dyDescent="0.25">
      <c r="B876" s="5"/>
      <c r="C876" s="5"/>
      <c r="D876" s="5"/>
      <c r="E876" s="5"/>
      <c r="F876" s="5"/>
      <c r="G876" s="5"/>
      <c r="H876" s="5"/>
      <c r="I876" s="5"/>
      <c r="J876" s="5"/>
      <c r="K876" s="5"/>
      <c r="L876" s="5"/>
    </row>
    <row r="877" spans="2:12" x14ac:dyDescent="0.25">
      <c r="B877" s="5"/>
      <c r="C877" s="5"/>
      <c r="D877" s="5"/>
      <c r="E877" s="5"/>
      <c r="F877" s="5"/>
      <c r="G877" s="5"/>
      <c r="H877" s="5"/>
      <c r="I877" s="5"/>
      <c r="J877" s="5"/>
      <c r="K877" s="5"/>
      <c r="L877" s="5"/>
    </row>
    <row r="878" spans="2:12" x14ac:dyDescent="0.25">
      <c r="B878" s="5"/>
      <c r="C878" s="5"/>
      <c r="D878" s="5"/>
      <c r="E878" s="5"/>
      <c r="F878" s="5"/>
      <c r="G878" s="5"/>
      <c r="H878" s="5"/>
      <c r="I878" s="5"/>
      <c r="J878" s="5"/>
      <c r="K878" s="5"/>
      <c r="L878" s="5"/>
    </row>
    <row r="879" spans="2:12" x14ac:dyDescent="0.25">
      <c r="B879" s="5"/>
      <c r="C879" s="5"/>
      <c r="D879" s="5"/>
      <c r="E879" s="5"/>
      <c r="F879" s="5"/>
      <c r="G879" s="5"/>
      <c r="H879" s="5"/>
      <c r="I879" s="5"/>
      <c r="J879" s="5"/>
      <c r="K879" s="5"/>
      <c r="L879" s="5"/>
    </row>
    <row r="880" spans="2:12" x14ac:dyDescent="0.25">
      <c r="B880" s="5"/>
      <c r="C880" s="5"/>
      <c r="D880" s="5"/>
      <c r="E880" s="5"/>
      <c r="F880" s="5"/>
      <c r="G880" s="5"/>
      <c r="H880" s="5"/>
      <c r="I880" s="5"/>
      <c r="J880" s="5"/>
      <c r="K880" s="5"/>
      <c r="L880" s="5"/>
    </row>
    <row r="881" spans="2:12" x14ac:dyDescent="0.25">
      <c r="B881" s="5"/>
      <c r="C881" s="5"/>
      <c r="D881" s="5"/>
      <c r="E881" s="5"/>
      <c r="F881" s="5"/>
      <c r="G881" s="5"/>
      <c r="H881" s="5"/>
      <c r="I881" s="5"/>
      <c r="J881" s="5"/>
      <c r="K881" s="5"/>
      <c r="L881" s="5"/>
    </row>
    <row r="882" spans="2:12" x14ac:dyDescent="0.25">
      <c r="B882" s="5"/>
      <c r="C882" s="5"/>
      <c r="D882" s="5"/>
      <c r="E882" s="5"/>
      <c r="F882" s="5"/>
      <c r="G882" s="5"/>
      <c r="H882" s="5"/>
      <c r="I882" s="5"/>
      <c r="J882" s="5"/>
      <c r="K882" s="5"/>
      <c r="L882" s="5"/>
    </row>
    <row r="883" spans="2:12" x14ac:dyDescent="0.25">
      <c r="B883" s="5"/>
      <c r="C883" s="5"/>
      <c r="D883" s="5"/>
      <c r="E883" s="5"/>
      <c r="F883" s="5"/>
      <c r="G883" s="5"/>
      <c r="H883" s="5"/>
      <c r="I883" s="5"/>
      <c r="J883" s="5"/>
      <c r="K883" s="5"/>
      <c r="L883" s="5"/>
    </row>
    <row r="884" spans="2:12" x14ac:dyDescent="0.25">
      <c r="B884" s="5"/>
      <c r="C884" s="5"/>
      <c r="D884" s="5"/>
      <c r="E884" s="5"/>
      <c r="F884" s="5"/>
      <c r="G884" s="5"/>
      <c r="H884" s="5"/>
      <c r="I884" s="5"/>
      <c r="J884" s="5"/>
      <c r="K884" s="5"/>
      <c r="L884" s="5"/>
    </row>
    <row r="885" spans="2:12" x14ac:dyDescent="0.25">
      <c r="B885" s="5"/>
      <c r="C885" s="5"/>
      <c r="D885" s="5"/>
      <c r="E885" s="5"/>
      <c r="F885" s="5"/>
      <c r="G885" s="5"/>
      <c r="H885" s="5"/>
      <c r="I885" s="5"/>
      <c r="J885" s="5"/>
      <c r="K885" s="5"/>
      <c r="L885" s="5"/>
    </row>
    <row r="886" spans="2:12" x14ac:dyDescent="0.25">
      <c r="B886" s="5"/>
      <c r="C886" s="5"/>
      <c r="D886" s="5"/>
      <c r="E886" s="5"/>
      <c r="F886" s="5"/>
      <c r="G886" s="5"/>
      <c r="H886" s="5"/>
      <c r="I886" s="5"/>
      <c r="J886" s="5"/>
      <c r="K886" s="5"/>
      <c r="L886" s="5"/>
    </row>
    <row r="887" spans="2:12" x14ac:dyDescent="0.25">
      <c r="B887" s="5"/>
      <c r="C887" s="5"/>
      <c r="D887" s="5"/>
      <c r="E887" s="5"/>
      <c r="F887" s="5"/>
      <c r="G887" s="5"/>
      <c r="H887" s="5"/>
      <c r="I887" s="5"/>
      <c r="J887" s="5"/>
      <c r="K887" s="5"/>
      <c r="L887" s="5"/>
    </row>
    <row r="888" spans="2:12" x14ac:dyDescent="0.25">
      <c r="B888" s="5"/>
      <c r="C888" s="5"/>
      <c r="D888" s="5"/>
      <c r="E888" s="5"/>
      <c r="F888" s="5"/>
      <c r="G888" s="5"/>
      <c r="H888" s="5"/>
      <c r="I888" s="5"/>
      <c r="J888" s="5"/>
      <c r="K888" s="5"/>
      <c r="L888" s="5"/>
    </row>
    <row r="889" spans="2:12" x14ac:dyDescent="0.25">
      <c r="B889" s="5"/>
      <c r="C889" s="5"/>
      <c r="D889" s="5"/>
      <c r="E889" s="5"/>
      <c r="F889" s="5"/>
      <c r="G889" s="5"/>
      <c r="H889" s="5"/>
      <c r="I889" s="5"/>
      <c r="J889" s="5"/>
      <c r="K889" s="5"/>
      <c r="L889" s="5"/>
    </row>
    <row r="890" spans="2:12" x14ac:dyDescent="0.25">
      <c r="B890" s="5"/>
      <c r="C890" s="5"/>
      <c r="D890" s="5"/>
      <c r="E890" s="5"/>
      <c r="F890" s="5"/>
      <c r="G890" s="5"/>
      <c r="H890" s="5"/>
      <c r="I890" s="5"/>
      <c r="J890" s="5"/>
      <c r="K890" s="5"/>
      <c r="L890" s="5"/>
    </row>
    <row r="891" spans="2:12" x14ac:dyDescent="0.25">
      <c r="B891" s="5"/>
      <c r="C891" s="5"/>
      <c r="D891" s="5"/>
      <c r="E891" s="5"/>
      <c r="F891" s="5"/>
      <c r="G891" s="5"/>
      <c r="H891" s="5"/>
      <c r="I891" s="5"/>
      <c r="J891" s="5"/>
      <c r="K891" s="5"/>
      <c r="L891" s="5"/>
    </row>
    <row r="892" spans="2:12" x14ac:dyDescent="0.25">
      <c r="B892" s="5"/>
      <c r="C892" s="5"/>
      <c r="D892" s="5"/>
      <c r="E892" s="5"/>
      <c r="F892" s="5"/>
      <c r="G892" s="5"/>
      <c r="H892" s="5"/>
      <c r="I892" s="5"/>
      <c r="J892" s="5"/>
      <c r="K892" s="5"/>
      <c r="L892" s="5"/>
    </row>
    <row r="893" spans="2:12" x14ac:dyDescent="0.25">
      <c r="B893" s="5"/>
      <c r="C893" s="5"/>
      <c r="D893" s="5"/>
      <c r="E893" s="5"/>
      <c r="F893" s="5"/>
      <c r="G893" s="5"/>
      <c r="H893" s="5"/>
      <c r="I893" s="5"/>
      <c r="J893" s="5"/>
      <c r="K893" s="5"/>
      <c r="L893" s="5"/>
    </row>
    <row r="894" spans="2:12" x14ac:dyDescent="0.25">
      <c r="B894" s="5"/>
      <c r="C894" s="5"/>
      <c r="D894" s="5"/>
      <c r="E894" s="5"/>
      <c r="F894" s="5"/>
      <c r="G894" s="5"/>
      <c r="H894" s="5"/>
      <c r="I894" s="5"/>
      <c r="J894" s="5"/>
      <c r="K894" s="5"/>
      <c r="L894" s="5"/>
    </row>
    <row r="895" spans="2:12" x14ac:dyDescent="0.25">
      <c r="B895" s="5"/>
      <c r="C895" s="5"/>
      <c r="D895" s="5"/>
      <c r="E895" s="5"/>
      <c r="F895" s="5"/>
      <c r="G895" s="5"/>
      <c r="H895" s="5"/>
      <c r="I895" s="5"/>
      <c r="J895" s="5"/>
      <c r="K895" s="5"/>
      <c r="L895" s="5"/>
    </row>
    <row r="896" spans="2:12" x14ac:dyDescent="0.25">
      <c r="B896" s="5"/>
      <c r="C896" s="5"/>
      <c r="D896" s="5"/>
      <c r="E896" s="5"/>
      <c r="F896" s="5"/>
      <c r="G896" s="5"/>
      <c r="H896" s="5"/>
      <c r="I896" s="5"/>
      <c r="J896" s="5"/>
      <c r="K896" s="5"/>
      <c r="L896" s="5"/>
    </row>
    <row r="897" spans="2:12" x14ac:dyDescent="0.25">
      <c r="B897" s="5"/>
      <c r="C897" s="5"/>
      <c r="D897" s="5"/>
      <c r="E897" s="5"/>
      <c r="F897" s="5"/>
      <c r="G897" s="5"/>
      <c r="H897" s="5"/>
      <c r="I897" s="5"/>
      <c r="J897" s="5"/>
      <c r="K897" s="5"/>
      <c r="L897" s="5"/>
    </row>
    <row r="898" spans="2:12" x14ac:dyDescent="0.25">
      <c r="B898" s="5"/>
      <c r="C898" s="5"/>
      <c r="D898" s="5"/>
      <c r="E898" s="5"/>
      <c r="F898" s="5"/>
      <c r="G898" s="5"/>
      <c r="H898" s="5"/>
      <c r="I898" s="5"/>
      <c r="J898" s="5"/>
      <c r="K898" s="5"/>
      <c r="L898" s="5"/>
    </row>
    <row r="899" spans="2:12" x14ac:dyDescent="0.25">
      <c r="B899" s="5"/>
      <c r="C899" s="5"/>
      <c r="D899" s="5"/>
      <c r="E899" s="5"/>
      <c r="F899" s="5"/>
      <c r="G899" s="5"/>
      <c r="H899" s="5"/>
      <c r="I899" s="5"/>
      <c r="J899" s="5"/>
      <c r="K899" s="5"/>
      <c r="L899" s="5"/>
    </row>
    <row r="900" spans="2:12" x14ac:dyDescent="0.25">
      <c r="B900" s="5"/>
      <c r="C900" s="5"/>
      <c r="D900" s="5"/>
      <c r="E900" s="5"/>
      <c r="F900" s="5"/>
      <c r="G900" s="5"/>
      <c r="H900" s="5"/>
      <c r="I900" s="5"/>
      <c r="J900" s="5"/>
      <c r="K900" s="5"/>
      <c r="L900" s="5"/>
    </row>
    <row r="901" spans="2:12" x14ac:dyDescent="0.25">
      <c r="B901" s="5"/>
      <c r="C901" s="5"/>
      <c r="D901" s="5"/>
      <c r="E901" s="5"/>
      <c r="F901" s="5"/>
      <c r="G901" s="5"/>
      <c r="H901" s="5"/>
      <c r="I901" s="5"/>
      <c r="J901" s="5"/>
      <c r="K901" s="5"/>
      <c r="L901" s="5"/>
    </row>
    <row r="902" spans="2:12" ht="17.399999999999999" x14ac:dyDescent="0.25">
      <c r="B902" s="1544" t="s">
        <v>418</v>
      </c>
      <c r="C902" s="1544"/>
      <c r="D902" s="1544"/>
      <c r="E902" s="1544"/>
      <c r="F902" s="1544"/>
      <c r="G902" s="1544"/>
      <c r="H902" s="1544"/>
      <c r="I902" s="1544"/>
      <c r="J902" s="1544"/>
      <c r="K902" s="1544"/>
      <c r="L902" s="1544"/>
    </row>
    <row r="903" spans="2:12" x14ac:dyDescent="0.25">
      <c r="B903" s="1545" t="s">
        <v>425</v>
      </c>
      <c r="C903" s="1545"/>
      <c r="D903" s="1545"/>
      <c r="E903" s="1545"/>
      <c r="F903" s="1545"/>
      <c r="G903" s="1545"/>
      <c r="H903" s="1545"/>
      <c r="I903" s="1545"/>
      <c r="J903" s="1545"/>
      <c r="K903" s="1545"/>
      <c r="L903" s="1545"/>
    </row>
    <row r="904" spans="2:12" ht="17.399999999999999" x14ac:dyDescent="0.25">
      <c r="B904" s="1546" t="s">
        <v>7</v>
      </c>
      <c r="C904" s="1546"/>
      <c r="D904" s="986" t="s">
        <v>289</v>
      </c>
      <c r="E904" s="5"/>
      <c r="F904" s="5"/>
      <c r="G904" s="5"/>
      <c r="H904" s="987"/>
      <c r="I904" s="987"/>
      <c r="J904" s="987"/>
      <c r="K904" s="987"/>
      <c r="L904" s="931"/>
    </row>
    <row r="905" spans="2:12" x14ac:dyDescent="0.25">
      <c r="B905" s="1540"/>
      <c r="C905" s="1468"/>
      <c r="D905" s="5"/>
      <c r="E905" s="5"/>
      <c r="F905" s="5"/>
      <c r="G905" s="5"/>
      <c r="H905" s="548"/>
      <c r="I905" s="548"/>
      <c r="J905" s="548"/>
      <c r="K905" s="548"/>
      <c r="L905" s="548"/>
    </row>
    <row r="906" spans="2:12" ht="13.8" x14ac:dyDescent="0.3">
      <c r="B906" s="1549" t="s">
        <v>326</v>
      </c>
      <c r="C906" s="1549"/>
      <c r="D906" s="1541" t="str">
        <f>'14 FR - Title Page'!$F$10</f>
        <v>The</v>
      </c>
      <c r="E906" s="1541"/>
      <c r="F906" s="1541"/>
      <c r="G906" s="1541"/>
      <c r="H906" s="548"/>
      <c r="I906" s="548"/>
      <c r="J906" s="548"/>
      <c r="K906" s="548"/>
      <c r="L906" s="988"/>
    </row>
    <row r="907" spans="2:12" ht="13.8" x14ac:dyDescent="0.3">
      <c r="B907" s="1549" t="s">
        <v>325</v>
      </c>
      <c r="C907" s="1549"/>
      <c r="D907" s="1541">
        <f>'14 FR - Title Page'!$F$12</f>
        <v>0</v>
      </c>
      <c r="E907" s="1541"/>
      <c r="F907" s="1315"/>
      <c r="G907" s="550"/>
      <c r="H907" s="548"/>
      <c r="I907" s="548"/>
      <c r="J907" s="548"/>
      <c r="K907" s="548"/>
      <c r="L907" s="988"/>
    </row>
    <row r="908" spans="2:12" ht="13.8" x14ac:dyDescent="0.3">
      <c r="B908" s="1549" t="s">
        <v>332</v>
      </c>
      <c r="C908" s="1549"/>
      <c r="D908" s="1547">
        <f>'14 FR - Title Page'!$D$14</f>
        <v>0</v>
      </c>
      <c r="E908" s="1547"/>
      <c r="F908" s="1548"/>
      <c r="G908" s="989"/>
      <c r="H908" s="548"/>
      <c r="I908" s="548"/>
      <c r="J908" s="548"/>
      <c r="K908" s="548"/>
      <c r="L908" s="988"/>
    </row>
    <row r="909" spans="2:12" ht="13.8" x14ac:dyDescent="0.3">
      <c r="B909" s="1549"/>
      <c r="C909" s="1549"/>
      <c r="D909" s="1541"/>
      <c r="E909" s="1541"/>
      <c r="F909" s="1315"/>
      <c r="G909" s="550"/>
      <c r="H909" s="548"/>
      <c r="I909" s="548"/>
      <c r="J909" s="548"/>
      <c r="K909" s="548"/>
      <c r="L909" s="988"/>
    </row>
    <row r="910" spans="2:12" x14ac:dyDescent="0.25">
      <c r="B910" s="1542" t="s">
        <v>429</v>
      </c>
      <c r="C910" s="1543"/>
      <c r="D910" s="1550" t="s">
        <v>348</v>
      </c>
      <c r="E910" s="1550" t="s">
        <v>428</v>
      </c>
      <c r="F910" s="1550" t="s">
        <v>431</v>
      </c>
      <c r="G910" s="1550" t="s">
        <v>432</v>
      </c>
      <c r="H910" s="990"/>
      <c r="I910" s="548"/>
      <c r="J910" s="548"/>
      <c r="K910" s="548"/>
      <c r="L910" s="988"/>
    </row>
    <row r="911" spans="2:12" ht="13.8" x14ac:dyDescent="0.3">
      <c r="B911" s="1551" t="s">
        <v>406</v>
      </c>
      <c r="C911" s="1551"/>
      <c r="D911" s="1550"/>
      <c r="E911" s="1551"/>
      <c r="F911" s="1551"/>
      <c r="G911" s="1550"/>
      <c r="H911" s="990"/>
      <c r="I911" s="548"/>
      <c r="J911" s="548"/>
      <c r="K911" s="548"/>
      <c r="L911" s="988"/>
    </row>
    <row r="912" spans="2:12" ht="13.8" x14ac:dyDescent="0.3">
      <c r="B912" s="1537" t="e">
        <f>'28 Scores Compiled'!$L$7</f>
        <v>#N/A</v>
      </c>
      <c r="C912" s="1538"/>
      <c r="D912" s="991">
        <f>'13 Score Fill'!$H$7</f>
        <v>0</v>
      </c>
      <c r="E912" s="1001">
        <f>'28 Scores Compiled'!I82</f>
        <v>0</v>
      </c>
      <c r="F912" s="993" t="e">
        <f>E912/D912</f>
        <v>#DIV/0!</v>
      </c>
      <c r="G912" s="993" t="e">
        <f>'28 Scores Compiled'!$N$7</f>
        <v>#DIV/0!</v>
      </c>
      <c r="H912" s="990"/>
      <c r="I912" s="548"/>
      <c r="J912" s="548"/>
      <c r="K912" s="548"/>
      <c r="L912" s="988"/>
    </row>
    <row r="913" spans="2:12" ht="13.8" x14ac:dyDescent="0.3">
      <c r="B913" s="1537" t="e">
        <f>'28 Scores Compiled'!$L$8</f>
        <v>#N/A</v>
      </c>
      <c r="C913" s="1538"/>
      <c r="D913" s="991">
        <f>'13 Score Fill'!$H$14</f>
        <v>0</v>
      </c>
      <c r="E913" s="1001">
        <f>'28 Scores Compiled'!I83</f>
        <v>0</v>
      </c>
      <c r="F913" s="993" t="e">
        <f>E913/D913</f>
        <v>#DIV/0!</v>
      </c>
      <c r="G913" s="993" t="e">
        <f>'28 Scores Compiled'!$N$8</f>
        <v>#DIV/0!</v>
      </c>
      <c r="H913" s="990"/>
      <c r="I913" s="548"/>
      <c r="J913" s="548"/>
      <c r="K913" s="548"/>
      <c r="L913" s="988"/>
    </row>
    <row r="914" spans="2:12" ht="13.8" x14ac:dyDescent="0.3">
      <c r="B914" s="1537" t="e">
        <f>'28 Scores Compiled'!$L$9</f>
        <v>#N/A</v>
      </c>
      <c r="C914" s="1538"/>
      <c r="D914" s="991">
        <f>'13 Score Fill'!$H$23</f>
        <v>0</v>
      </c>
      <c r="E914" s="1001">
        <f>'28 Scores Compiled'!I84</f>
        <v>0</v>
      </c>
      <c r="F914" s="993" t="e">
        <f>E914/D914</f>
        <v>#DIV/0!</v>
      </c>
      <c r="G914" s="993" t="e">
        <f>'28 Scores Compiled'!$N$9</f>
        <v>#DIV/0!</v>
      </c>
      <c r="H914" s="990"/>
      <c r="I914" s="548"/>
      <c r="J914" s="548"/>
      <c r="K914" s="548"/>
      <c r="L914" s="988"/>
    </row>
    <row r="915" spans="2:12" ht="13.8" x14ac:dyDescent="0.3">
      <c r="B915" s="1537" t="str">
        <f>'28 Scores Compiled'!$L$10</f>
        <v>Not Used</v>
      </c>
      <c r="C915" s="1538"/>
      <c r="D915" s="991">
        <f>'13 Score Fill'!$H$31</f>
        <v>0</v>
      </c>
      <c r="E915" s="1001">
        <f>'28 Scores Compiled'!I85</f>
        <v>0</v>
      </c>
      <c r="F915" s="993" t="e">
        <f>E915/D915</f>
        <v>#DIV/0!</v>
      </c>
      <c r="G915" s="993" t="e">
        <f>'28 Scores Compiled'!$N$10</f>
        <v>#DIV/0!</v>
      </c>
      <c r="H915" s="994"/>
      <c r="I915" s="638"/>
      <c r="J915" s="638"/>
      <c r="K915" s="638"/>
      <c r="L915" s="638"/>
    </row>
    <row r="916" spans="2:12" ht="13.8" x14ac:dyDescent="0.3">
      <c r="B916" s="1537" t="str">
        <f>'28 Scores Compiled'!$L$11</f>
        <v>Total</v>
      </c>
      <c r="C916" s="1538"/>
      <c r="D916" s="991">
        <f>SUM(D912:D915)</f>
        <v>0</v>
      </c>
      <c r="E916" s="995">
        <f>SUM(E912:E915)</f>
        <v>0</v>
      </c>
      <c r="F916" s="993" t="e">
        <f>E916/D916</f>
        <v>#DIV/0!</v>
      </c>
      <c r="G916" s="993" t="e">
        <f>'28 Scores Compiled'!$N$11</f>
        <v>#DIV/0!</v>
      </c>
      <c r="H916" s="994"/>
      <c r="I916" s="638"/>
      <c r="J916" s="638"/>
      <c r="K916" s="638"/>
      <c r="L916" s="638"/>
    </row>
    <row r="917" spans="2:12" x14ac:dyDescent="0.25">
      <c r="B917" s="1539"/>
      <c r="C917" s="1539"/>
      <c r="D917" s="1539"/>
      <c r="E917" s="1539"/>
      <c r="F917" s="1539"/>
      <c r="G917" s="996"/>
      <c r="H917" s="997"/>
      <c r="I917" s="997"/>
      <c r="J917" s="997"/>
      <c r="K917" s="997"/>
      <c r="L917" s="997"/>
    </row>
    <row r="918" spans="2:12" x14ac:dyDescent="0.25">
      <c r="B918" s="996"/>
      <c r="C918" s="996"/>
      <c r="D918" s="996"/>
      <c r="E918" s="996"/>
      <c r="F918" s="996"/>
      <c r="G918" s="996"/>
      <c r="H918" s="997"/>
      <c r="I918" s="997"/>
      <c r="J918" s="997"/>
      <c r="K918" s="997"/>
      <c r="L918" s="997"/>
    </row>
    <row r="919" spans="2:12" x14ac:dyDescent="0.25">
      <c r="B919" s="5"/>
      <c r="C919" s="5"/>
      <c r="D919" s="5"/>
      <c r="E919" s="5"/>
      <c r="F919" s="5"/>
      <c r="G919" s="5"/>
      <c r="H919" s="5"/>
      <c r="I919" s="5"/>
      <c r="J919" s="5"/>
      <c r="K919" s="5"/>
      <c r="L919" s="5"/>
    </row>
    <row r="920" spans="2:12" x14ac:dyDescent="0.25">
      <c r="B920" s="5"/>
      <c r="C920" s="5"/>
      <c r="D920" s="5"/>
      <c r="E920" s="5"/>
      <c r="F920" s="5"/>
      <c r="G920" s="5"/>
      <c r="H920" s="5"/>
      <c r="I920" s="5"/>
      <c r="J920" s="5"/>
      <c r="K920" s="5"/>
      <c r="L920" s="5"/>
    </row>
    <row r="921" spans="2:12" x14ac:dyDescent="0.25">
      <c r="B921" s="5"/>
      <c r="C921" s="5"/>
      <c r="D921" s="5"/>
      <c r="E921" s="5"/>
      <c r="F921" s="5"/>
      <c r="G921" s="5"/>
      <c r="H921" s="5"/>
      <c r="I921" s="5"/>
      <c r="J921" s="5"/>
      <c r="K921" s="5"/>
      <c r="L921" s="5"/>
    </row>
    <row r="922" spans="2:12" x14ac:dyDescent="0.25">
      <c r="B922" s="5"/>
      <c r="C922" s="5"/>
      <c r="D922" s="5"/>
      <c r="E922" s="5"/>
      <c r="F922" s="5"/>
      <c r="G922" s="5"/>
      <c r="H922" s="5"/>
      <c r="I922" s="5"/>
      <c r="J922" s="5"/>
      <c r="K922" s="5"/>
      <c r="L922" s="5"/>
    </row>
    <row r="923" spans="2:12" x14ac:dyDescent="0.25">
      <c r="B923" s="5"/>
      <c r="C923" s="5"/>
      <c r="D923" s="5"/>
      <c r="E923" s="5"/>
      <c r="F923" s="5"/>
      <c r="G923" s="5"/>
      <c r="H923" s="5"/>
      <c r="I923" s="5"/>
      <c r="J923" s="5"/>
      <c r="K923" s="5"/>
      <c r="L923" s="5"/>
    </row>
    <row r="924" spans="2:12" x14ac:dyDescent="0.25">
      <c r="B924" s="5"/>
      <c r="C924" s="5"/>
      <c r="D924" s="5"/>
      <c r="E924" s="5"/>
      <c r="F924" s="5"/>
      <c r="G924" s="5"/>
      <c r="H924" s="5"/>
      <c r="I924" s="5"/>
      <c r="J924" s="5"/>
      <c r="K924" s="5"/>
      <c r="L924" s="5"/>
    </row>
    <row r="925" spans="2:12" x14ac:dyDescent="0.25">
      <c r="B925" s="5"/>
      <c r="C925" s="5"/>
      <c r="D925" s="5"/>
      <c r="E925" s="5"/>
      <c r="F925" s="5"/>
      <c r="G925" s="5"/>
      <c r="H925" s="5"/>
      <c r="I925" s="5"/>
      <c r="J925" s="5"/>
      <c r="K925" s="5"/>
      <c r="L925" s="5"/>
    </row>
    <row r="926" spans="2:12" x14ac:dyDescent="0.25">
      <c r="B926" s="5"/>
      <c r="C926" s="5"/>
      <c r="D926" s="5"/>
      <c r="E926" s="5"/>
      <c r="F926" s="5"/>
      <c r="G926" s="5"/>
      <c r="H926" s="5"/>
      <c r="I926" s="5"/>
      <c r="J926" s="5"/>
      <c r="K926" s="5"/>
      <c r="L926" s="5"/>
    </row>
    <row r="927" spans="2:12" x14ac:dyDescent="0.25">
      <c r="B927" s="5"/>
      <c r="C927" s="5"/>
      <c r="D927" s="5"/>
      <c r="E927" s="5"/>
      <c r="F927" s="5"/>
      <c r="G927" s="5"/>
      <c r="H927" s="5"/>
      <c r="I927" s="5"/>
      <c r="J927" s="5"/>
      <c r="K927" s="5"/>
      <c r="L927" s="5"/>
    </row>
    <row r="928" spans="2:12" x14ac:dyDescent="0.25">
      <c r="B928" s="5"/>
      <c r="C928" s="5"/>
      <c r="D928" s="5"/>
      <c r="E928" s="5"/>
      <c r="F928" s="5"/>
      <c r="G928" s="5"/>
      <c r="H928" s="5"/>
      <c r="I928" s="5"/>
      <c r="J928" s="5"/>
      <c r="K928" s="5"/>
      <c r="L928" s="5"/>
    </row>
    <row r="929" spans="2:12" x14ac:dyDescent="0.25">
      <c r="B929" s="5"/>
      <c r="C929" s="5"/>
      <c r="D929" s="5"/>
      <c r="E929" s="5"/>
      <c r="F929" s="5"/>
      <c r="G929" s="5"/>
      <c r="H929" s="5"/>
      <c r="I929" s="5"/>
      <c r="J929" s="5"/>
      <c r="K929" s="5"/>
      <c r="L929" s="5"/>
    </row>
    <row r="930" spans="2:12" x14ac:dyDescent="0.25">
      <c r="B930" s="5"/>
      <c r="C930" s="5"/>
      <c r="D930" s="5"/>
      <c r="E930" s="5"/>
      <c r="F930" s="5"/>
      <c r="G930" s="5"/>
      <c r="H930" s="5"/>
      <c r="I930" s="5"/>
      <c r="J930" s="5"/>
      <c r="K930" s="5"/>
      <c r="L930" s="5"/>
    </row>
    <row r="931" spans="2:12" x14ac:dyDescent="0.25">
      <c r="B931" s="5"/>
      <c r="C931" s="5"/>
      <c r="D931" s="5"/>
      <c r="E931" s="5"/>
      <c r="F931" s="5"/>
      <c r="G931" s="5"/>
      <c r="H931" s="5"/>
      <c r="I931" s="5"/>
      <c r="J931" s="5"/>
      <c r="K931" s="5"/>
      <c r="L931" s="5"/>
    </row>
    <row r="932" spans="2:12" x14ac:dyDescent="0.25">
      <c r="B932" s="5"/>
      <c r="C932" s="5"/>
      <c r="D932" s="5"/>
      <c r="E932" s="5"/>
      <c r="F932" s="5"/>
      <c r="G932" s="5"/>
      <c r="H932" s="5"/>
      <c r="I932" s="5"/>
      <c r="J932" s="5"/>
      <c r="K932" s="5"/>
      <c r="L932" s="5"/>
    </row>
    <row r="933" spans="2:12" x14ac:dyDescent="0.25">
      <c r="B933" s="5"/>
      <c r="C933" s="5"/>
      <c r="D933" s="5"/>
      <c r="E933" s="5"/>
      <c r="F933" s="5"/>
      <c r="G933" s="5"/>
      <c r="H933" s="5"/>
      <c r="I933" s="5"/>
      <c r="J933" s="5"/>
      <c r="K933" s="5"/>
      <c r="L933" s="5"/>
    </row>
    <row r="934" spans="2:12" x14ac:dyDescent="0.25">
      <c r="B934" s="5"/>
      <c r="C934" s="5"/>
      <c r="D934" s="5"/>
      <c r="E934" s="5"/>
      <c r="F934" s="5"/>
      <c r="G934" s="5"/>
      <c r="H934" s="5"/>
      <c r="I934" s="5"/>
      <c r="J934" s="5"/>
      <c r="K934" s="5"/>
      <c r="L934" s="5"/>
    </row>
    <row r="935" spans="2:12" x14ac:dyDescent="0.25">
      <c r="B935" s="5"/>
      <c r="C935" s="5"/>
      <c r="D935" s="5"/>
      <c r="E935" s="5"/>
      <c r="F935" s="5"/>
      <c r="G935" s="5"/>
      <c r="H935" s="5"/>
      <c r="I935" s="5"/>
      <c r="J935" s="5"/>
      <c r="K935" s="5"/>
      <c r="L935" s="5"/>
    </row>
    <row r="936" spans="2:12" x14ac:dyDescent="0.25">
      <c r="B936" s="5"/>
      <c r="C936" s="5"/>
      <c r="D936" s="5"/>
      <c r="E936" s="5"/>
      <c r="F936" s="5"/>
      <c r="G936" s="5"/>
      <c r="H936" s="5"/>
      <c r="I936" s="5"/>
      <c r="J936" s="5"/>
      <c r="K936" s="5"/>
      <c r="L936" s="5"/>
    </row>
    <row r="937" spans="2:12" x14ac:dyDescent="0.25">
      <c r="B937" s="5"/>
      <c r="C937" s="5"/>
      <c r="D937" s="5"/>
      <c r="E937" s="5"/>
      <c r="F937" s="5"/>
      <c r="G937" s="5"/>
      <c r="H937" s="5"/>
      <c r="I937" s="5"/>
      <c r="J937" s="5"/>
      <c r="K937" s="5"/>
      <c r="L937" s="5"/>
    </row>
    <row r="938" spans="2:12" x14ac:dyDescent="0.25">
      <c r="B938" s="5"/>
      <c r="C938" s="5"/>
      <c r="D938" s="5"/>
      <c r="E938" s="5"/>
      <c r="F938" s="5"/>
      <c r="G938" s="5"/>
      <c r="H938" s="5"/>
      <c r="I938" s="5"/>
      <c r="J938" s="5"/>
      <c r="K938" s="5"/>
      <c r="L938" s="5"/>
    </row>
    <row r="939" spans="2:12" x14ac:dyDescent="0.25">
      <c r="B939" s="5"/>
      <c r="C939" s="5"/>
      <c r="D939" s="5"/>
      <c r="E939" s="5"/>
      <c r="F939" s="5"/>
      <c r="G939" s="5"/>
      <c r="H939" s="5"/>
      <c r="I939" s="5"/>
      <c r="J939" s="5"/>
      <c r="K939" s="5"/>
      <c r="L939" s="5"/>
    </row>
    <row r="940" spans="2:12" x14ac:dyDescent="0.25">
      <c r="B940" s="5"/>
      <c r="C940" s="5"/>
      <c r="D940" s="5"/>
      <c r="E940" s="5"/>
      <c r="F940" s="5"/>
      <c r="G940" s="5"/>
      <c r="H940" s="5"/>
      <c r="I940" s="5"/>
      <c r="J940" s="5"/>
      <c r="K940" s="5"/>
      <c r="L940" s="5"/>
    </row>
    <row r="941" spans="2:12" x14ac:dyDescent="0.25">
      <c r="B941" s="5"/>
      <c r="C941" s="5"/>
      <c r="D941" s="5"/>
      <c r="E941" s="5"/>
      <c r="F941" s="5"/>
      <c r="G941" s="5"/>
      <c r="H941" s="5"/>
      <c r="I941" s="5"/>
      <c r="J941" s="5"/>
      <c r="K941" s="5"/>
      <c r="L941" s="5"/>
    </row>
    <row r="942" spans="2:12" x14ac:dyDescent="0.25">
      <c r="B942" s="5"/>
      <c r="C942" s="5"/>
      <c r="D942" s="5"/>
      <c r="E942" s="5"/>
      <c r="F942" s="5"/>
      <c r="G942" s="5"/>
      <c r="H942" s="5"/>
      <c r="I942" s="5"/>
      <c r="J942" s="5"/>
      <c r="K942" s="5"/>
      <c r="L942" s="5"/>
    </row>
    <row r="943" spans="2:12" x14ac:dyDescent="0.25">
      <c r="B943" s="5"/>
      <c r="C943" s="5"/>
      <c r="D943" s="5"/>
      <c r="E943" s="5"/>
      <c r="F943" s="5"/>
      <c r="G943" s="5"/>
      <c r="H943" s="5"/>
      <c r="I943" s="5"/>
      <c r="J943" s="5"/>
      <c r="K943" s="5"/>
      <c r="L943" s="5"/>
    </row>
    <row r="944" spans="2:12" x14ac:dyDescent="0.25">
      <c r="B944" s="5"/>
      <c r="C944" s="5"/>
      <c r="D944" s="5"/>
      <c r="E944" s="5"/>
      <c r="F944" s="5"/>
      <c r="G944" s="5"/>
      <c r="H944" s="5"/>
      <c r="I944" s="5"/>
      <c r="J944" s="5"/>
      <c r="K944" s="5"/>
      <c r="L944" s="5"/>
    </row>
    <row r="945" spans="2:12" x14ac:dyDescent="0.25">
      <c r="B945" s="5"/>
      <c r="C945" s="5"/>
      <c r="D945" s="5"/>
      <c r="E945" s="5"/>
      <c r="F945" s="5"/>
      <c r="G945" s="5"/>
      <c r="H945" s="5"/>
      <c r="I945" s="5"/>
      <c r="J945" s="5"/>
      <c r="K945" s="5"/>
      <c r="L945" s="5"/>
    </row>
    <row r="946" spans="2:12" x14ac:dyDescent="0.25">
      <c r="B946" s="5"/>
      <c r="C946" s="5"/>
      <c r="D946" s="5"/>
      <c r="E946" s="5"/>
      <c r="F946" s="5"/>
      <c r="G946" s="5"/>
      <c r="H946" s="5"/>
      <c r="I946" s="5"/>
      <c r="J946" s="5"/>
      <c r="K946" s="5"/>
      <c r="L946" s="5"/>
    </row>
    <row r="947" spans="2:12" x14ac:dyDescent="0.25">
      <c r="B947" s="5"/>
      <c r="C947" s="5"/>
      <c r="D947" s="5"/>
      <c r="E947" s="5"/>
      <c r="F947" s="5"/>
      <c r="G947" s="5"/>
      <c r="H947" s="5"/>
      <c r="I947" s="5"/>
      <c r="J947" s="5"/>
      <c r="K947" s="5"/>
      <c r="L947" s="5"/>
    </row>
    <row r="948" spans="2:12" x14ac:dyDescent="0.25">
      <c r="B948" s="5"/>
      <c r="C948" s="5"/>
      <c r="D948" s="5"/>
      <c r="E948" s="5"/>
      <c r="F948" s="5"/>
      <c r="G948" s="5"/>
      <c r="H948" s="5"/>
      <c r="I948" s="5"/>
      <c r="J948" s="5"/>
      <c r="K948" s="5"/>
      <c r="L948" s="5"/>
    </row>
    <row r="949" spans="2:12" x14ac:dyDescent="0.25">
      <c r="B949" s="5"/>
      <c r="C949" s="5"/>
      <c r="D949" s="5"/>
      <c r="E949" s="5"/>
      <c r="F949" s="5"/>
      <c r="G949" s="5"/>
      <c r="H949" s="5"/>
      <c r="I949" s="5"/>
      <c r="J949" s="5"/>
      <c r="K949" s="5"/>
      <c r="L949" s="5"/>
    </row>
    <row r="950" spans="2:12" x14ac:dyDescent="0.25">
      <c r="B950" s="5"/>
      <c r="C950" s="5"/>
      <c r="D950" s="5"/>
      <c r="E950" s="5"/>
      <c r="F950" s="5"/>
      <c r="G950" s="5"/>
      <c r="H950" s="5"/>
      <c r="I950" s="5"/>
      <c r="J950" s="5"/>
      <c r="K950" s="5"/>
      <c r="L950" s="5"/>
    </row>
    <row r="951" spans="2:12" x14ac:dyDescent="0.25">
      <c r="B951" s="5"/>
      <c r="C951" s="5"/>
      <c r="D951" s="5"/>
      <c r="E951" s="5"/>
      <c r="F951" s="5"/>
      <c r="G951" s="5"/>
      <c r="H951" s="5"/>
      <c r="I951" s="5"/>
      <c r="J951" s="5"/>
      <c r="K951" s="5"/>
      <c r="L951" s="5"/>
    </row>
    <row r="952" spans="2:12" x14ac:dyDescent="0.25">
      <c r="B952" s="5"/>
      <c r="C952" s="5"/>
      <c r="D952" s="5"/>
      <c r="E952" s="5"/>
      <c r="F952" s="5"/>
      <c r="G952" s="5"/>
      <c r="H952" s="5"/>
      <c r="I952" s="5"/>
      <c r="J952" s="5"/>
      <c r="K952" s="5"/>
      <c r="L952" s="5"/>
    </row>
    <row r="953" spans="2:12" x14ac:dyDescent="0.25">
      <c r="B953" s="5"/>
      <c r="C953" s="5"/>
      <c r="D953" s="5"/>
      <c r="E953" s="5"/>
      <c r="F953" s="5"/>
      <c r="G953" s="5"/>
      <c r="H953" s="5"/>
      <c r="I953" s="5"/>
      <c r="J953" s="5"/>
      <c r="K953" s="5"/>
      <c r="L953" s="5"/>
    </row>
    <row r="954" spans="2:12" x14ac:dyDescent="0.25">
      <c r="B954" s="5"/>
      <c r="C954" s="5"/>
      <c r="D954" s="5"/>
      <c r="E954" s="5"/>
      <c r="F954" s="5"/>
      <c r="G954" s="5"/>
      <c r="H954" s="5"/>
      <c r="I954" s="5"/>
      <c r="J954" s="5"/>
      <c r="K954" s="5"/>
      <c r="L954" s="5"/>
    </row>
    <row r="955" spans="2:12" x14ac:dyDescent="0.25">
      <c r="B955" s="5"/>
      <c r="C955" s="5"/>
      <c r="D955" s="5"/>
      <c r="E955" s="5"/>
      <c r="F955" s="5"/>
      <c r="G955" s="5"/>
      <c r="H955" s="5"/>
      <c r="I955" s="5"/>
      <c r="J955" s="5"/>
      <c r="K955" s="5"/>
      <c r="L955" s="5"/>
    </row>
    <row r="956" spans="2:12" x14ac:dyDescent="0.25">
      <c r="B956" s="5"/>
      <c r="C956" s="5"/>
      <c r="D956" s="5"/>
      <c r="E956" s="5"/>
      <c r="F956" s="5"/>
      <c r="G956" s="5"/>
      <c r="H956" s="5"/>
      <c r="I956" s="5"/>
      <c r="J956" s="5"/>
      <c r="K956" s="5"/>
      <c r="L956" s="5"/>
    </row>
    <row r="957" spans="2:12" x14ac:dyDescent="0.25">
      <c r="B957" s="5"/>
      <c r="C957" s="5"/>
      <c r="D957" s="5"/>
      <c r="E957" s="5"/>
      <c r="F957" s="5"/>
      <c r="G957" s="5"/>
      <c r="H957" s="5"/>
      <c r="I957" s="5"/>
      <c r="J957" s="5"/>
      <c r="K957" s="5"/>
      <c r="L957" s="5"/>
    </row>
    <row r="958" spans="2:12" x14ac:dyDescent="0.25">
      <c r="B958" s="5"/>
      <c r="C958" s="5"/>
      <c r="D958" s="5"/>
      <c r="E958" s="5"/>
      <c r="F958" s="5"/>
      <c r="G958" s="5"/>
      <c r="H958" s="5"/>
      <c r="I958" s="5"/>
      <c r="J958" s="5"/>
      <c r="K958" s="5"/>
      <c r="L958" s="5"/>
    </row>
    <row r="959" spans="2:12" x14ac:dyDescent="0.25">
      <c r="B959" s="5"/>
      <c r="C959" s="5"/>
      <c r="D959" s="5"/>
      <c r="E959" s="5"/>
      <c r="F959" s="5"/>
      <c r="G959" s="5"/>
      <c r="H959" s="5"/>
      <c r="I959" s="5"/>
      <c r="J959" s="5"/>
      <c r="K959" s="5"/>
      <c r="L959" s="5"/>
    </row>
    <row r="960" spans="2:12" x14ac:dyDescent="0.25">
      <c r="B960" s="5"/>
      <c r="C960" s="5"/>
      <c r="D960" s="5"/>
      <c r="E960" s="5"/>
      <c r="F960" s="5"/>
      <c r="G960" s="5"/>
      <c r="H960" s="5"/>
      <c r="I960" s="5"/>
      <c r="J960" s="5"/>
      <c r="K960" s="5"/>
      <c r="L960" s="5"/>
    </row>
    <row r="961" spans="2:12" x14ac:dyDescent="0.25">
      <c r="B961" s="5"/>
      <c r="C961" s="5"/>
      <c r="D961" s="5"/>
      <c r="E961" s="5"/>
      <c r="F961" s="5"/>
      <c r="G961" s="5"/>
      <c r="H961" s="5"/>
      <c r="I961" s="5"/>
      <c r="J961" s="5"/>
      <c r="K961" s="5"/>
      <c r="L961" s="5"/>
    </row>
    <row r="962" spans="2:12" ht="17.399999999999999" x14ac:dyDescent="0.25">
      <c r="B962" s="1544" t="s">
        <v>418</v>
      </c>
      <c r="C962" s="1544"/>
      <c r="D962" s="1544"/>
      <c r="E962" s="1544"/>
      <c r="F962" s="1544"/>
      <c r="G962" s="1544"/>
      <c r="H962" s="1544"/>
      <c r="I962" s="1544"/>
      <c r="J962" s="1544"/>
      <c r="K962" s="1544"/>
      <c r="L962" s="1544"/>
    </row>
    <row r="963" spans="2:12" x14ac:dyDescent="0.25">
      <c r="B963" s="1545" t="s">
        <v>425</v>
      </c>
      <c r="C963" s="1545"/>
      <c r="D963" s="1545"/>
      <c r="E963" s="1545"/>
      <c r="F963" s="1545"/>
      <c r="G963" s="1545"/>
      <c r="H963" s="1545"/>
      <c r="I963" s="1545"/>
      <c r="J963" s="1545"/>
      <c r="K963" s="1545"/>
      <c r="L963" s="1545"/>
    </row>
    <row r="964" spans="2:12" ht="17.399999999999999" x14ac:dyDescent="0.25">
      <c r="B964" s="1546" t="s">
        <v>7</v>
      </c>
      <c r="C964" s="1546"/>
      <c r="D964" s="986" t="s">
        <v>290</v>
      </c>
      <c r="E964" s="5"/>
      <c r="F964" s="5"/>
      <c r="G964" s="5"/>
      <c r="H964" s="987"/>
      <c r="I964" s="987"/>
      <c r="J964" s="987"/>
      <c r="K964" s="987"/>
      <c r="L964" s="931"/>
    </row>
    <row r="965" spans="2:12" x14ac:dyDescent="0.25">
      <c r="B965" s="1540"/>
      <c r="C965" s="1468"/>
      <c r="D965" s="5"/>
      <c r="E965" s="5"/>
      <c r="F965" s="5"/>
      <c r="G965" s="5"/>
      <c r="H965" s="548"/>
      <c r="I965" s="548"/>
      <c r="J965" s="548"/>
      <c r="K965" s="548"/>
      <c r="L965" s="548"/>
    </row>
    <row r="966" spans="2:12" ht="13.8" x14ac:dyDescent="0.3">
      <c r="B966" s="1549" t="s">
        <v>326</v>
      </c>
      <c r="C966" s="1549"/>
      <c r="D966" s="1541" t="str">
        <f>'14 FR - Title Page'!$F$10</f>
        <v>The</v>
      </c>
      <c r="E966" s="1541"/>
      <c r="F966" s="1541"/>
      <c r="G966" s="1541"/>
      <c r="H966" s="548"/>
      <c r="I966" s="548"/>
      <c r="J966" s="548"/>
      <c r="K966" s="548"/>
      <c r="L966" s="988"/>
    </row>
    <row r="967" spans="2:12" ht="13.8" x14ac:dyDescent="0.3">
      <c r="B967" s="1549" t="s">
        <v>325</v>
      </c>
      <c r="C967" s="1549"/>
      <c r="D967" s="1541">
        <f>'14 FR - Title Page'!$F$12</f>
        <v>0</v>
      </c>
      <c r="E967" s="1541"/>
      <c r="F967" s="1315"/>
      <c r="G967" s="550"/>
      <c r="H967" s="548"/>
      <c r="I967" s="548"/>
      <c r="J967" s="548"/>
      <c r="K967" s="548"/>
      <c r="L967" s="988"/>
    </row>
    <row r="968" spans="2:12" ht="13.8" x14ac:dyDescent="0.3">
      <c r="B968" s="1549" t="s">
        <v>332</v>
      </c>
      <c r="C968" s="1549"/>
      <c r="D968" s="1547">
        <f>'14 FR - Title Page'!$D$14</f>
        <v>0</v>
      </c>
      <c r="E968" s="1547"/>
      <c r="F968" s="1548"/>
      <c r="G968" s="989"/>
      <c r="H968" s="548"/>
      <c r="I968" s="548"/>
      <c r="J968" s="548"/>
      <c r="K968" s="548"/>
      <c r="L968" s="988"/>
    </row>
    <row r="969" spans="2:12" ht="13.8" x14ac:dyDescent="0.3">
      <c r="B969" s="1549"/>
      <c r="C969" s="1549"/>
      <c r="D969" s="1541"/>
      <c r="E969" s="1541"/>
      <c r="F969" s="1315"/>
      <c r="G969" s="550"/>
      <c r="H969" s="548"/>
      <c r="I969" s="548"/>
      <c r="J969" s="548"/>
      <c r="K969" s="548"/>
      <c r="L969" s="988"/>
    </row>
    <row r="970" spans="2:12" x14ac:dyDescent="0.25">
      <c r="B970" s="1542" t="s">
        <v>429</v>
      </c>
      <c r="C970" s="1543"/>
      <c r="D970" s="1550" t="s">
        <v>348</v>
      </c>
      <c r="E970" s="1550" t="s">
        <v>428</v>
      </c>
      <c r="F970" s="1550" t="s">
        <v>431</v>
      </c>
      <c r="G970" s="1550" t="s">
        <v>432</v>
      </c>
      <c r="H970" s="990"/>
      <c r="I970" s="548"/>
      <c r="J970" s="548"/>
      <c r="K970" s="548"/>
      <c r="L970" s="988"/>
    </row>
    <row r="971" spans="2:12" ht="13.8" x14ac:dyDescent="0.3">
      <c r="B971" s="1551" t="s">
        <v>406</v>
      </c>
      <c r="C971" s="1551"/>
      <c r="D971" s="1550"/>
      <c r="E971" s="1551"/>
      <c r="F971" s="1551"/>
      <c r="G971" s="1550"/>
      <c r="H971" s="990"/>
      <c r="I971" s="548"/>
      <c r="J971" s="548"/>
      <c r="K971" s="548"/>
      <c r="L971" s="988"/>
    </row>
    <row r="972" spans="2:12" ht="13.8" x14ac:dyDescent="0.3">
      <c r="B972" s="1537" t="e">
        <f>'28 Scores Compiled'!$L$7</f>
        <v>#N/A</v>
      </c>
      <c r="C972" s="1538"/>
      <c r="D972" s="991">
        <f>'13 Score Fill'!$H$7</f>
        <v>0</v>
      </c>
      <c r="E972" s="1001">
        <f>'28 Scores Compiled'!I87</f>
        <v>0</v>
      </c>
      <c r="F972" s="993" t="e">
        <f>E972/D972</f>
        <v>#DIV/0!</v>
      </c>
      <c r="G972" s="993" t="e">
        <f>'28 Scores Compiled'!$N$7</f>
        <v>#DIV/0!</v>
      </c>
      <c r="H972" s="990"/>
      <c r="I972" s="548"/>
      <c r="J972" s="548"/>
      <c r="K972" s="548"/>
      <c r="L972" s="988"/>
    </row>
    <row r="973" spans="2:12" ht="13.8" x14ac:dyDescent="0.3">
      <c r="B973" s="1537" t="e">
        <f>'28 Scores Compiled'!$L$8</f>
        <v>#N/A</v>
      </c>
      <c r="C973" s="1538"/>
      <c r="D973" s="991">
        <f>'13 Score Fill'!$H$14</f>
        <v>0</v>
      </c>
      <c r="E973" s="1001">
        <f>'28 Scores Compiled'!I88</f>
        <v>0</v>
      </c>
      <c r="F973" s="993" t="e">
        <f>E973/D973</f>
        <v>#DIV/0!</v>
      </c>
      <c r="G973" s="993" t="e">
        <f>'28 Scores Compiled'!$N$8</f>
        <v>#DIV/0!</v>
      </c>
      <c r="H973" s="990"/>
      <c r="I973" s="548"/>
      <c r="J973" s="548"/>
      <c r="K973" s="548"/>
      <c r="L973" s="988"/>
    </row>
    <row r="974" spans="2:12" ht="13.8" x14ac:dyDescent="0.3">
      <c r="B974" s="1537" t="e">
        <f>'28 Scores Compiled'!$L$9</f>
        <v>#N/A</v>
      </c>
      <c r="C974" s="1538"/>
      <c r="D974" s="991">
        <f>'13 Score Fill'!$H$23</f>
        <v>0</v>
      </c>
      <c r="E974" s="1001">
        <f>'28 Scores Compiled'!I89</f>
        <v>0</v>
      </c>
      <c r="F974" s="993" t="e">
        <f>E974/D974</f>
        <v>#DIV/0!</v>
      </c>
      <c r="G974" s="993" t="e">
        <f>'28 Scores Compiled'!$N$9</f>
        <v>#DIV/0!</v>
      </c>
      <c r="H974" s="990"/>
      <c r="I974" s="548"/>
      <c r="J974" s="548"/>
      <c r="K974" s="548"/>
      <c r="L974" s="988"/>
    </row>
    <row r="975" spans="2:12" ht="13.8" x14ac:dyDescent="0.3">
      <c r="B975" s="1537" t="str">
        <f>'28 Scores Compiled'!$L$10</f>
        <v>Not Used</v>
      </c>
      <c r="C975" s="1538"/>
      <c r="D975" s="991">
        <f>'13 Score Fill'!$H$31</f>
        <v>0</v>
      </c>
      <c r="E975" s="1001">
        <f>'28 Scores Compiled'!I90</f>
        <v>0</v>
      </c>
      <c r="F975" s="993" t="e">
        <f>E975/D975</f>
        <v>#DIV/0!</v>
      </c>
      <c r="G975" s="993" t="e">
        <f>'28 Scores Compiled'!$N$10</f>
        <v>#DIV/0!</v>
      </c>
      <c r="H975" s="994"/>
      <c r="I975" s="638"/>
      <c r="J975" s="638"/>
      <c r="K975" s="638"/>
      <c r="L975" s="638"/>
    </row>
    <row r="976" spans="2:12" ht="13.8" x14ac:dyDescent="0.3">
      <c r="B976" s="1537" t="str">
        <f>'28 Scores Compiled'!$L$11</f>
        <v>Total</v>
      </c>
      <c r="C976" s="1538"/>
      <c r="D976" s="991">
        <f>SUM(D972:D975)</f>
        <v>0</v>
      </c>
      <c r="E976" s="995">
        <f>SUM(E972:E975)</f>
        <v>0</v>
      </c>
      <c r="F976" s="993" t="e">
        <f>E976/D976</f>
        <v>#DIV/0!</v>
      </c>
      <c r="G976" s="993" t="e">
        <f>'28 Scores Compiled'!$N$11</f>
        <v>#DIV/0!</v>
      </c>
      <c r="H976" s="994"/>
      <c r="I976" s="638"/>
      <c r="J976" s="638"/>
      <c r="K976" s="638"/>
      <c r="L976" s="638"/>
    </row>
    <row r="977" spans="2:12" x14ac:dyDescent="0.25">
      <c r="B977" s="1539"/>
      <c r="C977" s="1539"/>
      <c r="D977" s="1539"/>
      <c r="E977" s="1539"/>
      <c r="F977" s="1539"/>
      <c r="G977" s="996"/>
      <c r="H977" s="997"/>
      <c r="I977" s="997"/>
      <c r="J977" s="997"/>
      <c r="K977" s="997"/>
      <c r="L977" s="997"/>
    </row>
    <row r="978" spans="2:12" x14ac:dyDescent="0.25">
      <c r="B978" s="996"/>
      <c r="C978" s="996"/>
      <c r="D978" s="996"/>
      <c r="E978" s="996"/>
      <c r="F978" s="996"/>
      <c r="G978" s="996"/>
      <c r="H978" s="997"/>
      <c r="I978" s="997"/>
      <c r="J978" s="997"/>
      <c r="K978" s="997"/>
      <c r="L978" s="997"/>
    </row>
    <row r="979" spans="2:12" x14ac:dyDescent="0.25">
      <c r="B979" s="5"/>
      <c r="C979" s="5"/>
      <c r="D979" s="5"/>
      <c r="E979" s="5"/>
      <c r="F979" s="5"/>
      <c r="G979" s="5"/>
      <c r="H979" s="5"/>
      <c r="I979" s="5"/>
      <c r="J979" s="5"/>
      <c r="K979" s="5"/>
      <c r="L979" s="5"/>
    </row>
    <row r="980" spans="2:12" x14ac:dyDescent="0.25">
      <c r="B980" s="5"/>
      <c r="C980" s="5"/>
      <c r="D980" s="5"/>
      <c r="E980" s="5"/>
      <c r="F980" s="5"/>
      <c r="G980" s="5"/>
      <c r="H980" s="5"/>
      <c r="I980" s="5"/>
      <c r="J980" s="5"/>
      <c r="K980" s="5"/>
      <c r="L980" s="5"/>
    </row>
    <row r="981" spans="2:12" x14ac:dyDescent="0.25">
      <c r="B981" s="5"/>
      <c r="C981" s="5"/>
      <c r="D981" s="5"/>
      <c r="E981" s="5"/>
      <c r="F981" s="5"/>
      <c r="G981" s="5"/>
      <c r="H981" s="5"/>
      <c r="I981" s="5"/>
      <c r="J981" s="5"/>
      <c r="K981" s="5"/>
      <c r="L981" s="5"/>
    </row>
    <row r="982" spans="2:12" x14ac:dyDescent="0.25">
      <c r="B982" s="5"/>
      <c r="C982" s="5"/>
      <c r="D982" s="5"/>
      <c r="E982" s="5"/>
      <c r="F982" s="5"/>
      <c r="G982" s="5"/>
      <c r="H982" s="5"/>
      <c r="I982" s="5"/>
      <c r="J982" s="5"/>
      <c r="K982" s="5"/>
      <c r="L982" s="5"/>
    </row>
    <row r="983" spans="2:12" x14ac:dyDescent="0.25">
      <c r="B983" s="5"/>
      <c r="C983" s="5"/>
      <c r="D983" s="5"/>
      <c r="E983" s="5"/>
      <c r="F983" s="5"/>
      <c r="G983" s="5"/>
      <c r="H983" s="5"/>
      <c r="I983" s="5"/>
      <c r="J983" s="5"/>
      <c r="K983" s="5"/>
      <c r="L983" s="5"/>
    </row>
    <row r="984" spans="2:12" x14ac:dyDescent="0.25">
      <c r="B984" s="5"/>
      <c r="C984" s="5"/>
      <c r="D984" s="5"/>
      <c r="E984" s="5"/>
      <c r="F984" s="5"/>
      <c r="G984" s="5"/>
      <c r="H984" s="5"/>
      <c r="I984" s="5"/>
      <c r="J984" s="5"/>
      <c r="K984" s="5"/>
      <c r="L984" s="5"/>
    </row>
    <row r="985" spans="2:12" x14ac:dyDescent="0.25">
      <c r="B985" s="5"/>
      <c r="C985" s="5"/>
      <c r="D985" s="5"/>
      <c r="E985" s="5"/>
      <c r="F985" s="5"/>
      <c r="G985" s="5"/>
      <c r="H985" s="5"/>
      <c r="I985" s="5"/>
      <c r="J985" s="5"/>
      <c r="K985" s="5"/>
      <c r="L985" s="5"/>
    </row>
    <row r="986" spans="2:12" x14ac:dyDescent="0.25">
      <c r="B986" s="5"/>
      <c r="C986" s="5"/>
      <c r="D986" s="5"/>
      <c r="E986" s="5"/>
      <c r="F986" s="5"/>
      <c r="G986" s="5"/>
      <c r="H986" s="5"/>
      <c r="I986" s="5"/>
      <c r="J986" s="5"/>
      <c r="K986" s="5"/>
      <c r="L986" s="5"/>
    </row>
    <row r="987" spans="2:12" x14ac:dyDescent="0.25">
      <c r="B987" s="5"/>
      <c r="C987" s="5"/>
      <c r="D987" s="5"/>
      <c r="E987" s="5"/>
      <c r="F987" s="5"/>
      <c r="G987" s="5"/>
      <c r="H987" s="5"/>
      <c r="I987" s="5"/>
      <c r="J987" s="5"/>
      <c r="K987" s="5"/>
      <c r="L987" s="5"/>
    </row>
    <row r="988" spans="2:12" x14ac:dyDescent="0.25">
      <c r="B988" s="5"/>
      <c r="C988" s="5"/>
      <c r="D988" s="5"/>
      <c r="E988" s="5"/>
      <c r="F988" s="5"/>
      <c r="G988" s="5"/>
      <c r="H988" s="5"/>
      <c r="I988" s="5"/>
      <c r="J988" s="5"/>
      <c r="K988" s="5"/>
      <c r="L988" s="5"/>
    </row>
    <row r="989" spans="2:12" x14ac:dyDescent="0.25">
      <c r="B989" s="5"/>
      <c r="C989" s="5"/>
      <c r="D989" s="5"/>
      <c r="E989" s="5"/>
      <c r="F989" s="5"/>
      <c r="G989" s="5"/>
      <c r="H989" s="5"/>
      <c r="I989" s="5"/>
      <c r="J989" s="5"/>
      <c r="K989" s="5"/>
      <c r="L989" s="5"/>
    </row>
    <row r="990" spans="2:12" x14ac:dyDescent="0.25">
      <c r="B990" s="5"/>
      <c r="C990" s="5"/>
      <c r="D990" s="5"/>
      <c r="E990" s="5"/>
      <c r="F990" s="5"/>
      <c r="G990" s="5"/>
      <c r="H990" s="5"/>
      <c r="I990" s="5"/>
      <c r="J990" s="5"/>
      <c r="K990" s="5"/>
      <c r="L990" s="5"/>
    </row>
    <row r="991" spans="2:12" x14ac:dyDescent="0.25">
      <c r="B991" s="5"/>
      <c r="C991" s="5"/>
      <c r="D991" s="5"/>
      <c r="E991" s="5"/>
      <c r="F991" s="5"/>
      <c r="G991" s="5"/>
      <c r="H991" s="5"/>
      <c r="I991" s="5"/>
      <c r="J991" s="5"/>
      <c r="K991" s="5"/>
      <c r="L991" s="5"/>
    </row>
    <row r="992" spans="2:12" x14ac:dyDescent="0.25">
      <c r="B992" s="5"/>
      <c r="C992" s="5"/>
      <c r="D992" s="5"/>
      <c r="E992" s="5"/>
      <c r="F992" s="5"/>
      <c r="G992" s="5"/>
      <c r="H992" s="5"/>
      <c r="I992" s="5"/>
      <c r="J992" s="5"/>
      <c r="K992" s="5"/>
      <c r="L992" s="5"/>
    </row>
    <row r="993" spans="2:12" x14ac:dyDescent="0.25">
      <c r="B993" s="5"/>
      <c r="C993" s="5"/>
      <c r="D993" s="5"/>
      <c r="E993" s="5"/>
      <c r="F993" s="5"/>
      <c r="G993" s="5"/>
      <c r="H993" s="5"/>
      <c r="I993" s="5"/>
      <c r="J993" s="5"/>
      <c r="K993" s="5"/>
      <c r="L993" s="5"/>
    </row>
    <row r="994" spans="2:12" x14ac:dyDescent="0.25">
      <c r="B994" s="5"/>
      <c r="C994" s="5"/>
      <c r="D994" s="5"/>
      <c r="E994" s="5"/>
      <c r="F994" s="5"/>
      <c r="G994" s="5"/>
      <c r="H994" s="5"/>
      <c r="I994" s="5"/>
      <c r="J994" s="5"/>
      <c r="K994" s="5"/>
      <c r="L994" s="5"/>
    </row>
    <row r="995" spans="2:12" x14ac:dyDescent="0.25">
      <c r="B995" s="5"/>
      <c r="C995" s="5"/>
      <c r="D995" s="5"/>
      <c r="E995" s="5"/>
      <c r="F995" s="5"/>
      <c r="G995" s="5"/>
      <c r="H995" s="5"/>
      <c r="I995" s="5"/>
      <c r="J995" s="5"/>
      <c r="K995" s="5"/>
      <c r="L995" s="5"/>
    </row>
    <row r="996" spans="2:12" x14ac:dyDescent="0.25">
      <c r="B996" s="5"/>
      <c r="C996" s="5"/>
      <c r="D996" s="5"/>
      <c r="E996" s="5"/>
      <c r="F996" s="5"/>
      <c r="G996" s="5"/>
      <c r="H996" s="5"/>
      <c r="I996" s="5"/>
      <c r="J996" s="5"/>
      <c r="K996" s="5"/>
      <c r="L996" s="5"/>
    </row>
    <row r="997" spans="2:12" x14ac:dyDescent="0.25">
      <c r="B997" s="5"/>
      <c r="C997" s="5"/>
      <c r="D997" s="5"/>
      <c r="E997" s="5"/>
      <c r="F997" s="5"/>
      <c r="G997" s="5"/>
      <c r="H997" s="5"/>
      <c r="I997" s="5"/>
      <c r="J997" s="5"/>
      <c r="K997" s="5"/>
      <c r="L997" s="5"/>
    </row>
    <row r="998" spans="2:12" x14ac:dyDescent="0.25">
      <c r="B998" s="5"/>
      <c r="C998" s="5"/>
      <c r="D998" s="5"/>
      <c r="E998" s="5"/>
      <c r="F998" s="5"/>
      <c r="G998" s="5"/>
      <c r="H998" s="5"/>
      <c r="I998" s="5"/>
      <c r="J998" s="5"/>
      <c r="K998" s="5"/>
      <c r="L998" s="5"/>
    </row>
    <row r="999" spans="2:12" x14ac:dyDescent="0.25">
      <c r="B999" s="5"/>
      <c r="C999" s="5"/>
      <c r="D999" s="5"/>
      <c r="E999" s="5"/>
      <c r="F999" s="5"/>
      <c r="G999" s="5"/>
      <c r="H999" s="5"/>
      <c r="I999" s="5"/>
      <c r="J999" s="5"/>
      <c r="K999" s="5"/>
      <c r="L999" s="5"/>
    </row>
    <row r="1000" spans="2:12" x14ac:dyDescent="0.25">
      <c r="B1000" s="5"/>
      <c r="C1000" s="5"/>
      <c r="D1000" s="5"/>
      <c r="E1000" s="5"/>
      <c r="F1000" s="5"/>
      <c r="G1000" s="5"/>
      <c r="H1000" s="5"/>
      <c r="I1000" s="5"/>
      <c r="J1000" s="5"/>
      <c r="K1000" s="5"/>
      <c r="L1000" s="5"/>
    </row>
    <row r="1001" spans="2:12" x14ac:dyDescent="0.25">
      <c r="B1001" s="5"/>
      <c r="C1001" s="5"/>
      <c r="D1001" s="5"/>
      <c r="E1001" s="5"/>
      <c r="F1001" s="5"/>
      <c r="G1001" s="5"/>
      <c r="H1001" s="5"/>
      <c r="I1001" s="5"/>
      <c r="J1001" s="5"/>
      <c r="K1001" s="5"/>
      <c r="L1001" s="5"/>
    </row>
    <row r="1002" spans="2:12" x14ac:dyDescent="0.25">
      <c r="B1002" s="5"/>
      <c r="C1002" s="5"/>
      <c r="D1002" s="5"/>
      <c r="E1002" s="5"/>
      <c r="F1002" s="5"/>
      <c r="G1002" s="5"/>
      <c r="H1002" s="5"/>
      <c r="I1002" s="5"/>
      <c r="J1002" s="5"/>
      <c r="K1002" s="5"/>
      <c r="L1002" s="5"/>
    </row>
    <row r="1003" spans="2:12" x14ac:dyDescent="0.25">
      <c r="B1003" s="5"/>
      <c r="C1003" s="5"/>
      <c r="D1003" s="5"/>
      <c r="E1003" s="5"/>
      <c r="F1003" s="5"/>
      <c r="G1003" s="5"/>
      <c r="H1003" s="5"/>
      <c r="I1003" s="5"/>
      <c r="J1003" s="5"/>
      <c r="K1003" s="5"/>
      <c r="L1003" s="5"/>
    </row>
    <row r="1004" spans="2:12" x14ac:dyDescent="0.25">
      <c r="B1004" s="5"/>
      <c r="C1004" s="5"/>
      <c r="D1004" s="5"/>
      <c r="E1004" s="5"/>
      <c r="F1004" s="5"/>
      <c r="G1004" s="5"/>
      <c r="H1004" s="5"/>
      <c r="I1004" s="5"/>
      <c r="J1004" s="5"/>
      <c r="K1004" s="5"/>
      <c r="L1004" s="5"/>
    </row>
    <row r="1005" spans="2:12" x14ac:dyDescent="0.25">
      <c r="B1005" s="5"/>
      <c r="C1005" s="5"/>
      <c r="D1005" s="5"/>
      <c r="E1005" s="5"/>
      <c r="F1005" s="5"/>
      <c r="G1005" s="5"/>
      <c r="H1005" s="5"/>
      <c r="I1005" s="5"/>
      <c r="J1005" s="5"/>
      <c r="K1005" s="5"/>
      <c r="L1005" s="5"/>
    </row>
    <row r="1006" spans="2:12" x14ac:dyDescent="0.25">
      <c r="B1006" s="5"/>
      <c r="C1006" s="5"/>
      <c r="D1006" s="5"/>
      <c r="E1006" s="5"/>
      <c r="F1006" s="5"/>
      <c r="G1006" s="5"/>
      <c r="H1006" s="5"/>
      <c r="I1006" s="5"/>
      <c r="J1006" s="5"/>
      <c r="K1006" s="5"/>
      <c r="L1006" s="5"/>
    </row>
    <row r="1007" spans="2:12" x14ac:dyDescent="0.25">
      <c r="B1007" s="5"/>
      <c r="C1007" s="5"/>
      <c r="D1007" s="5"/>
      <c r="E1007" s="5"/>
      <c r="F1007" s="5"/>
      <c r="G1007" s="5"/>
      <c r="H1007" s="5"/>
      <c r="I1007" s="5"/>
      <c r="J1007" s="5"/>
      <c r="K1007" s="5"/>
      <c r="L1007" s="5"/>
    </row>
    <row r="1008" spans="2:12" x14ac:dyDescent="0.25">
      <c r="B1008" s="5"/>
      <c r="C1008" s="5"/>
      <c r="D1008" s="5"/>
      <c r="E1008" s="5"/>
      <c r="F1008" s="5"/>
      <c r="G1008" s="5"/>
      <c r="H1008" s="5"/>
      <c r="I1008" s="5"/>
      <c r="J1008" s="5"/>
      <c r="K1008" s="5"/>
      <c r="L1008" s="5"/>
    </row>
    <row r="1009" spans="2:12" x14ac:dyDescent="0.25">
      <c r="B1009" s="5"/>
      <c r="C1009" s="5"/>
      <c r="D1009" s="5"/>
      <c r="E1009" s="5"/>
      <c r="F1009" s="5"/>
      <c r="G1009" s="5"/>
      <c r="H1009" s="5"/>
      <c r="I1009" s="5"/>
      <c r="J1009" s="5"/>
      <c r="K1009" s="5"/>
      <c r="L1009" s="5"/>
    </row>
    <row r="1010" spans="2:12" x14ac:dyDescent="0.25">
      <c r="B1010" s="5"/>
      <c r="C1010" s="5"/>
      <c r="D1010" s="5"/>
      <c r="E1010" s="5"/>
      <c r="F1010" s="5"/>
      <c r="G1010" s="5"/>
      <c r="H1010" s="5"/>
      <c r="I1010" s="5"/>
      <c r="J1010" s="5"/>
      <c r="K1010" s="5"/>
      <c r="L1010" s="5"/>
    </row>
    <row r="1011" spans="2:12" x14ac:dyDescent="0.25">
      <c r="B1011" s="5"/>
      <c r="C1011" s="5"/>
      <c r="D1011" s="5"/>
      <c r="E1011" s="5"/>
      <c r="F1011" s="5"/>
      <c r="G1011" s="5"/>
      <c r="H1011" s="5"/>
      <c r="I1011" s="5"/>
      <c r="J1011" s="5"/>
      <c r="K1011" s="5"/>
      <c r="L1011" s="5"/>
    </row>
    <row r="1012" spans="2:12" x14ac:dyDescent="0.25">
      <c r="B1012" s="5"/>
      <c r="C1012" s="5"/>
      <c r="D1012" s="5"/>
      <c r="E1012" s="5"/>
      <c r="F1012" s="5"/>
      <c r="G1012" s="5"/>
      <c r="H1012" s="5"/>
      <c r="I1012" s="5"/>
      <c r="J1012" s="5"/>
      <c r="K1012" s="5"/>
      <c r="L1012" s="5"/>
    </row>
    <row r="1013" spans="2:12" x14ac:dyDescent="0.25">
      <c r="B1013" s="5"/>
      <c r="C1013" s="5"/>
      <c r="D1013" s="5"/>
      <c r="E1013" s="5"/>
      <c r="F1013" s="5"/>
      <c r="G1013" s="5"/>
      <c r="H1013" s="5"/>
      <c r="I1013" s="5"/>
      <c r="J1013" s="5"/>
      <c r="K1013" s="5"/>
      <c r="L1013" s="5"/>
    </row>
    <row r="1014" spans="2:12" x14ac:dyDescent="0.25">
      <c r="B1014" s="5"/>
      <c r="C1014" s="5"/>
      <c r="D1014" s="5"/>
      <c r="E1014" s="5"/>
      <c r="F1014" s="5"/>
      <c r="G1014" s="5"/>
      <c r="H1014" s="5"/>
      <c r="I1014" s="5"/>
      <c r="J1014" s="5"/>
      <c r="K1014" s="5"/>
      <c r="L1014" s="5"/>
    </row>
    <row r="1015" spans="2:12" x14ac:dyDescent="0.25">
      <c r="B1015" s="5"/>
      <c r="C1015" s="5"/>
      <c r="D1015" s="5"/>
      <c r="E1015" s="5"/>
      <c r="F1015" s="5"/>
      <c r="G1015" s="5"/>
      <c r="H1015" s="5"/>
      <c r="I1015" s="5"/>
      <c r="J1015" s="5"/>
      <c r="K1015" s="5"/>
      <c r="L1015" s="5"/>
    </row>
    <row r="1016" spans="2:12" x14ac:dyDescent="0.25">
      <c r="B1016" s="5"/>
      <c r="C1016" s="5"/>
      <c r="D1016" s="5"/>
      <c r="E1016" s="5"/>
      <c r="F1016" s="5"/>
      <c r="G1016" s="5"/>
      <c r="H1016" s="5"/>
      <c r="I1016" s="5"/>
      <c r="J1016" s="5"/>
      <c r="K1016" s="5"/>
      <c r="L1016" s="5"/>
    </row>
    <row r="1017" spans="2:12" x14ac:dyDescent="0.25">
      <c r="B1017" s="5"/>
      <c r="C1017" s="5"/>
      <c r="D1017" s="5"/>
      <c r="E1017" s="5"/>
      <c r="F1017" s="5"/>
      <c r="G1017" s="5"/>
      <c r="H1017" s="5"/>
      <c r="I1017" s="5"/>
      <c r="J1017" s="5"/>
      <c r="K1017" s="5"/>
      <c r="L1017" s="5"/>
    </row>
    <row r="1018" spans="2:12" x14ac:dyDescent="0.25">
      <c r="B1018" s="5"/>
      <c r="C1018" s="5"/>
      <c r="D1018" s="5"/>
      <c r="E1018" s="5"/>
      <c r="F1018" s="5"/>
      <c r="G1018" s="5"/>
      <c r="H1018" s="5"/>
      <c r="I1018" s="5"/>
      <c r="J1018" s="5"/>
      <c r="K1018" s="5"/>
      <c r="L1018" s="5"/>
    </row>
    <row r="1019" spans="2:12" x14ac:dyDescent="0.25">
      <c r="B1019" s="5"/>
      <c r="C1019" s="5"/>
      <c r="D1019" s="5"/>
      <c r="E1019" s="5"/>
      <c r="F1019" s="5"/>
      <c r="G1019" s="5"/>
      <c r="H1019" s="5"/>
      <c r="I1019" s="5"/>
      <c r="J1019" s="5"/>
      <c r="K1019" s="5"/>
      <c r="L1019" s="5"/>
    </row>
    <row r="1020" spans="2:12" x14ac:dyDescent="0.25">
      <c r="B1020" s="5"/>
      <c r="C1020" s="5"/>
      <c r="D1020" s="5"/>
      <c r="E1020" s="5"/>
      <c r="F1020" s="5"/>
      <c r="G1020" s="5"/>
      <c r="H1020" s="5"/>
      <c r="I1020" s="5"/>
      <c r="J1020" s="5"/>
      <c r="K1020" s="5"/>
      <c r="L1020" s="5"/>
    </row>
    <row r="1021" spans="2:12" x14ac:dyDescent="0.25">
      <c r="B1021" s="5"/>
      <c r="C1021" s="5"/>
      <c r="D1021" s="5"/>
      <c r="E1021" s="5"/>
      <c r="F1021" s="5"/>
      <c r="G1021" s="5"/>
      <c r="H1021" s="5"/>
      <c r="I1021" s="5"/>
      <c r="J1021" s="5"/>
      <c r="K1021" s="5"/>
      <c r="L1021" s="5"/>
    </row>
    <row r="1022" spans="2:12" ht="17.399999999999999" x14ac:dyDescent="0.25">
      <c r="B1022" s="1544" t="s">
        <v>418</v>
      </c>
      <c r="C1022" s="1544"/>
      <c r="D1022" s="1544"/>
      <c r="E1022" s="1544"/>
      <c r="F1022" s="1544"/>
      <c r="G1022" s="1544"/>
      <c r="H1022" s="1544"/>
      <c r="I1022" s="1544"/>
      <c r="J1022" s="1544"/>
      <c r="K1022" s="1544"/>
      <c r="L1022" s="1544"/>
    </row>
    <row r="1023" spans="2:12" x14ac:dyDescent="0.25">
      <c r="B1023" s="1545" t="s">
        <v>425</v>
      </c>
      <c r="C1023" s="1545"/>
      <c r="D1023" s="1545"/>
      <c r="E1023" s="1545"/>
      <c r="F1023" s="1545"/>
      <c r="G1023" s="1545"/>
      <c r="H1023" s="1545"/>
      <c r="I1023" s="1545"/>
      <c r="J1023" s="1545"/>
      <c r="K1023" s="1545"/>
      <c r="L1023" s="1545"/>
    </row>
    <row r="1024" spans="2:12" ht="17.399999999999999" x14ac:dyDescent="0.25">
      <c r="B1024" s="1546" t="s">
        <v>7</v>
      </c>
      <c r="C1024" s="1546"/>
      <c r="D1024" s="986" t="s">
        <v>291</v>
      </c>
      <c r="E1024" s="5"/>
      <c r="F1024" s="5"/>
      <c r="G1024" s="5"/>
      <c r="H1024" s="987"/>
      <c r="I1024" s="987"/>
      <c r="J1024" s="987"/>
      <c r="K1024" s="987"/>
      <c r="L1024" s="931"/>
    </row>
    <row r="1025" spans="2:12" x14ac:dyDescent="0.25">
      <c r="B1025" s="1540"/>
      <c r="C1025" s="1468"/>
      <c r="D1025" s="5"/>
      <c r="E1025" s="5"/>
      <c r="F1025" s="5"/>
      <c r="G1025" s="5"/>
      <c r="H1025" s="548"/>
      <c r="I1025" s="548"/>
      <c r="J1025" s="548"/>
      <c r="K1025" s="548"/>
      <c r="L1025" s="548"/>
    </row>
    <row r="1026" spans="2:12" ht="13.8" x14ac:dyDescent="0.3">
      <c r="B1026" s="1549" t="s">
        <v>326</v>
      </c>
      <c r="C1026" s="1549"/>
      <c r="D1026" s="1541" t="str">
        <f>'14 FR - Title Page'!$F$10</f>
        <v>The</v>
      </c>
      <c r="E1026" s="1541"/>
      <c r="F1026" s="1541"/>
      <c r="G1026" s="1541"/>
      <c r="H1026" s="548"/>
      <c r="I1026" s="548"/>
      <c r="J1026" s="548"/>
      <c r="K1026" s="548"/>
      <c r="L1026" s="988"/>
    </row>
    <row r="1027" spans="2:12" ht="13.8" x14ac:dyDescent="0.3">
      <c r="B1027" s="1549" t="s">
        <v>325</v>
      </c>
      <c r="C1027" s="1549"/>
      <c r="D1027" s="1541">
        <f>'14 FR - Title Page'!$F$12</f>
        <v>0</v>
      </c>
      <c r="E1027" s="1541"/>
      <c r="F1027" s="1315"/>
      <c r="G1027" s="550"/>
      <c r="H1027" s="548"/>
      <c r="I1027" s="548"/>
      <c r="J1027" s="548"/>
      <c r="K1027" s="548"/>
      <c r="L1027" s="988"/>
    </row>
    <row r="1028" spans="2:12" ht="13.8" x14ac:dyDescent="0.3">
      <c r="B1028" s="1549" t="s">
        <v>332</v>
      </c>
      <c r="C1028" s="1549"/>
      <c r="D1028" s="1547">
        <f>'14 FR - Title Page'!$D$14</f>
        <v>0</v>
      </c>
      <c r="E1028" s="1547"/>
      <c r="F1028" s="1548"/>
      <c r="G1028" s="989"/>
      <c r="H1028" s="548"/>
      <c r="I1028" s="548"/>
      <c r="J1028" s="548"/>
      <c r="K1028" s="548"/>
      <c r="L1028" s="988"/>
    </row>
    <row r="1029" spans="2:12" ht="13.8" x14ac:dyDescent="0.3">
      <c r="B1029" s="1549"/>
      <c r="C1029" s="1549"/>
      <c r="D1029" s="1541"/>
      <c r="E1029" s="1541"/>
      <c r="F1029" s="1315"/>
      <c r="G1029" s="550"/>
      <c r="H1029" s="548"/>
      <c r="I1029" s="548"/>
      <c r="J1029" s="548"/>
      <c r="K1029" s="548"/>
      <c r="L1029" s="988"/>
    </row>
    <row r="1030" spans="2:12" x14ac:dyDescent="0.25">
      <c r="B1030" s="1542" t="s">
        <v>429</v>
      </c>
      <c r="C1030" s="1543"/>
      <c r="D1030" s="1550" t="s">
        <v>348</v>
      </c>
      <c r="E1030" s="1550" t="s">
        <v>428</v>
      </c>
      <c r="F1030" s="1550" t="s">
        <v>431</v>
      </c>
      <c r="G1030" s="1550" t="s">
        <v>432</v>
      </c>
      <c r="H1030" s="990"/>
      <c r="I1030" s="548"/>
      <c r="J1030" s="548"/>
      <c r="K1030" s="548"/>
      <c r="L1030" s="988"/>
    </row>
    <row r="1031" spans="2:12" ht="13.8" x14ac:dyDescent="0.3">
      <c r="B1031" s="1551" t="s">
        <v>406</v>
      </c>
      <c r="C1031" s="1551"/>
      <c r="D1031" s="1550"/>
      <c r="E1031" s="1551"/>
      <c r="F1031" s="1551"/>
      <c r="G1031" s="1550"/>
      <c r="H1031" s="990"/>
      <c r="I1031" s="548"/>
      <c r="J1031" s="548"/>
      <c r="K1031" s="548"/>
      <c r="L1031" s="988"/>
    </row>
    <row r="1032" spans="2:12" ht="13.8" x14ac:dyDescent="0.3">
      <c r="B1032" s="1537" t="e">
        <f>'28 Scores Compiled'!$L$7</f>
        <v>#N/A</v>
      </c>
      <c r="C1032" s="1538"/>
      <c r="D1032" s="991">
        <f>'13 Score Fill'!$H$7</f>
        <v>0</v>
      </c>
      <c r="E1032" s="1001">
        <f>'28 Scores Compiled'!I92</f>
        <v>0</v>
      </c>
      <c r="F1032" s="993" t="e">
        <f>E1032/D1032</f>
        <v>#DIV/0!</v>
      </c>
      <c r="G1032" s="993" t="e">
        <f>'28 Scores Compiled'!$N$7</f>
        <v>#DIV/0!</v>
      </c>
      <c r="H1032" s="990"/>
      <c r="I1032" s="548"/>
      <c r="J1032" s="548"/>
      <c r="K1032" s="548"/>
      <c r="L1032" s="988"/>
    </row>
    <row r="1033" spans="2:12" ht="13.8" x14ac:dyDescent="0.3">
      <c r="B1033" s="1537" t="e">
        <f>'28 Scores Compiled'!$L$8</f>
        <v>#N/A</v>
      </c>
      <c r="C1033" s="1538"/>
      <c r="D1033" s="991">
        <f>'13 Score Fill'!$H$14</f>
        <v>0</v>
      </c>
      <c r="E1033" s="1001">
        <f>'28 Scores Compiled'!I93</f>
        <v>0</v>
      </c>
      <c r="F1033" s="993" t="e">
        <f>E1033/D1033</f>
        <v>#DIV/0!</v>
      </c>
      <c r="G1033" s="993" t="e">
        <f>'28 Scores Compiled'!$N$8</f>
        <v>#DIV/0!</v>
      </c>
      <c r="H1033" s="990"/>
      <c r="I1033" s="548"/>
      <c r="J1033" s="548"/>
      <c r="K1033" s="548"/>
      <c r="L1033" s="988"/>
    </row>
    <row r="1034" spans="2:12" ht="13.8" x14ac:dyDescent="0.3">
      <c r="B1034" s="1537" t="e">
        <f>'28 Scores Compiled'!$L$9</f>
        <v>#N/A</v>
      </c>
      <c r="C1034" s="1538"/>
      <c r="D1034" s="991">
        <f>'13 Score Fill'!$H$23</f>
        <v>0</v>
      </c>
      <c r="E1034" s="1001">
        <f>'28 Scores Compiled'!I94</f>
        <v>0</v>
      </c>
      <c r="F1034" s="993" t="e">
        <f>E1034/D1034</f>
        <v>#DIV/0!</v>
      </c>
      <c r="G1034" s="993" t="e">
        <f>'28 Scores Compiled'!$N$9</f>
        <v>#DIV/0!</v>
      </c>
      <c r="H1034" s="990"/>
      <c r="I1034" s="548"/>
      <c r="J1034" s="548"/>
      <c r="K1034" s="548"/>
      <c r="L1034" s="988"/>
    </row>
    <row r="1035" spans="2:12" ht="13.8" x14ac:dyDescent="0.3">
      <c r="B1035" s="1537" t="str">
        <f>'28 Scores Compiled'!$L$10</f>
        <v>Not Used</v>
      </c>
      <c r="C1035" s="1538"/>
      <c r="D1035" s="991">
        <f>'13 Score Fill'!$H$31</f>
        <v>0</v>
      </c>
      <c r="E1035" s="1001">
        <f>'28 Scores Compiled'!I95</f>
        <v>0</v>
      </c>
      <c r="F1035" s="993" t="e">
        <f>E1035/D1035</f>
        <v>#DIV/0!</v>
      </c>
      <c r="G1035" s="993" t="e">
        <f>'28 Scores Compiled'!$N$10</f>
        <v>#DIV/0!</v>
      </c>
      <c r="H1035" s="994"/>
      <c r="I1035" s="638"/>
      <c r="J1035" s="638"/>
      <c r="K1035" s="638"/>
      <c r="L1035" s="638"/>
    </row>
    <row r="1036" spans="2:12" ht="13.8" x14ac:dyDescent="0.3">
      <c r="B1036" s="1537" t="str">
        <f>'28 Scores Compiled'!$L$11</f>
        <v>Total</v>
      </c>
      <c r="C1036" s="1538"/>
      <c r="D1036" s="991">
        <f>SUM(D1032:D1035)</f>
        <v>0</v>
      </c>
      <c r="E1036" s="995">
        <f>SUM(E1032:E1035)</f>
        <v>0</v>
      </c>
      <c r="F1036" s="993" t="e">
        <f>E1036/D1036</f>
        <v>#DIV/0!</v>
      </c>
      <c r="G1036" s="993" t="e">
        <f>'28 Scores Compiled'!$N$11</f>
        <v>#DIV/0!</v>
      </c>
      <c r="H1036" s="994"/>
      <c r="I1036" s="638"/>
      <c r="J1036" s="638"/>
      <c r="K1036" s="638"/>
      <c r="L1036" s="638"/>
    </row>
    <row r="1037" spans="2:12" x14ac:dyDescent="0.25">
      <c r="B1037" s="1539"/>
      <c r="C1037" s="1539"/>
      <c r="D1037" s="1539"/>
      <c r="E1037" s="1539"/>
      <c r="F1037" s="1539"/>
      <c r="G1037" s="996"/>
      <c r="H1037" s="997"/>
      <c r="I1037" s="997"/>
      <c r="J1037" s="997"/>
      <c r="K1037" s="997"/>
      <c r="L1037" s="997"/>
    </row>
    <row r="1038" spans="2:12" x14ac:dyDescent="0.25">
      <c r="B1038" s="996"/>
      <c r="C1038" s="996"/>
      <c r="D1038" s="996"/>
      <c r="E1038" s="996"/>
      <c r="F1038" s="996"/>
      <c r="G1038" s="996"/>
      <c r="H1038" s="997"/>
      <c r="I1038" s="997"/>
      <c r="J1038" s="997"/>
      <c r="K1038" s="997"/>
      <c r="L1038" s="997"/>
    </row>
    <row r="1039" spans="2:12" x14ac:dyDescent="0.25">
      <c r="B1039" s="5"/>
      <c r="C1039" s="5"/>
      <c r="D1039" s="5"/>
      <c r="E1039" s="5"/>
      <c r="F1039" s="5"/>
      <c r="G1039" s="5"/>
      <c r="H1039" s="5"/>
      <c r="I1039" s="5"/>
      <c r="J1039" s="5"/>
      <c r="K1039" s="5"/>
      <c r="L1039" s="5"/>
    </row>
    <row r="1040" spans="2:12" x14ac:dyDescent="0.25">
      <c r="B1040" s="5"/>
      <c r="C1040" s="5"/>
      <c r="D1040" s="5"/>
      <c r="E1040" s="5"/>
      <c r="F1040" s="5"/>
      <c r="G1040" s="5"/>
      <c r="H1040" s="5"/>
      <c r="I1040" s="5"/>
      <c r="J1040" s="5"/>
      <c r="K1040" s="5"/>
      <c r="L1040" s="5"/>
    </row>
    <row r="1041" spans="2:12" x14ac:dyDescent="0.25">
      <c r="B1041" s="5"/>
      <c r="C1041" s="5"/>
      <c r="D1041" s="5"/>
      <c r="E1041" s="5"/>
      <c r="F1041" s="5"/>
      <c r="G1041" s="5"/>
      <c r="H1041" s="5"/>
      <c r="I1041" s="5"/>
      <c r="J1041" s="5"/>
      <c r="K1041" s="5"/>
      <c r="L1041" s="5"/>
    </row>
    <row r="1042" spans="2:12" x14ac:dyDescent="0.25">
      <c r="B1042" s="5"/>
      <c r="C1042" s="5"/>
      <c r="D1042" s="5"/>
      <c r="E1042" s="5"/>
      <c r="F1042" s="5"/>
      <c r="G1042" s="5"/>
      <c r="H1042" s="5"/>
      <c r="I1042" s="5"/>
      <c r="J1042" s="5"/>
      <c r="K1042" s="5"/>
      <c r="L1042" s="5"/>
    </row>
    <row r="1043" spans="2:12" x14ac:dyDescent="0.25">
      <c r="B1043" s="5"/>
      <c r="C1043" s="5"/>
      <c r="D1043" s="5"/>
      <c r="E1043" s="5"/>
      <c r="F1043" s="5"/>
      <c r="G1043" s="5"/>
      <c r="H1043" s="5"/>
      <c r="I1043" s="5"/>
      <c r="J1043" s="5"/>
      <c r="K1043" s="5"/>
      <c r="L1043" s="5"/>
    </row>
    <row r="1044" spans="2:12" x14ac:dyDescent="0.25">
      <c r="B1044" s="5"/>
      <c r="C1044" s="5"/>
      <c r="D1044" s="5"/>
      <c r="E1044" s="5"/>
      <c r="F1044" s="5"/>
      <c r="G1044" s="5"/>
      <c r="H1044" s="5"/>
      <c r="I1044" s="5"/>
      <c r="J1044" s="5"/>
      <c r="K1044" s="5"/>
      <c r="L1044" s="5"/>
    </row>
    <row r="1045" spans="2:12" x14ac:dyDescent="0.25">
      <c r="B1045" s="5"/>
      <c r="C1045" s="5"/>
      <c r="D1045" s="5"/>
      <c r="E1045" s="5"/>
      <c r="F1045" s="5"/>
      <c r="G1045" s="5"/>
      <c r="H1045" s="5"/>
      <c r="I1045" s="5"/>
      <c r="J1045" s="5"/>
      <c r="K1045" s="5"/>
      <c r="L1045" s="5"/>
    </row>
    <row r="1046" spans="2:12" x14ac:dyDescent="0.25">
      <c r="B1046" s="5"/>
      <c r="C1046" s="5"/>
      <c r="D1046" s="5"/>
      <c r="E1046" s="5"/>
      <c r="F1046" s="5"/>
      <c r="G1046" s="5"/>
      <c r="H1046" s="5"/>
      <c r="I1046" s="5"/>
      <c r="J1046" s="5"/>
      <c r="K1046" s="5"/>
      <c r="L1046" s="5"/>
    </row>
    <row r="1047" spans="2:12" x14ac:dyDescent="0.25">
      <c r="B1047" s="5"/>
      <c r="C1047" s="5"/>
      <c r="D1047" s="5"/>
      <c r="E1047" s="5"/>
      <c r="F1047" s="5"/>
      <c r="G1047" s="5"/>
      <c r="H1047" s="5"/>
      <c r="I1047" s="5"/>
      <c r="J1047" s="5"/>
      <c r="K1047" s="5"/>
      <c r="L1047" s="5"/>
    </row>
    <row r="1048" spans="2:12" x14ac:dyDescent="0.25">
      <c r="B1048" s="5"/>
      <c r="C1048" s="5"/>
      <c r="D1048" s="5"/>
      <c r="E1048" s="5"/>
      <c r="F1048" s="5"/>
      <c r="G1048" s="5"/>
      <c r="H1048" s="5"/>
      <c r="I1048" s="5"/>
      <c r="J1048" s="5"/>
      <c r="K1048" s="5"/>
      <c r="L1048" s="5"/>
    </row>
    <row r="1049" spans="2:12" x14ac:dyDescent="0.25">
      <c r="B1049" s="5"/>
      <c r="C1049" s="5"/>
      <c r="D1049" s="5"/>
      <c r="E1049" s="5"/>
      <c r="F1049" s="5"/>
      <c r="G1049" s="5"/>
      <c r="H1049" s="5"/>
      <c r="I1049" s="5"/>
      <c r="J1049" s="5"/>
      <c r="K1049" s="5"/>
      <c r="L1049" s="5"/>
    </row>
    <row r="1050" spans="2:12" x14ac:dyDescent="0.25">
      <c r="B1050" s="5"/>
      <c r="C1050" s="5"/>
      <c r="D1050" s="5"/>
      <c r="E1050" s="5"/>
      <c r="F1050" s="5"/>
      <c r="G1050" s="5"/>
      <c r="H1050" s="5"/>
      <c r="I1050" s="5"/>
      <c r="J1050" s="5"/>
      <c r="K1050" s="5"/>
      <c r="L1050" s="5"/>
    </row>
    <row r="1051" spans="2:12" x14ac:dyDescent="0.25">
      <c r="B1051" s="5"/>
      <c r="C1051" s="5"/>
      <c r="D1051" s="5"/>
      <c r="E1051" s="5"/>
      <c r="F1051" s="5"/>
      <c r="G1051" s="5"/>
      <c r="H1051" s="5"/>
      <c r="I1051" s="5"/>
      <c r="J1051" s="5"/>
      <c r="K1051" s="5"/>
      <c r="L1051" s="5"/>
    </row>
    <row r="1052" spans="2:12" x14ac:dyDescent="0.25">
      <c r="B1052" s="5"/>
      <c r="C1052" s="5"/>
      <c r="D1052" s="5"/>
      <c r="E1052" s="5"/>
      <c r="F1052" s="5"/>
      <c r="G1052" s="5"/>
      <c r="H1052" s="5"/>
      <c r="I1052" s="5"/>
      <c r="J1052" s="5"/>
      <c r="K1052" s="5"/>
      <c r="L1052" s="5"/>
    </row>
    <row r="1053" spans="2:12" x14ac:dyDescent="0.25">
      <c r="B1053" s="5"/>
      <c r="C1053" s="5"/>
      <c r="D1053" s="5"/>
      <c r="E1053" s="5"/>
      <c r="F1053" s="5"/>
      <c r="G1053" s="5"/>
      <c r="H1053" s="5"/>
      <c r="I1053" s="5"/>
      <c r="J1053" s="5"/>
      <c r="K1053" s="5"/>
      <c r="L1053" s="5"/>
    </row>
    <row r="1054" spans="2:12" x14ac:dyDescent="0.25">
      <c r="B1054" s="5"/>
      <c r="C1054" s="5"/>
      <c r="D1054" s="5"/>
      <c r="E1054" s="5"/>
      <c r="F1054" s="5"/>
      <c r="G1054" s="5"/>
      <c r="H1054" s="5"/>
      <c r="I1054" s="5"/>
      <c r="J1054" s="5"/>
      <c r="K1054" s="5"/>
      <c r="L1054" s="5"/>
    </row>
    <row r="1055" spans="2:12" x14ac:dyDescent="0.25">
      <c r="B1055" s="5"/>
      <c r="C1055" s="5"/>
      <c r="D1055" s="5"/>
      <c r="E1055" s="5"/>
      <c r="F1055" s="5"/>
      <c r="G1055" s="5"/>
      <c r="H1055" s="5"/>
      <c r="I1055" s="5"/>
      <c r="J1055" s="5"/>
      <c r="K1055" s="5"/>
      <c r="L1055" s="5"/>
    </row>
    <row r="1056" spans="2:12" x14ac:dyDescent="0.25">
      <c r="B1056" s="5"/>
      <c r="C1056" s="5"/>
      <c r="D1056" s="5"/>
      <c r="E1056" s="5"/>
      <c r="F1056" s="5"/>
      <c r="G1056" s="5"/>
      <c r="H1056" s="5"/>
      <c r="I1056" s="5"/>
      <c r="J1056" s="5"/>
      <c r="K1056" s="5"/>
      <c r="L1056" s="5"/>
    </row>
    <row r="1057" spans="2:12" x14ac:dyDescent="0.25">
      <c r="B1057" s="5"/>
      <c r="C1057" s="5"/>
      <c r="D1057" s="5"/>
      <c r="E1057" s="5"/>
      <c r="F1057" s="5"/>
      <c r="G1057" s="5"/>
      <c r="H1057" s="5"/>
      <c r="I1057" s="5"/>
      <c r="J1057" s="5"/>
      <c r="K1057" s="5"/>
      <c r="L1057" s="5"/>
    </row>
    <row r="1058" spans="2:12" x14ac:dyDescent="0.25">
      <c r="B1058" s="5"/>
      <c r="C1058" s="5"/>
      <c r="D1058" s="5"/>
      <c r="E1058" s="5"/>
      <c r="F1058" s="5"/>
      <c r="G1058" s="5"/>
      <c r="H1058" s="5"/>
      <c r="I1058" s="5"/>
      <c r="J1058" s="5"/>
      <c r="K1058" s="5"/>
      <c r="L1058" s="5"/>
    </row>
    <row r="1059" spans="2:12" x14ac:dyDescent="0.25">
      <c r="B1059" s="5"/>
      <c r="C1059" s="5"/>
      <c r="D1059" s="5"/>
      <c r="E1059" s="5"/>
      <c r="F1059" s="5"/>
      <c r="G1059" s="5"/>
      <c r="H1059" s="5"/>
      <c r="I1059" s="5"/>
      <c r="J1059" s="5"/>
      <c r="K1059" s="5"/>
      <c r="L1059" s="5"/>
    </row>
    <row r="1060" spans="2:12" x14ac:dyDescent="0.25">
      <c r="B1060" s="5"/>
      <c r="C1060" s="5"/>
      <c r="D1060" s="5"/>
      <c r="E1060" s="5"/>
      <c r="F1060" s="5"/>
      <c r="G1060" s="5"/>
      <c r="H1060" s="5"/>
      <c r="I1060" s="5"/>
      <c r="J1060" s="5"/>
      <c r="K1060" s="5"/>
      <c r="L1060" s="5"/>
    </row>
    <row r="1061" spans="2:12" x14ac:dyDescent="0.25">
      <c r="B1061" s="5"/>
      <c r="C1061" s="5"/>
      <c r="D1061" s="5"/>
      <c r="E1061" s="5"/>
      <c r="F1061" s="5"/>
      <c r="G1061" s="5"/>
      <c r="H1061" s="5"/>
      <c r="I1061" s="5"/>
      <c r="J1061" s="5"/>
      <c r="K1061" s="5"/>
      <c r="L1061" s="5"/>
    </row>
    <row r="1062" spans="2:12" x14ac:dyDescent="0.25">
      <c r="B1062" s="5"/>
      <c r="C1062" s="5"/>
      <c r="D1062" s="5"/>
      <c r="E1062" s="5"/>
      <c r="F1062" s="5"/>
      <c r="G1062" s="5"/>
      <c r="H1062" s="5"/>
      <c r="I1062" s="5"/>
      <c r="J1062" s="5"/>
      <c r="K1062" s="5"/>
      <c r="L1062" s="5"/>
    </row>
    <row r="1063" spans="2:12" x14ac:dyDescent="0.25">
      <c r="B1063" s="5"/>
      <c r="C1063" s="5"/>
      <c r="D1063" s="5"/>
      <c r="E1063" s="5"/>
      <c r="F1063" s="5"/>
      <c r="G1063" s="5"/>
      <c r="H1063" s="5"/>
      <c r="I1063" s="5"/>
      <c r="J1063" s="5"/>
      <c r="K1063" s="5"/>
      <c r="L1063" s="5"/>
    </row>
    <row r="1064" spans="2:12" x14ac:dyDescent="0.25">
      <c r="B1064" s="5"/>
      <c r="C1064" s="5"/>
      <c r="D1064" s="5"/>
      <c r="E1064" s="5"/>
      <c r="F1064" s="5"/>
      <c r="G1064" s="5"/>
      <c r="H1064" s="5"/>
      <c r="I1064" s="5"/>
      <c r="J1064" s="5"/>
      <c r="K1064" s="5"/>
      <c r="L1064" s="5"/>
    </row>
    <row r="1065" spans="2:12" x14ac:dyDescent="0.25">
      <c r="B1065" s="5"/>
      <c r="C1065" s="5"/>
      <c r="D1065" s="5"/>
      <c r="E1065" s="5"/>
      <c r="F1065" s="5"/>
      <c r="G1065" s="5"/>
      <c r="H1065" s="5"/>
      <c r="I1065" s="5"/>
      <c r="J1065" s="5"/>
      <c r="K1065" s="5"/>
      <c r="L1065" s="5"/>
    </row>
    <row r="1066" spans="2:12" x14ac:dyDescent="0.25">
      <c r="B1066" s="5"/>
      <c r="C1066" s="5"/>
      <c r="D1066" s="5"/>
      <c r="E1066" s="5"/>
      <c r="F1066" s="5"/>
      <c r="G1066" s="5"/>
      <c r="H1066" s="5"/>
      <c r="I1066" s="5"/>
      <c r="J1066" s="5"/>
      <c r="K1066" s="5"/>
      <c r="L1066" s="5"/>
    </row>
    <row r="1067" spans="2:12" x14ac:dyDescent="0.25">
      <c r="B1067" s="5"/>
      <c r="C1067" s="5"/>
      <c r="D1067" s="5"/>
      <c r="E1067" s="5"/>
      <c r="F1067" s="5"/>
      <c r="G1067" s="5"/>
      <c r="H1067" s="5"/>
      <c r="I1067" s="5"/>
      <c r="J1067" s="5"/>
      <c r="K1067" s="5"/>
      <c r="L1067" s="5"/>
    </row>
    <row r="1068" spans="2:12" x14ac:dyDescent="0.25">
      <c r="B1068" s="5"/>
      <c r="C1068" s="5"/>
      <c r="D1068" s="5"/>
      <c r="E1068" s="5"/>
      <c r="F1068" s="5"/>
      <c r="G1068" s="5"/>
      <c r="H1068" s="5"/>
      <c r="I1068" s="5"/>
      <c r="J1068" s="5"/>
      <c r="K1068" s="5"/>
      <c r="L1068" s="5"/>
    </row>
    <row r="1069" spans="2:12" x14ac:dyDescent="0.25">
      <c r="B1069" s="5"/>
      <c r="C1069" s="5"/>
      <c r="D1069" s="5"/>
      <c r="E1069" s="5"/>
      <c r="F1069" s="5"/>
      <c r="G1069" s="5"/>
      <c r="H1069" s="5"/>
      <c r="I1069" s="5"/>
      <c r="J1069" s="5"/>
      <c r="K1069" s="5"/>
      <c r="L1069" s="5"/>
    </row>
    <row r="1070" spans="2:12" x14ac:dyDescent="0.25">
      <c r="B1070" s="5"/>
      <c r="C1070" s="5"/>
      <c r="D1070" s="5"/>
      <c r="E1070" s="5"/>
      <c r="F1070" s="5"/>
      <c r="G1070" s="5"/>
      <c r="H1070" s="5"/>
      <c r="I1070" s="5"/>
      <c r="J1070" s="5"/>
      <c r="K1070" s="5"/>
      <c r="L1070" s="5"/>
    </row>
    <row r="1071" spans="2:12" x14ac:dyDescent="0.25">
      <c r="B1071" s="5"/>
      <c r="C1071" s="5"/>
      <c r="D1071" s="5"/>
      <c r="E1071" s="5"/>
      <c r="F1071" s="5"/>
      <c r="G1071" s="5"/>
      <c r="H1071" s="5"/>
      <c r="I1071" s="5"/>
      <c r="J1071" s="5"/>
      <c r="K1071" s="5"/>
      <c r="L1071" s="5"/>
    </row>
    <row r="1072" spans="2:12" x14ac:dyDescent="0.25">
      <c r="B1072" s="5"/>
      <c r="C1072" s="5"/>
      <c r="D1072" s="5"/>
      <c r="E1072" s="5"/>
      <c r="F1072" s="5"/>
      <c r="G1072" s="5"/>
      <c r="H1072" s="5"/>
      <c r="I1072" s="5"/>
      <c r="J1072" s="5"/>
      <c r="K1072" s="5"/>
      <c r="L1072" s="5"/>
    </row>
    <row r="1073" spans="2:12" x14ac:dyDescent="0.25">
      <c r="B1073" s="5"/>
      <c r="C1073" s="5"/>
      <c r="D1073" s="5"/>
      <c r="E1073" s="5"/>
      <c r="F1073" s="5"/>
      <c r="G1073" s="5"/>
      <c r="H1073" s="5"/>
      <c r="I1073" s="5"/>
      <c r="J1073" s="5"/>
      <c r="K1073" s="5"/>
      <c r="L1073" s="5"/>
    </row>
    <row r="1074" spans="2:12" x14ac:dyDescent="0.25">
      <c r="B1074" s="5"/>
      <c r="C1074" s="5"/>
      <c r="D1074" s="5"/>
      <c r="E1074" s="5"/>
      <c r="F1074" s="5"/>
      <c r="G1074" s="5"/>
      <c r="H1074" s="5"/>
      <c r="I1074" s="5"/>
      <c r="J1074" s="5"/>
      <c r="K1074" s="5"/>
      <c r="L1074" s="5"/>
    </row>
    <row r="1075" spans="2:12" x14ac:dyDescent="0.25">
      <c r="B1075" s="5"/>
      <c r="C1075" s="5"/>
      <c r="D1075" s="5"/>
      <c r="E1075" s="5"/>
      <c r="F1075" s="5"/>
      <c r="G1075" s="5"/>
      <c r="H1075" s="5"/>
      <c r="I1075" s="5"/>
      <c r="J1075" s="5"/>
      <c r="K1075" s="5"/>
      <c r="L1075" s="5"/>
    </row>
    <row r="1076" spans="2:12" x14ac:dyDescent="0.25">
      <c r="B1076" s="5"/>
      <c r="C1076" s="5"/>
      <c r="D1076" s="5"/>
      <c r="E1076" s="5"/>
      <c r="F1076" s="5"/>
      <c r="G1076" s="5"/>
      <c r="H1076" s="5"/>
      <c r="I1076" s="5"/>
      <c r="J1076" s="5"/>
      <c r="K1076" s="5"/>
      <c r="L1076" s="5"/>
    </row>
    <row r="1077" spans="2:12" x14ac:dyDescent="0.25">
      <c r="B1077" s="5"/>
      <c r="C1077" s="5"/>
      <c r="D1077" s="5"/>
      <c r="E1077" s="5"/>
      <c r="F1077" s="5"/>
      <c r="G1077" s="5"/>
      <c r="H1077" s="5"/>
      <c r="I1077" s="5"/>
      <c r="J1077" s="5"/>
      <c r="K1077" s="5"/>
      <c r="L1077" s="5"/>
    </row>
    <row r="1078" spans="2:12" x14ac:dyDescent="0.25">
      <c r="B1078" s="5"/>
      <c r="C1078" s="5"/>
      <c r="D1078" s="5"/>
      <c r="E1078" s="5"/>
      <c r="F1078" s="5"/>
      <c r="G1078" s="5"/>
      <c r="H1078" s="5"/>
      <c r="I1078" s="5"/>
      <c r="J1078" s="5"/>
      <c r="K1078" s="5"/>
      <c r="L1078" s="5"/>
    </row>
    <row r="1079" spans="2:12" x14ac:dyDescent="0.25">
      <c r="B1079" s="5"/>
      <c r="C1079" s="5"/>
      <c r="D1079" s="5"/>
      <c r="E1079" s="5"/>
      <c r="F1079" s="5"/>
      <c r="G1079" s="5"/>
      <c r="H1079" s="5"/>
      <c r="I1079" s="5"/>
      <c r="J1079" s="5"/>
      <c r="K1079" s="5"/>
      <c r="L1079" s="5"/>
    </row>
    <row r="1080" spans="2:12" x14ac:dyDescent="0.25">
      <c r="B1080" s="5"/>
      <c r="C1080" s="5"/>
      <c r="D1080" s="5"/>
      <c r="E1080" s="5"/>
      <c r="F1080" s="5"/>
      <c r="G1080" s="5"/>
      <c r="H1080" s="5"/>
      <c r="I1080" s="5"/>
      <c r="J1080" s="5"/>
      <c r="K1080" s="5"/>
      <c r="L1080" s="5"/>
    </row>
    <row r="1081" spans="2:12" x14ac:dyDescent="0.25">
      <c r="B1081" s="5"/>
      <c r="C1081" s="5"/>
      <c r="D1081" s="5"/>
      <c r="E1081" s="5"/>
      <c r="F1081" s="5"/>
      <c r="G1081" s="5"/>
      <c r="H1081" s="5"/>
      <c r="I1081" s="5"/>
      <c r="J1081" s="5"/>
      <c r="K1081" s="5"/>
      <c r="L1081" s="5"/>
    </row>
    <row r="1082" spans="2:12" ht="17.399999999999999" x14ac:dyDescent="0.25">
      <c r="B1082" s="1544" t="s">
        <v>418</v>
      </c>
      <c r="C1082" s="1544"/>
      <c r="D1082" s="1544"/>
      <c r="E1082" s="1544"/>
      <c r="F1082" s="1544"/>
      <c r="G1082" s="1544"/>
      <c r="H1082" s="1544"/>
      <c r="I1082" s="1544"/>
      <c r="J1082" s="1544"/>
      <c r="K1082" s="1544"/>
      <c r="L1082" s="1544"/>
    </row>
    <row r="1083" spans="2:12" x14ac:dyDescent="0.25">
      <c r="B1083" s="1545" t="s">
        <v>425</v>
      </c>
      <c r="C1083" s="1545"/>
      <c r="D1083" s="1545"/>
      <c r="E1083" s="1545"/>
      <c r="F1083" s="1545"/>
      <c r="G1083" s="1545"/>
      <c r="H1083" s="1545"/>
      <c r="I1083" s="1545"/>
      <c r="J1083" s="1545"/>
      <c r="K1083" s="1545"/>
      <c r="L1083" s="1545"/>
    </row>
    <row r="1084" spans="2:12" ht="17.399999999999999" x14ac:dyDescent="0.25">
      <c r="B1084" s="1546" t="s">
        <v>7</v>
      </c>
      <c r="C1084" s="1546"/>
      <c r="D1084" s="986" t="s">
        <v>292</v>
      </c>
      <c r="E1084" s="5"/>
      <c r="F1084" s="5"/>
      <c r="G1084" s="5"/>
      <c r="H1084" s="987"/>
      <c r="I1084" s="987"/>
      <c r="J1084" s="987"/>
      <c r="K1084" s="987"/>
      <c r="L1084" s="931"/>
    </row>
    <row r="1085" spans="2:12" x14ac:dyDescent="0.25">
      <c r="B1085" s="1540"/>
      <c r="C1085" s="1468"/>
      <c r="D1085" s="5"/>
      <c r="E1085" s="5"/>
      <c r="F1085" s="5"/>
      <c r="G1085" s="5"/>
      <c r="H1085" s="548"/>
      <c r="I1085" s="548"/>
      <c r="J1085" s="548"/>
      <c r="K1085" s="548"/>
      <c r="L1085" s="548"/>
    </row>
    <row r="1086" spans="2:12" ht="13.8" x14ac:dyDescent="0.3">
      <c r="B1086" s="1549" t="s">
        <v>326</v>
      </c>
      <c r="C1086" s="1549"/>
      <c r="D1086" s="1541" t="str">
        <f>'14 FR - Title Page'!$F$10</f>
        <v>The</v>
      </c>
      <c r="E1086" s="1541"/>
      <c r="F1086" s="1541"/>
      <c r="G1086" s="1541"/>
      <c r="H1086" s="548"/>
      <c r="I1086" s="548"/>
      <c r="J1086" s="548"/>
      <c r="K1086" s="548"/>
      <c r="L1086" s="988"/>
    </row>
    <row r="1087" spans="2:12" ht="13.8" x14ac:dyDescent="0.3">
      <c r="B1087" s="1549" t="s">
        <v>325</v>
      </c>
      <c r="C1087" s="1549"/>
      <c r="D1087" s="1541">
        <f>'14 FR - Title Page'!$F$12</f>
        <v>0</v>
      </c>
      <c r="E1087" s="1541"/>
      <c r="F1087" s="1315"/>
      <c r="G1087" s="550"/>
      <c r="H1087" s="548"/>
      <c r="I1087" s="548"/>
      <c r="J1087" s="548"/>
      <c r="K1087" s="548"/>
      <c r="L1087" s="988"/>
    </row>
    <row r="1088" spans="2:12" ht="13.8" x14ac:dyDescent="0.3">
      <c r="B1088" s="1549" t="s">
        <v>332</v>
      </c>
      <c r="C1088" s="1549"/>
      <c r="D1088" s="1547">
        <f>'14 FR - Title Page'!$D$14</f>
        <v>0</v>
      </c>
      <c r="E1088" s="1547"/>
      <c r="F1088" s="1548"/>
      <c r="G1088" s="989"/>
      <c r="H1088" s="548"/>
      <c r="I1088" s="548"/>
      <c r="J1088" s="548"/>
      <c r="K1088" s="548"/>
      <c r="L1088" s="988"/>
    </row>
    <row r="1089" spans="2:12" ht="13.8" x14ac:dyDescent="0.3">
      <c r="B1089" s="1549"/>
      <c r="C1089" s="1549"/>
      <c r="D1089" s="1541"/>
      <c r="E1089" s="1541"/>
      <c r="F1089" s="1315"/>
      <c r="G1089" s="550"/>
      <c r="H1089" s="548"/>
      <c r="I1089" s="548"/>
      <c r="J1089" s="548"/>
      <c r="K1089" s="548"/>
      <c r="L1089" s="988"/>
    </row>
    <row r="1090" spans="2:12" x14ac:dyDescent="0.25">
      <c r="B1090" s="1542" t="s">
        <v>429</v>
      </c>
      <c r="C1090" s="1543"/>
      <c r="D1090" s="1550" t="s">
        <v>348</v>
      </c>
      <c r="E1090" s="1550" t="s">
        <v>428</v>
      </c>
      <c r="F1090" s="1550" t="s">
        <v>431</v>
      </c>
      <c r="G1090" s="1550" t="s">
        <v>432</v>
      </c>
      <c r="H1090" s="990"/>
      <c r="I1090" s="548"/>
      <c r="J1090" s="548"/>
      <c r="K1090" s="548"/>
      <c r="L1090" s="988"/>
    </row>
    <row r="1091" spans="2:12" ht="13.8" x14ac:dyDescent="0.3">
      <c r="B1091" s="1551" t="s">
        <v>406</v>
      </c>
      <c r="C1091" s="1551"/>
      <c r="D1091" s="1550"/>
      <c r="E1091" s="1551"/>
      <c r="F1091" s="1551"/>
      <c r="G1091" s="1550"/>
      <c r="H1091" s="990"/>
      <c r="I1091" s="548"/>
      <c r="J1091" s="548"/>
      <c r="K1091" s="548"/>
      <c r="L1091" s="988"/>
    </row>
    <row r="1092" spans="2:12" ht="13.8" x14ac:dyDescent="0.3">
      <c r="B1092" s="1537" t="e">
        <f>'28 Scores Compiled'!$L$7</f>
        <v>#N/A</v>
      </c>
      <c r="C1092" s="1538"/>
      <c r="D1092" s="991">
        <f>'13 Score Fill'!$H$7</f>
        <v>0</v>
      </c>
      <c r="E1092" s="1001">
        <f>'28 Scores Compiled'!I97</f>
        <v>0</v>
      </c>
      <c r="F1092" s="993" t="e">
        <f>E1092/D1092</f>
        <v>#DIV/0!</v>
      </c>
      <c r="G1092" s="993" t="e">
        <f>'28 Scores Compiled'!$N$7</f>
        <v>#DIV/0!</v>
      </c>
      <c r="H1092" s="990"/>
      <c r="I1092" s="548"/>
      <c r="J1092" s="548"/>
      <c r="K1092" s="548"/>
      <c r="L1092" s="988"/>
    </row>
    <row r="1093" spans="2:12" ht="13.8" x14ac:dyDescent="0.3">
      <c r="B1093" s="1537" t="e">
        <f>'28 Scores Compiled'!$L$8</f>
        <v>#N/A</v>
      </c>
      <c r="C1093" s="1538"/>
      <c r="D1093" s="991">
        <f>'13 Score Fill'!$H$14</f>
        <v>0</v>
      </c>
      <c r="E1093" s="1001">
        <f>'28 Scores Compiled'!I98</f>
        <v>0</v>
      </c>
      <c r="F1093" s="993" t="e">
        <f>E1093/D1093</f>
        <v>#DIV/0!</v>
      </c>
      <c r="G1093" s="993" t="e">
        <f>'28 Scores Compiled'!$N$8</f>
        <v>#DIV/0!</v>
      </c>
      <c r="H1093" s="990"/>
      <c r="I1093" s="548"/>
      <c r="J1093" s="548"/>
      <c r="K1093" s="548"/>
      <c r="L1093" s="988"/>
    </row>
    <row r="1094" spans="2:12" ht="13.8" x14ac:dyDescent="0.3">
      <c r="B1094" s="1537" t="e">
        <f>'28 Scores Compiled'!$L$9</f>
        <v>#N/A</v>
      </c>
      <c r="C1094" s="1538"/>
      <c r="D1094" s="991">
        <f>'13 Score Fill'!$H$23</f>
        <v>0</v>
      </c>
      <c r="E1094" s="1001">
        <f>'28 Scores Compiled'!I99</f>
        <v>0</v>
      </c>
      <c r="F1094" s="993" t="e">
        <f>E1094/D1094</f>
        <v>#DIV/0!</v>
      </c>
      <c r="G1094" s="993" t="e">
        <f>'28 Scores Compiled'!$N$9</f>
        <v>#DIV/0!</v>
      </c>
      <c r="H1094" s="990"/>
      <c r="I1094" s="548"/>
      <c r="J1094" s="548"/>
      <c r="K1094" s="548"/>
      <c r="L1094" s="988"/>
    </row>
    <row r="1095" spans="2:12" ht="13.8" x14ac:dyDescent="0.3">
      <c r="B1095" s="1537" t="str">
        <f>'28 Scores Compiled'!$L$10</f>
        <v>Not Used</v>
      </c>
      <c r="C1095" s="1538"/>
      <c r="D1095" s="991">
        <f>'13 Score Fill'!$H$31</f>
        <v>0</v>
      </c>
      <c r="E1095" s="1001">
        <f>'28 Scores Compiled'!I100</f>
        <v>0</v>
      </c>
      <c r="F1095" s="993" t="e">
        <f>E1095/D1095</f>
        <v>#DIV/0!</v>
      </c>
      <c r="G1095" s="993" t="e">
        <f>'28 Scores Compiled'!$N$10</f>
        <v>#DIV/0!</v>
      </c>
      <c r="H1095" s="994"/>
      <c r="I1095" s="638"/>
      <c r="J1095" s="638"/>
      <c r="K1095" s="638"/>
      <c r="L1095" s="638"/>
    </row>
    <row r="1096" spans="2:12" ht="13.8" x14ac:dyDescent="0.3">
      <c r="B1096" s="1537" t="str">
        <f>'28 Scores Compiled'!$L$11</f>
        <v>Total</v>
      </c>
      <c r="C1096" s="1538"/>
      <c r="D1096" s="991">
        <f>SUM(D1092:D1095)</f>
        <v>0</v>
      </c>
      <c r="E1096" s="995">
        <f>SUM(E1092:E1095)</f>
        <v>0</v>
      </c>
      <c r="F1096" s="993" t="e">
        <f>E1096/D1096</f>
        <v>#DIV/0!</v>
      </c>
      <c r="G1096" s="993" t="e">
        <f>'28 Scores Compiled'!$N$11</f>
        <v>#DIV/0!</v>
      </c>
      <c r="H1096" s="994"/>
      <c r="I1096" s="638"/>
      <c r="J1096" s="638"/>
      <c r="K1096" s="638"/>
      <c r="L1096" s="638"/>
    </row>
    <row r="1097" spans="2:12" x14ac:dyDescent="0.25">
      <c r="B1097" s="1539"/>
      <c r="C1097" s="1539"/>
      <c r="D1097" s="1539"/>
      <c r="E1097" s="1539"/>
      <c r="F1097" s="1539"/>
      <c r="G1097" s="996"/>
      <c r="H1097" s="997"/>
      <c r="I1097" s="997"/>
      <c r="J1097" s="997"/>
      <c r="K1097" s="997"/>
      <c r="L1097" s="997"/>
    </row>
    <row r="1098" spans="2:12" x14ac:dyDescent="0.25">
      <c r="B1098" s="996"/>
      <c r="C1098" s="996"/>
      <c r="D1098" s="996"/>
      <c r="E1098" s="996"/>
      <c r="F1098" s="996"/>
      <c r="G1098" s="996"/>
      <c r="H1098" s="997"/>
      <c r="I1098" s="997"/>
      <c r="J1098" s="997"/>
      <c r="K1098" s="997"/>
      <c r="L1098" s="997"/>
    </row>
    <row r="1099" spans="2:12" x14ac:dyDescent="0.25">
      <c r="B1099" s="5"/>
      <c r="C1099" s="5"/>
      <c r="D1099" s="5"/>
      <c r="E1099" s="5"/>
      <c r="F1099" s="5"/>
      <c r="G1099" s="5"/>
      <c r="H1099" s="5"/>
      <c r="I1099" s="5"/>
      <c r="J1099" s="5"/>
      <c r="K1099" s="5"/>
      <c r="L1099" s="5"/>
    </row>
    <row r="1100" spans="2:12" x14ac:dyDescent="0.25">
      <c r="B1100" s="5"/>
      <c r="C1100" s="5"/>
      <c r="D1100" s="5"/>
      <c r="E1100" s="5"/>
      <c r="F1100" s="5"/>
      <c r="G1100" s="5"/>
      <c r="H1100" s="5"/>
      <c r="I1100" s="5"/>
      <c r="J1100" s="5"/>
      <c r="K1100" s="5"/>
      <c r="L1100" s="5"/>
    </row>
    <row r="1101" spans="2:12" x14ac:dyDescent="0.25">
      <c r="B1101" s="5"/>
      <c r="C1101" s="5"/>
      <c r="D1101" s="5"/>
      <c r="E1101" s="5"/>
      <c r="F1101" s="5"/>
      <c r="G1101" s="5"/>
      <c r="H1101" s="5"/>
      <c r="I1101" s="5"/>
      <c r="J1101" s="5"/>
      <c r="K1101" s="5"/>
      <c r="L1101" s="5"/>
    </row>
    <row r="1102" spans="2:12" x14ac:dyDescent="0.25">
      <c r="B1102" s="5"/>
      <c r="C1102" s="5"/>
      <c r="D1102" s="5"/>
      <c r="E1102" s="5"/>
      <c r="F1102" s="5"/>
      <c r="G1102" s="5"/>
      <c r="H1102" s="5"/>
      <c r="I1102" s="5"/>
      <c r="J1102" s="5"/>
      <c r="K1102" s="5"/>
      <c r="L1102" s="5"/>
    </row>
    <row r="1103" spans="2:12" x14ac:dyDescent="0.25">
      <c r="B1103" s="5"/>
      <c r="C1103" s="5"/>
      <c r="D1103" s="5"/>
      <c r="E1103" s="5"/>
      <c r="F1103" s="5"/>
      <c r="G1103" s="5"/>
      <c r="H1103" s="5"/>
      <c r="I1103" s="5"/>
      <c r="J1103" s="5"/>
      <c r="K1103" s="5"/>
      <c r="L1103" s="5"/>
    </row>
    <row r="1104" spans="2:12" x14ac:dyDescent="0.25">
      <c r="B1104" s="5"/>
      <c r="C1104" s="5"/>
      <c r="D1104" s="5"/>
      <c r="E1104" s="5"/>
      <c r="F1104" s="5"/>
      <c r="G1104" s="5"/>
      <c r="H1104" s="5"/>
      <c r="I1104" s="5"/>
      <c r="J1104" s="5"/>
      <c r="K1104" s="5"/>
      <c r="L1104" s="5"/>
    </row>
    <row r="1105" spans="2:12" x14ac:dyDescent="0.25">
      <c r="B1105" s="5"/>
      <c r="C1105" s="5"/>
      <c r="D1105" s="5"/>
      <c r="E1105" s="5"/>
      <c r="F1105" s="5"/>
      <c r="G1105" s="5"/>
      <c r="H1105" s="5"/>
      <c r="I1105" s="5"/>
      <c r="J1105" s="5"/>
      <c r="K1105" s="5"/>
      <c r="L1105" s="5"/>
    </row>
    <row r="1106" spans="2:12" x14ac:dyDescent="0.25">
      <c r="B1106" s="5"/>
      <c r="C1106" s="5"/>
      <c r="D1106" s="5"/>
      <c r="E1106" s="5"/>
      <c r="F1106" s="5"/>
      <c r="G1106" s="5"/>
      <c r="H1106" s="5"/>
      <c r="I1106" s="5"/>
      <c r="J1106" s="5"/>
      <c r="K1106" s="5"/>
      <c r="L1106" s="5"/>
    </row>
    <row r="1107" spans="2:12" x14ac:dyDescent="0.25">
      <c r="B1107" s="5"/>
      <c r="C1107" s="5"/>
      <c r="D1107" s="5"/>
      <c r="E1107" s="5"/>
      <c r="F1107" s="5"/>
      <c r="G1107" s="5"/>
      <c r="H1107" s="5"/>
      <c r="I1107" s="5"/>
      <c r="J1107" s="5"/>
      <c r="K1107" s="5"/>
      <c r="L1107" s="5"/>
    </row>
    <row r="1108" spans="2:12" x14ac:dyDescent="0.25">
      <c r="B1108" s="5"/>
      <c r="C1108" s="5"/>
      <c r="D1108" s="5"/>
      <c r="E1108" s="5"/>
      <c r="F1108" s="5"/>
      <c r="G1108" s="5"/>
      <c r="H1108" s="5"/>
      <c r="I1108" s="5"/>
      <c r="J1108" s="5"/>
      <c r="K1108" s="5"/>
      <c r="L1108" s="5"/>
    </row>
    <row r="1109" spans="2:12" x14ac:dyDescent="0.25">
      <c r="B1109" s="5"/>
      <c r="C1109" s="5"/>
      <c r="D1109" s="5"/>
      <c r="E1109" s="5"/>
      <c r="F1109" s="5"/>
      <c r="G1109" s="5"/>
      <c r="H1109" s="5"/>
      <c r="I1109" s="5"/>
      <c r="J1109" s="5"/>
      <c r="K1109" s="5"/>
      <c r="L1109" s="5"/>
    </row>
    <row r="1110" spans="2:12" x14ac:dyDescent="0.25">
      <c r="B1110" s="5"/>
      <c r="C1110" s="5"/>
      <c r="D1110" s="5"/>
      <c r="E1110" s="5"/>
      <c r="F1110" s="5"/>
      <c r="G1110" s="5"/>
      <c r="H1110" s="5"/>
      <c r="I1110" s="5"/>
      <c r="J1110" s="5"/>
      <c r="K1110" s="5"/>
      <c r="L1110" s="5"/>
    </row>
    <row r="1111" spans="2:12" x14ac:dyDescent="0.25">
      <c r="B1111" s="5"/>
      <c r="C1111" s="5"/>
      <c r="D1111" s="5"/>
      <c r="E1111" s="5"/>
      <c r="F1111" s="5"/>
      <c r="G1111" s="5"/>
      <c r="H1111" s="5"/>
      <c r="I1111" s="5"/>
      <c r="J1111" s="5"/>
      <c r="K1111" s="5"/>
      <c r="L1111" s="5"/>
    </row>
    <row r="1112" spans="2:12" x14ac:dyDescent="0.25">
      <c r="B1112" s="5"/>
      <c r="C1112" s="5"/>
      <c r="D1112" s="5"/>
      <c r="E1112" s="5"/>
      <c r="F1112" s="5"/>
      <c r="G1112" s="5"/>
      <c r="H1112" s="5"/>
      <c r="I1112" s="5"/>
      <c r="J1112" s="5"/>
      <c r="K1112" s="5"/>
      <c r="L1112" s="5"/>
    </row>
    <row r="1113" spans="2:12" x14ac:dyDescent="0.25">
      <c r="B1113" s="5"/>
      <c r="C1113" s="5"/>
      <c r="D1113" s="5"/>
      <c r="E1113" s="5"/>
      <c r="F1113" s="5"/>
      <c r="G1113" s="5"/>
      <c r="H1113" s="5"/>
      <c r="I1113" s="5"/>
      <c r="J1113" s="5"/>
      <c r="K1113" s="5"/>
      <c r="L1113" s="5"/>
    </row>
    <row r="1114" spans="2:12" x14ac:dyDescent="0.25">
      <c r="B1114" s="5"/>
      <c r="C1114" s="5"/>
      <c r="D1114" s="5"/>
      <c r="E1114" s="5"/>
      <c r="F1114" s="5"/>
      <c r="G1114" s="5"/>
      <c r="H1114" s="5"/>
      <c r="I1114" s="5"/>
      <c r="J1114" s="5"/>
      <c r="K1114" s="5"/>
      <c r="L1114" s="5"/>
    </row>
    <row r="1115" spans="2:12" x14ac:dyDescent="0.25">
      <c r="B1115" s="5"/>
      <c r="C1115" s="5"/>
      <c r="D1115" s="5"/>
      <c r="E1115" s="5"/>
      <c r="F1115" s="5"/>
      <c r="G1115" s="5"/>
      <c r="H1115" s="5"/>
      <c r="I1115" s="5"/>
      <c r="J1115" s="5"/>
      <c r="K1115" s="5"/>
      <c r="L1115" s="5"/>
    </row>
    <row r="1116" spans="2:12" x14ac:dyDescent="0.25">
      <c r="B1116" s="5"/>
      <c r="C1116" s="5"/>
      <c r="D1116" s="5"/>
      <c r="E1116" s="5"/>
      <c r="F1116" s="5"/>
      <c r="G1116" s="5"/>
      <c r="H1116" s="5"/>
      <c r="I1116" s="5"/>
      <c r="J1116" s="5"/>
      <c r="K1116" s="5"/>
      <c r="L1116" s="5"/>
    </row>
    <row r="1117" spans="2:12" x14ac:dyDescent="0.25">
      <c r="B1117" s="5"/>
      <c r="C1117" s="5"/>
      <c r="D1117" s="5"/>
      <c r="E1117" s="5"/>
      <c r="F1117" s="5"/>
      <c r="G1117" s="5"/>
      <c r="H1117" s="5"/>
      <c r="I1117" s="5"/>
      <c r="J1117" s="5"/>
      <c r="K1117" s="5"/>
      <c r="L1117" s="5"/>
    </row>
    <row r="1118" spans="2:12" x14ac:dyDescent="0.25">
      <c r="B1118" s="5"/>
      <c r="C1118" s="5"/>
      <c r="D1118" s="5"/>
      <c r="E1118" s="5"/>
      <c r="F1118" s="5"/>
      <c r="G1118" s="5"/>
      <c r="H1118" s="5"/>
      <c r="I1118" s="5"/>
      <c r="J1118" s="5"/>
      <c r="K1118" s="5"/>
      <c r="L1118" s="5"/>
    </row>
    <row r="1119" spans="2:12" x14ac:dyDescent="0.25">
      <c r="B1119" s="5"/>
      <c r="C1119" s="5"/>
      <c r="D1119" s="5"/>
      <c r="E1119" s="5"/>
      <c r="F1119" s="5"/>
      <c r="G1119" s="5"/>
      <c r="H1119" s="5"/>
      <c r="I1119" s="5"/>
      <c r="J1119" s="5"/>
      <c r="K1119" s="5"/>
      <c r="L1119" s="5"/>
    </row>
    <row r="1120" spans="2:12" x14ac:dyDescent="0.25">
      <c r="B1120" s="5"/>
      <c r="C1120" s="5"/>
      <c r="D1120" s="5"/>
      <c r="E1120" s="5"/>
      <c r="F1120" s="5"/>
      <c r="G1120" s="5"/>
      <c r="H1120" s="5"/>
      <c r="I1120" s="5"/>
      <c r="J1120" s="5"/>
      <c r="K1120" s="5"/>
      <c r="L1120" s="5"/>
    </row>
    <row r="1121" spans="2:12" x14ac:dyDescent="0.25">
      <c r="B1121" s="5"/>
      <c r="C1121" s="5"/>
      <c r="D1121" s="5"/>
      <c r="E1121" s="5"/>
      <c r="F1121" s="5"/>
      <c r="G1121" s="5"/>
      <c r="H1121" s="5"/>
      <c r="I1121" s="5"/>
      <c r="J1121" s="5"/>
      <c r="K1121" s="5"/>
      <c r="L1121" s="5"/>
    </row>
    <row r="1122" spans="2:12" x14ac:dyDescent="0.25">
      <c r="B1122" s="5"/>
      <c r="C1122" s="5"/>
      <c r="D1122" s="5"/>
      <c r="E1122" s="5"/>
      <c r="F1122" s="5"/>
      <c r="G1122" s="5"/>
      <c r="H1122" s="5"/>
      <c r="I1122" s="5"/>
      <c r="J1122" s="5"/>
      <c r="K1122" s="5"/>
      <c r="L1122" s="5"/>
    </row>
    <row r="1123" spans="2:12" x14ac:dyDescent="0.25">
      <c r="B1123" s="5"/>
      <c r="C1123" s="5"/>
      <c r="D1123" s="5"/>
      <c r="E1123" s="5"/>
      <c r="F1123" s="5"/>
      <c r="G1123" s="5"/>
      <c r="H1123" s="5"/>
      <c r="I1123" s="5"/>
      <c r="J1123" s="5"/>
      <c r="K1123" s="5"/>
      <c r="L1123" s="5"/>
    </row>
    <row r="1124" spans="2:12" x14ac:dyDescent="0.25">
      <c r="B1124" s="5"/>
      <c r="C1124" s="5"/>
      <c r="D1124" s="5"/>
      <c r="E1124" s="5"/>
      <c r="F1124" s="5"/>
      <c r="G1124" s="5"/>
      <c r="H1124" s="5"/>
      <c r="I1124" s="5"/>
      <c r="J1124" s="5"/>
      <c r="K1124" s="5"/>
      <c r="L1124" s="5"/>
    </row>
    <row r="1125" spans="2:12" x14ac:dyDescent="0.25">
      <c r="B1125" s="5"/>
      <c r="C1125" s="5"/>
      <c r="D1125" s="5"/>
      <c r="E1125" s="5"/>
      <c r="F1125" s="5"/>
      <c r="G1125" s="5"/>
      <c r="H1125" s="5"/>
      <c r="I1125" s="5"/>
      <c r="J1125" s="5"/>
      <c r="K1125" s="5"/>
      <c r="L1125" s="5"/>
    </row>
    <row r="1126" spans="2:12" x14ac:dyDescent="0.25">
      <c r="B1126" s="5"/>
      <c r="C1126" s="5"/>
      <c r="D1126" s="5"/>
      <c r="E1126" s="5"/>
      <c r="F1126" s="5"/>
      <c r="G1126" s="5"/>
      <c r="H1126" s="5"/>
      <c r="I1126" s="5"/>
      <c r="J1126" s="5"/>
      <c r="K1126" s="5"/>
      <c r="L1126" s="5"/>
    </row>
    <row r="1127" spans="2:12" x14ac:dyDescent="0.25">
      <c r="B1127" s="5"/>
      <c r="C1127" s="5"/>
      <c r="D1127" s="5"/>
      <c r="E1127" s="5"/>
      <c r="F1127" s="5"/>
      <c r="G1127" s="5"/>
      <c r="H1127" s="5"/>
      <c r="I1127" s="5"/>
      <c r="J1127" s="5"/>
      <c r="K1127" s="5"/>
      <c r="L1127" s="5"/>
    </row>
    <row r="1128" spans="2:12" x14ac:dyDescent="0.25">
      <c r="B1128" s="5"/>
      <c r="C1128" s="5"/>
      <c r="D1128" s="5"/>
      <c r="E1128" s="5"/>
      <c r="F1128" s="5"/>
      <c r="G1128" s="5"/>
      <c r="H1128" s="5"/>
      <c r="I1128" s="5"/>
      <c r="J1128" s="5"/>
      <c r="K1128" s="5"/>
      <c r="L1128" s="5"/>
    </row>
    <row r="1129" spans="2:12" x14ac:dyDescent="0.25">
      <c r="B1129" s="5"/>
      <c r="C1129" s="5"/>
      <c r="D1129" s="5"/>
      <c r="E1129" s="5"/>
      <c r="F1129" s="5"/>
      <c r="G1129" s="5"/>
      <c r="H1129" s="5"/>
      <c r="I1129" s="5"/>
      <c r="J1129" s="5"/>
      <c r="K1129" s="5"/>
      <c r="L1129" s="5"/>
    </row>
    <row r="1130" spans="2:12" x14ac:dyDescent="0.25">
      <c r="B1130" s="5"/>
      <c r="C1130" s="5"/>
      <c r="D1130" s="5"/>
      <c r="E1130" s="5"/>
      <c r="F1130" s="5"/>
      <c r="G1130" s="5"/>
      <c r="H1130" s="5"/>
      <c r="I1130" s="5"/>
      <c r="J1130" s="5"/>
      <c r="K1130" s="5"/>
      <c r="L1130" s="5"/>
    </row>
    <row r="1131" spans="2:12" x14ac:dyDescent="0.25">
      <c r="B1131" s="5"/>
      <c r="C1131" s="5"/>
      <c r="D1131" s="5"/>
      <c r="E1131" s="5"/>
      <c r="F1131" s="5"/>
      <c r="G1131" s="5"/>
      <c r="H1131" s="5"/>
      <c r="I1131" s="5"/>
      <c r="J1131" s="5"/>
      <c r="K1131" s="5"/>
      <c r="L1131" s="5"/>
    </row>
    <row r="1132" spans="2:12" x14ac:dyDescent="0.25">
      <c r="B1132" s="5"/>
      <c r="C1132" s="5"/>
      <c r="D1132" s="5"/>
      <c r="E1132" s="5"/>
      <c r="F1132" s="5"/>
      <c r="G1132" s="5"/>
      <c r="H1132" s="5"/>
      <c r="I1132" s="5"/>
      <c r="J1132" s="5"/>
      <c r="K1132" s="5"/>
      <c r="L1132" s="5"/>
    </row>
    <row r="1133" spans="2:12" x14ac:dyDescent="0.25">
      <c r="B1133" s="5"/>
      <c r="C1133" s="5"/>
      <c r="D1133" s="5"/>
      <c r="E1133" s="5"/>
      <c r="F1133" s="5"/>
      <c r="G1133" s="5"/>
      <c r="H1133" s="5"/>
      <c r="I1133" s="5"/>
      <c r="J1133" s="5"/>
      <c r="K1133" s="5"/>
      <c r="L1133" s="5"/>
    </row>
    <row r="1134" spans="2:12" x14ac:dyDescent="0.25">
      <c r="B1134" s="5"/>
      <c r="C1134" s="5"/>
      <c r="D1134" s="5"/>
      <c r="E1134" s="5"/>
      <c r="F1134" s="5"/>
      <c r="G1134" s="5"/>
      <c r="H1134" s="5"/>
      <c r="I1134" s="5"/>
      <c r="J1134" s="5"/>
      <c r="K1134" s="5"/>
      <c r="L1134" s="5"/>
    </row>
    <row r="1135" spans="2:12" x14ac:dyDescent="0.25">
      <c r="B1135" s="5"/>
      <c r="C1135" s="5"/>
      <c r="D1135" s="5"/>
      <c r="E1135" s="5"/>
      <c r="F1135" s="5"/>
      <c r="G1135" s="5"/>
      <c r="H1135" s="5"/>
      <c r="I1135" s="5"/>
      <c r="J1135" s="5"/>
      <c r="K1135" s="5"/>
      <c r="L1135" s="5"/>
    </row>
    <row r="1136" spans="2:12" x14ac:dyDescent="0.25">
      <c r="B1136" s="5"/>
      <c r="C1136" s="5"/>
      <c r="D1136" s="5"/>
      <c r="E1136" s="5"/>
      <c r="F1136" s="5"/>
      <c r="G1136" s="5"/>
      <c r="H1136" s="5"/>
      <c r="I1136" s="5"/>
      <c r="J1136" s="5"/>
      <c r="K1136" s="5"/>
      <c r="L1136" s="5"/>
    </row>
    <row r="1137" spans="2:12" x14ac:dyDescent="0.25">
      <c r="B1137" s="5"/>
      <c r="C1137" s="5"/>
      <c r="D1137" s="5"/>
      <c r="E1137" s="5"/>
      <c r="F1137" s="5"/>
      <c r="G1137" s="5"/>
      <c r="H1137" s="5"/>
      <c r="I1137" s="5"/>
      <c r="J1137" s="5"/>
      <c r="K1137" s="5"/>
      <c r="L1137" s="5"/>
    </row>
    <row r="1138" spans="2:12" x14ac:dyDescent="0.25">
      <c r="B1138" s="5"/>
      <c r="C1138" s="5"/>
      <c r="D1138" s="5"/>
      <c r="E1138" s="5"/>
      <c r="F1138" s="5"/>
      <c r="G1138" s="5"/>
      <c r="H1138" s="5"/>
      <c r="I1138" s="5"/>
      <c r="J1138" s="5"/>
      <c r="K1138" s="5"/>
      <c r="L1138" s="5"/>
    </row>
    <row r="1139" spans="2:12" x14ac:dyDescent="0.25">
      <c r="B1139" s="5"/>
      <c r="C1139" s="5"/>
      <c r="D1139" s="5"/>
      <c r="E1139" s="5"/>
      <c r="F1139" s="5"/>
      <c r="G1139" s="5"/>
      <c r="H1139" s="5"/>
      <c r="I1139" s="5"/>
      <c r="J1139" s="5"/>
      <c r="K1139" s="5"/>
      <c r="L1139" s="5"/>
    </row>
    <row r="1140" spans="2:12" x14ac:dyDescent="0.25">
      <c r="B1140" s="5"/>
      <c r="C1140" s="5"/>
      <c r="D1140" s="5"/>
      <c r="E1140" s="5"/>
      <c r="F1140" s="5"/>
      <c r="G1140" s="5"/>
      <c r="H1140" s="5"/>
      <c r="I1140" s="5"/>
      <c r="J1140" s="5"/>
      <c r="K1140" s="5"/>
      <c r="L1140" s="5"/>
    </row>
    <row r="1141" spans="2:12" x14ac:dyDescent="0.25">
      <c r="B1141" s="5"/>
      <c r="C1141" s="5"/>
      <c r="D1141" s="5"/>
      <c r="E1141" s="5"/>
      <c r="F1141" s="5"/>
      <c r="G1141" s="5"/>
      <c r="H1141" s="5"/>
      <c r="I1141" s="5"/>
      <c r="J1141" s="5"/>
      <c r="K1141" s="5"/>
      <c r="L1141" s="5"/>
    </row>
    <row r="1142" spans="2:12" ht="17.399999999999999" x14ac:dyDescent="0.25">
      <c r="B1142" s="1544" t="s">
        <v>418</v>
      </c>
      <c r="C1142" s="1544"/>
      <c r="D1142" s="1544"/>
      <c r="E1142" s="1544"/>
      <c r="F1142" s="1544"/>
      <c r="G1142" s="1544"/>
      <c r="H1142" s="1544"/>
      <c r="I1142" s="1544"/>
      <c r="J1142" s="1544"/>
      <c r="K1142" s="1544"/>
      <c r="L1142" s="1544"/>
    </row>
    <row r="1143" spans="2:12" x14ac:dyDescent="0.25">
      <c r="B1143" s="1545" t="s">
        <v>425</v>
      </c>
      <c r="C1143" s="1545"/>
      <c r="D1143" s="1545"/>
      <c r="E1143" s="1545"/>
      <c r="F1143" s="1545"/>
      <c r="G1143" s="1545"/>
      <c r="H1143" s="1545"/>
      <c r="I1143" s="1545"/>
      <c r="J1143" s="1545"/>
      <c r="K1143" s="1545"/>
      <c r="L1143" s="1545"/>
    </row>
    <row r="1144" spans="2:12" ht="17.399999999999999" x14ac:dyDescent="0.25">
      <c r="B1144" s="1546" t="s">
        <v>7</v>
      </c>
      <c r="C1144" s="1546"/>
      <c r="D1144" s="986" t="s">
        <v>293</v>
      </c>
      <c r="E1144" s="5"/>
      <c r="F1144" s="5"/>
      <c r="G1144" s="5"/>
      <c r="H1144" s="987"/>
      <c r="I1144" s="987"/>
      <c r="J1144" s="987"/>
      <c r="K1144" s="987"/>
      <c r="L1144" s="931"/>
    </row>
    <row r="1145" spans="2:12" x14ac:dyDescent="0.25">
      <c r="B1145" s="1540"/>
      <c r="C1145" s="1468"/>
      <c r="D1145" s="5"/>
      <c r="E1145" s="5"/>
      <c r="F1145" s="5"/>
      <c r="G1145" s="5"/>
      <c r="H1145" s="548"/>
      <c r="I1145" s="548"/>
      <c r="J1145" s="548"/>
      <c r="K1145" s="548"/>
      <c r="L1145" s="548"/>
    </row>
    <row r="1146" spans="2:12" ht="13.8" x14ac:dyDescent="0.3">
      <c r="B1146" s="1549" t="s">
        <v>326</v>
      </c>
      <c r="C1146" s="1549"/>
      <c r="D1146" s="1541" t="str">
        <f>'14 FR - Title Page'!$F$10</f>
        <v>The</v>
      </c>
      <c r="E1146" s="1541"/>
      <c r="F1146" s="1541"/>
      <c r="G1146" s="1541"/>
      <c r="H1146" s="548"/>
      <c r="I1146" s="548"/>
      <c r="J1146" s="548"/>
      <c r="K1146" s="548"/>
      <c r="L1146" s="988"/>
    </row>
    <row r="1147" spans="2:12" ht="13.8" x14ac:dyDescent="0.3">
      <c r="B1147" s="1549" t="s">
        <v>325</v>
      </c>
      <c r="C1147" s="1549"/>
      <c r="D1147" s="1541">
        <f>'14 FR - Title Page'!$F$12</f>
        <v>0</v>
      </c>
      <c r="E1147" s="1541"/>
      <c r="F1147" s="1315"/>
      <c r="G1147" s="550"/>
      <c r="H1147" s="548"/>
      <c r="I1147" s="548"/>
      <c r="J1147" s="548"/>
      <c r="K1147" s="548"/>
      <c r="L1147" s="988"/>
    </row>
    <row r="1148" spans="2:12" ht="13.8" x14ac:dyDescent="0.3">
      <c r="B1148" s="1549" t="s">
        <v>332</v>
      </c>
      <c r="C1148" s="1549"/>
      <c r="D1148" s="1547">
        <f>'14 FR - Title Page'!$D$14</f>
        <v>0</v>
      </c>
      <c r="E1148" s="1547"/>
      <c r="F1148" s="1548"/>
      <c r="G1148" s="989"/>
      <c r="H1148" s="548"/>
      <c r="I1148" s="548"/>
      <c r="J1148" s="548"/>
      <c r="K1148" s="548"/>
      <c r="L1148" s="988"/>
    </row>
    <row r="1149" spans="2:12" ht="13.8" x14ac:dyDescent="0.3">
      <c r="B1149" s="1549"/>
      <c r="C1149" s="1549"/>
      <c r="D1149" s="1541"/>
      <c r="E1149" s="1541"/>
      <c r="F1149" s="1315"/>
      <c r="G1149" s="550"/>
      <c r="H1149" s="548"/>
      <c r="I1149" s="548"/>
      <c r="J1149" s="548"/>
      <c r="K1149" s="548"/>
      <c r="L1149" s="988"/>
    </row>
    <row r="1150" spans="2:12" x14ac:dyDescent="0.25">
      <c r="B1150" s="1542" t="s">
        <v>429</v>
      </c>
      <c r="C1150" s="1543"/>
      <c r="D1150" s="1550" t="s">
        <v>348</v>
      </c>
      <c r="E1150" s="1550" t="s">
        <v>428</v>
      </c>
      <c r="F1150" s="1550" t="s">
        <v>431</v>
      </c>
      <c r="G1150" s="1550" t="s">
        <v>432</v>
      </c>
      <c r="H1150" s="990"/>
      <c r="I1150" s="548"/>
      <c r="J1150" s="548"/>
      <c r="K1150" s="548"/>
      <c r="L1150" s="988"/>
    </row>
    <row r="1151" spans="2:12" ht="13.8" x14ac:dyDescent="0.3">
      <c r="B1151" s="1551" t="s">
        <v>406</v>
      </c>
      <c r="C1151" s="1551"/>
      <c r="D1151" s="1550"/>
      <c r="E1151" s="1551"/>
      <c r="F1151" s="1551"/>
      <c r="G1151" s="1550"/>
      <c r="H1151" s="990"/>
      <c r="I1151" s="548"/>
      <c r="J1151" s="548"/>
      <c r="K1151" s="548"/>
      <c r="L1151" s="988"/>
    </row>
    <row r="1152" spans="2:12" ht="13.8" x14ac:dyDescent="0.3">
      <c r="B1152" s="1537" t="e">
        <f>'28 Scores Compiled'!$L$7</f>
        <v>#N/A</v>
      </c>
      <c r="C1152" s="1538"/>
      <c r="D1152" s="991">
        <f>'13 Score Fill'!$H$7</f>
        <v>0</v>
      </c>
      <c r="E1152" s="1001">
        <f>'28 Scores Compiled'!I102</f>
        <v>0</v>
      </c>
      <c r="F1152" s="993" t="e">
        <f>E1152/D1152</f>
        <v>#DIV/0!</v>
      </c>
      <c r="G1152" s="993" t="e">
        <f>'28 Scores Compiled'!$N$7</f>
        <v>#DIV/0!</v>
      </c>
      <c r="H1152" s="990"/>
      <c r="I1152" s="548"/>
      <c r="J1152" s="548"/>
      <c r="K1152" s="548"/>
      <c r="L1152" s="988"/>
    </row>
    <row r="1153" spans="2:12" ht="13.8" x14ac:dyDescent="0.3">
      <c r="B1153" s="1537" t="e">
        <f>'28 Scores Compiled'!$L$8</f>
        <v>#N/A</v>
      </c>
      <c r="C1153" s="1538"/>
      <c r="D1153" s="991">
        <f>'13 Score Fill'!$H$14</f>
        <v>0</v>
      </c>
      <c r="E1153" s="1001">
        <f>'28 Scores Compiled'!I103</f>
        <v>0</v>
      </c>
      <c r="F1153" s="993" t="e">
        <f>E1153/D1153</f>
        <v>#DIV/0!</v>
      </c>
      <c r="G1153" s="993" t="e">
        <f>'28 Scores Compiled'!$N$8</f>
        <v>#DIV/0!</v>
      </c>
      <c r="H1153" s="990"/>
      <c r="I1153" s="548"/>
      <c r="J1153" s="548"/>
      <c r="K1153" s="548"/>
      <c r="L1153" s="988"/>
    </row>
    <row r="1154" spans="2:12" ht="13.8" x14ac:dyDescent="0.3">
      <c r="B1154" s="1537" t="e">
        <f>'28 Scores Compiled'!$L$9</f>
        <v>#N/A</v>
      </c>
      <c r="C1154" s="1538"/>
      <c r="D1154" s="991">
        <f>'13 Score Fill'!$H$23</f>
        <v>0</v>
      </c>
      <c r="E1154" s="1001">
        <f>'28 Scores Compiled'!I104</f>
        <v>0</v>
      </c>
      <c r="F1154" s="993" t="e">
        <f>E1154/D1154</f>
        <v>#DIV/0!</v>
      </c>
      <c r="G1154" s="993" t="e">
        <f>'28 Scores Compiled'!$N$9</f>
        <v>#DIV/0!</v>
      </c>
      <c r="H1154" s="990"/>
      <c r="I1154" s="548"/>
      <c r="J1154" s="548"/>
      <c r="K1154" s="548"/>
      <c r="L1154" s="988"/>
    </row>
    <row r="1155" spans="2:12" ht="13.8" x14ac:dyDescent="0.3">
      <c r="B1155" s="1537" t="str">
        <f>'28 Scores Compiled'!$L$10</f>
        <v>Not Used</v>
      </c>
      <c r="C1155" s="1538"/>
      <c r="D1155" s="991">
        <f>'13 Score Fill'!$H$31</f>
        <v>0</v>
      </c>
      <c r="E1155" s="1001">
        <f>'28 Scores Compiled'!I105</f>
        <v>0</v>
      </c>
      <c r="F1155" s="993" t="e">
        <f>E1155/D1155</f>
        <v>#DIV/0!</v>
      </c>
      <c r="G1155" s="993" t="e">
        <f>'28 Scores Compiled'!$N$10</f>
        <v>#DIV/0!</v>
      </c>
      <c r="H1155" s="994"/>
      <c r="I1155" s="638"/>
      <c r="J1155" s="638"/>
      <c r="K1155" s="638"/>
      <c r="L1155" s="638"/>
    </row>
    <row r="1156" spans="2:12" ht="13.8" x14ac:dyDescent="0.3">
      <c r="B1156" s="1537" t="str">
        <f>'28 Scores Compiled'!$L$11</f>
        <v>Total</v>
      </c>
      <c r="C1156" s="1538"/>
      <c r="D1156" s="991">
        <f>SUM(D1152:D1155)</f>
        <v>0</v>
      </c>
      <c r="E1156" s="995">
        <f>SUM(E1152:E1155)</f>
        <v>0</v>
      </c>
      <c r="F1156" s="993" t="e">
        <f>E1156/D1156</f>
        <v>#DIV/0!</v>
      </c>
      <c r="G1156" s="993" t="e">
        <f>'28 Scores Compiled'!$N$11</f>
        <v>#DIV/0!</v>
      </c>
      <c r="H1156" s="994"/>
      <c r="I1156" s="638"/>
      <c r="J1156" s="638"/>
      <c r="K1156" s="638"/>
      <c r="L1156" s="638"/>
    </row>
    <row r="1157" spans="2:12" x14ac:dyDescent="0.25">
      <c r="B1157" s="1539"/>
      <c r="C1157" s="1539"/>
      <c r="D1157" s="1539"/>
      <c r="E1157" s="1539"/>
      <c r="F1157" s="1539"/>
      <c r="G1157" s="996"/>
      <c r="H1157" s="997"/>
      <c r="I1157" s="997"/>
      <c r="J1157" s="997"/>
      <c r="K1157" s="997"/>
      <c r="L1157" s="997"/>
    </row>
    <row r="1158" spans="2:12" x14ac:dyDescent="0.25">
      <c r="B1158" s="996"/>
      <c r="C1158" s="996"/>
      <c r="D1158" s="996"/>
      <c r="E1158" s="996"/>
      <c r="F1158" s="996"/>
      <c r="G1158" s="996"/>
      <c r="H1158" s="997"/>
      <c r="I1158" s="997"/>
      <c r="J1158" s="997"/>
      <c r="K1158" s="997"/>
      <c r="L1158" s="997"/>
    </row>
    <row r="1159" spans="2:12" x14ac:dyDescent="0.25">
      <c r="B1159" s="5"/>
      <c r="C1159" s="5"/>
      <c r="D1159" s="5"/>
      <c r="E1159" s="5"/>
      <c r="F1159" s="5"/>
      <c r="G1159" s="5"/>
      <c r="H1159" s="5"/>
      <c r="I1159" s="5"/>
      <c r="J1159" s="5"/>
      <c r="K1159" s="5"/>
      <c r="L1159" s="5"/>
    </row>
    <row r="1160" spans="2:12" x14ac:dyDescent="0.25">
      <c r="B1160" s="5"/>
      <c r="C1160" s="5"/>
      <c r="D1160" s="5"/>
      <c r="E1160" s="5"/>
      <c r="F1160" s="5"/>
      <c r="G1160" s="5"/>
      <c r="H1160" s="5"/>
      <c r="I1160" s="5"/>
      <c r="J1160" s="5"/>
      <c r="K1160" s="5"/>
      <c r="L1160" s="5"/>
    </row>
    <row r="1161" spans="2:12" x14ac:dyDescent="0.25">
      <c r="B1161" s="5"/>
      <c r="C1161" s="5"/>
      <c r="D1161" s="5"/>
      <c r="E1161" s="5"/>
      <c r="F1161" s="5"/>
      <c r="G1161" s="5"/>
      <c r="H1161" s="5"/>
      <c r="I1161" s="5"/>
      <c r="J1161" s="5"/>
      <c r="K1161" s="5"/>
      <c r="L1161" s="5"/>
    </row>
    <row r="1162" spans="2:12" x14ac:dyDescent="0.25">
      <c r="B1162" s="5"/>
      <c r="C1162" s="5"/>
      <c r="D1162" s="5"/>
      <c r="E1162" s="5"/>
      <c r="F1162" s="5"/>
      <c r="G1162" s="5"/>
      <c r="H1162" s="5"/>
      <c r="I1162" s="5"/>
      <c r="J1162" s="5"/>
      <c r="K1162" s="5"/>
      <c r="L1162" s="5"/>
    </row>
    <row r="1163" spans="2:12" x14ac:dyDescent="0.25">
      <c r="B1163" s="5"/>
      <c r="C1163" s="5"/>
      <c r="D1163" s="5"/>
      <c r="E1163" s="5"/>
      <c r="F1163" s="5"/>
      <c r="G1163" s="5"/>
      <c r="H1163" s="5"/>
      <c r="I1163" s="5"/>
      <c r="J1163" s="5"/>
      <c r="K1163" s="5"/>
      <c r="L1163" s="5"/>
    </row>
    <row r="1164" spans="2:12" x14ac:dyDescent="0.25">
      <c r="B1164" s="5"/>
      <c r="C1164" s="5"/>
      <c r="D1164" s="5"/>
      <c r="E1164" s="5"/>
      <c r="F1164" s="5"/>
      <c r="G1164" s="5"/>
      <c r="H1164" s="5"/>
      <c r="I1164" s="5"/>
      <c r="J1164" s="5"/>
      <c r="K1164" s="5"/>
      <c r="L1164" s="5"/>
    </row>
    <row r="1165" spans="2:12" x14ac:dyDescent="0.25">
      <c r="B1165" s="5"/>
      <c r="C1165" s="5"/>
      <c r="D1165" s="5"/>
      <c r="E1165" s="5"/>
      <c r="F1165" s="5"/>
      <c r="G1165" s="5"/>
      <c r="H1165" s="5"/>
      <c r="I1165" s="5"/>
      <c r="J1165" s="5"/>
      <c r="K1165" s="5"/>
      <c r="L1165" s="5"/>
    </row>
    <row r="1166" spans="2:12" x14ac:dyDescent="0.25">
      <c r="B1166" s="5"/>
      <c r="C1166" s="5"/>
      <c r="D1166" s="5"/>
      <c r="E1166" s="5"/>
      <c r="F1166" s="5"/>
      <c r="G1166" s="5"/>
      <c r="H1166" s="5"/>
      <c r="I1166" s="5"/>
      <c r="J1166" s="5"/>
      <c r="K1166" s="5"/>
      <c r="L1166" s="5"/>
    </row>
    <row r="1167" spans="2:12" x14ac:dyDescent="0.25">
      <c r="B1167" s="5"/>
      <c r="C1167" s="5"/>
      <c r="D1167" s="5"/>
      <c r="E1167" s="5"/>
      <c r="F1167" s="5"/>
      <c r="G1167" s="5"/>
      <c r="H1167" s="5"/>
      <c r="I1167" s="5"/>
      <c r="J1167" s="5"/>
      <c r="K1167" s="5"/>
      <c r="L1167" s="5"/>
    </row>
    <row r="1168" spans="2:12" x14ac:dyDescent="0.25">
      <c r="B1168" s="5"/>
      <c r="C1168" s="5"/>
      <c r="D1168" s="5"/>
      <c r="E1168" s="5"/>
      <c r="F1168" s="5"/>
      <c r="G1168" s="5"/>
      <c r="H1168" s="5"/>
      <c r="I1168" s="5"/>
      <c r="J1168" s="5"/>
      <c r="K1168" s="5"/>
      <c r="L1168" s="5"/>
    </row>
    <row r="1169" spans="2:12" x14ac:dyDescent="0.25">
      <c r="B1169" s="5"/>
      <c r="C1169" s="5"/>
      <c r="D1169" s="5"/>
      <c r="E1169" s="5"/>
      <c r="F1169" s="5"/>
      <c r="G1169" s="5"/>
      <c r="H1169" s="5"/>
      <c r="I1169" s="5"/>
      <c r="J1169" s="5"/>
      <c r="K1169" s="5"/>
      <c r="L1169" s="5"/>
    </row>
    <row r="1170" spans="2:12" x14ac:dyDescent="0.25">
      <c r="B1170" s="5"/>
      <c r="C1170" s="5"/>
      <c r="D1170" s="5"/>
      <c r="E1170" s="5"/>
      <c r="F1170" s="5"/>
      <c r="G1170" s="5"/>
      <c r="H1170" s="5"/>
      <c r="I1170" s="5"/>
      <c r="J1170" s="5"/>
      <c r="K1170" s="5"/>
      <c r="L1170" s="5"/>
    </row>
    <row r="1171" spans="2:12" x14ac:dyDescent="0.25">
      <c r="B1171" s="5"/>
      <c r="C1171" s="5"/>
      <c r="D1171" s="5"/>
      <c r="E1171" s="5"/>
      <c r="F1171" s="5"/>
      <c r="G1171" s="5"/>
      <c r="H1171" s="5"/>
      <c r="I1171" s="5"/>
      <c r="J1171" s="5"/>
      <c r="K1171" s="5"/>
      <c r="L1171" s="5"/>
    </row>
    <row r="1172" spans="2:12" x14ac:dyDescent="0.25">
      <c r="B1172" s="5"/>
      <c r="C1172" s="5"/>
      <c r="D1172" s="5"/>
      <c r="E1172" s="5"/>
      <c r="F1172" s="5"/>
      <c r="G1172" s="5"/>
      <c r="H1172" s="5"/>
      <c r="I1172" s="5"/>
      <c r="J1172" s="5"/>
      <c r="K1172" s="5"/>
      <c r="L1172" s="5"/>
    </row>
    <row r="1173" spans="2:12" x14ac:dyDescent="0.25">
      <c r="B1173" s="5"/>
      <c r="C1173" s="5"/>
      <c r="D1173" s="5"/>
      <c r="E1173" s="5"/>
      <c r="F1173" s="5"/>
      <c r="G1173" s="5"/>
      <c r="H1173" s="5"/>
      <c r="I1173" s="5"/>
      <c r="J1173" s="5"/>
      <c r="K1173" s="5"/>
      <c r="L1173" s="5"/>
    </row>
    <row r="1174" spans="2:12" x14ac:dyDescent="0.25">
      <c r="B1174" s="5"/>
      <c r="C1174" s="5"/>
      <c r="D1174" s="5"/>
      <c r="E1174" s="5"/>
      <c r="F1174" s="5"/>
      <c r="G1174" s="5"/>
      <c r="H1174" s="5"/>
      <c r="I1174" s="5"/>
      <c r="J1174" s="5"/>
      <c r="K1174" s="5"/>
      <c r="L1174" s="5"/>
    </row>
    <row r="1175" spans="2:12" x14ac:dyDescent="0.25">
      <c r="B1175" s="5"/>
      <c r="C1175" s="5"/>
      <c r="D1175" s="5"/>
      <c r="E1175" s="5"/>
      <c r="F1175" s="5"/>
      <c r="G1175" s="5"/>
      <c r="H1175" s="5"/>
      <c r="I1175" s="5"/>
      <c r="J1175" s="5"/>
      <c r="K1175" s="5"/>
      <c r="L1175" s="5"/>
    </row>
    <row r="1176" spans="2:12" x14ac:dyDescent="0.25">
      <c r="B1176" s="5"/>
      <c r="C1176" s="5"/>
      <c r="D1176" s="5"/>
      <c r="E1176" s="5"/>
      <c r="F1176" s="5"/>
      <c r="G1176" s="5"/>
      <c r="H1176" s="5"/>
      <c r="I1176" s="5"/>
      <c r="J1176" s="5"/>
      <c r="K1176" s="5"/>
      <c r="L1176" s="5"/>
    </row>
    <row r="1177" spans="2:12" x14ac:dyDescent="0.25">
      <c r="B1177" s="5"/>
      <c r="C1177" s="5"/>
      <c r="D1177" s="5"/>
      <c r="E1177" s="5"/>
      <c r="F1177" s="5"/>
      <c r="G1177" s="5"/>
      <c r="H1177" s="5"/>
      <c r="I1177" s="5"/>
      <c r="J1177" s="5"/>
      <c r="K1177" s="5"/>
      <c r="L1177" s="5"/>
    </row>
    <row r="1178" spans="2:12" x14ac:dyDescent="0.25">
      <c r="B1178" s="5"/>
      <c r="C1178" s="5"/>
      <c r="D1178" s="5"/>
      <c r="E1178" s="5"/>
      <c r="F1178" s="5"/>
      <c r="G1178" s="5"/>
      <c r="H1178" s="5"/>
      <c r="I1178" s="5"/>
      <c r="J1178" s="5"/>
      <c r="K1178" s="5"/>
      <c r="L1178" s="5"/>
    </row>
    <row r="1179" spans="2:12" x14ac:dyDescent="0.25">
      <c r="B1179" s="5"/>
      <c r="C1179" s="5"/>
      <c r="D1179" s="5"/>
      <c r="E1179" s="5"/>
      <c r="F1179" s="5"/>
      <c r="G1179" s="5"/>
      <c r="H1179" s="5"/>
      <c r="I1179" s="5"/>
      <c r="J1179" s="5"/>
      <c r="K1179" s="5"/>
      <c r="L1179" s="5"/>
    </row>
    <row r="1180" spans="2:12" x14ac:dyDescent="0.25">
      <c r="B1180" s="5"/>
      <c r="C1180" s="5"/>
      <c r="D1180" s="5"/>
      <c r="E1180" s="5"/>
      <c r="F1180" s="5"/>
      <c r="G1180" s="5"/>
      <c r="H1180" s="5"/>
      <c r="I1180" s="5"/>
      <c r="J1180" s="5"/>
      <c r="K1180" s="5"/>
      <c r="L1180" s="5"/>
    </row>
    <row r="1181" spans="2:12" x14ac:dyDescent="0.25">
      <c r="B1181" s="5"/>
      <c r="C1181" s="5"/>
      <c r="D1181" s="5"/>
      <c r="E1181" s="5"/>
      <c r="F1181" s="5"/>
      <c r="G1181" s="5"/>
      <c r="H1181" s="5"/>
      <c r="I1181" s="5"/>
      <c r="J1181" s="5"/>
      <c r="K1181" s="5"/>
      <c r="L1181" s="5"/>
    </row>
    <row r="1182" spans="2:12" x14ac:dyDescent="0.25">
      <c r="B1182" s="5"/>
      <c r="C1182" s="5"/>
      <c r="D1182" s="5"/>
      <c r="E1182" s="5"/>
      <c r="F1182" s="5"/>
      <c r="G1182" s="5"/>
      <c r="H1182" s="5"/>
      <c r="I1182" s="5"/>
      <c r="J1182" s="5"/>
      <c r="K1182" s="5"/>
      <c r="L1182" s="5"/>
    </row>
    <row r="1183" spans="2:12" x14ac:dyDescent="0.25">
      <c r="B1183" s="5"/>
      <c r="C1183" s="5"/>
      <c r="D1183" s="5"/>
      <c r="E1183" s="5"/>
      <c r="F1183" s="5"/>
      <c r="G1183" s="5"/>
      <c r="H1183" s="5"/>
      <c r="I1183" s="5"/>
      <c r="J1183" s="5"/>
      <c r="K1183" s="5"/>
      <c r="L1183" s="5"/>
    </row>
    <row r="1184" spans="2:12" x14ac:dyDescent="0.25">
      <c r="B1184" s="5"/>
      <c r="C1184" s="5"/>
      <c r="D1184" s="5"/>
      <c r="E1184" s="5"/>
      <c r="F1184" s="5"/>
      <c r="G1184" s="5"/>
      <c r="H1184" s="5"/>
      <c r="I1184" s="5"/>
      <c r="J1184" s="5"/>
      <c r="K1184" s="5"/>
      <c r="L1184" s="5"/>
    </row>
    <row r="1185" spans="2:12" x14ac:dyDescent="0.25">
      <c r="B1185" s="5"/>
      <c r="C1185" s="5"/>
      <c r="D1185" s="5"/>
      <c r="E1185" s="5"/>
      <c r="F1185" s="5"/>
      <c r="G1185" s="5"/>
      <c r="H1185" s="5"/>
      <c r="I1185" s="5"/>
      <c r="J1185" s="5"/>
      <c r="K1185" s="5"/>
      <c r="L1185" s="5"/>
    </row>
    <row r="1186" spans="2:12" x14ac:dyDescent="0.25">
      <c r="B1186" s="5"/>
      <c r="C1186" s="5"/>
      <c r="D1186" s="5"/>
      <c r="E1186" s="5"/>
      <c r="F1186" s="5"/>
      <c r="G1186" s="5"/>
      <c r="H1186" s="5"/>
      <c r="I1186" s="5"/>
      <c r="J1186" s="5"/>
      <c r="K1186" s="5"/>
      <c r="L1186" s="5"/>
    </row>
    <row r="1187" spans="2:12" x14ac:dyDescent="0.25">
      <c r="B1187" s="5"/>
      <c r="C1187" s="5"/>
      <c r="D1187" s="5"/>
      <c r="E1187" s="5"/>
      <c r="F1187" s="5"/>
      <c r="G1187" s="5"/>
      <c r="H1187" s="5"/>
      <c r="I1187" s="5"/>
      <c r="J1187" s="5"/>
      <c r="K1187" s="5"/>
      <c r="L1187" s="5"/>
    </row>
    <row r="1188" spans="2:12" x14ac:dyDescent="0.25">
      <c r="B1188" s="5"/>
      <c r="C1188" s="5"/>
      <c r="D1188" s="5"/>
      <c r="E1188" s="5"/>
      <c r="F1188" s="5"/>
      <c r="G1188" s="5"/>
      <c r="H1188" s="5"/>
      <c r="I1188" s="5"/>
      <c r="J1188" s="5"/>
      <c r="K1188" s="5"/>
      <c r="L1188" s="5"/>
    </row>
    <row r="1189" spans="2:12" x14ac:dyDescent="0.25">
      <c r="B1189" s="5"/>
      <c r="C1189" s="5"/>
      <c r="D1189" s="5"/>
      <c r="E1189" s="5"/>
      <c r="F1189" s="5"/>
      <c r="G1189" s="5"/>
      <c r="H1189" s="5"/>
      <c r="I1189" s="5"/>
      <c r="J1189" s="5"/>
      <c r="K1189" s="5"/>
      <c r="L1189" s="5"/>
    </row>
    <row r="1190" spans="2:12" x14ac:dyDescent="0.25">
      <c r="B1190" s="5"/>
      <c r="C1190" s="5"/>
      <c r="D1190" s="5"/>
      <c r="E1190" s="5"/>
      <c r="F1190" s="5"/>
      <c r="G1190" s="5"/>
      <c r="H1190" s="5"/>
      <c r="I1190" s="5"/>
      <c r="J1190" s="5"/>
      <c r="K1190" s="5"/>
      <c r="L1190" s="5"/>
    </row>
    <row r="1191" spans="2:12" x14ac:dyDescent="0.25">
      <c r="B1191" s="5"/>
      <c r="C1191" s="5"/>
      <c r="D1191" s="5"/>
      <c r="E1191" s="5"/>
      <c r="F1191" s="5"/>
      <c r="G1191" s="5"/>
      <c r="H1191" s="5"/>
      <c r="I1191" s="5"/>
      <c r="J1191" s="5"/>
      <c r="K1191" s="5"/>
      <c r="L1191" s="5"/>
    </row>
    <row r="1192" spans="2:12" x14ac:dyDescent="0.25">
      <c r="B1192" s="5"/>
      <c r="C1192" s="5"/>
      <c r="D1192" s="5"/>
      <c r="E1192" s="5"/>
      <c r="F1192" s="5"/>
      <c r="G1192" s="5"/>
      <c r="H1192" s="5"/>
      <c r="I1192" s="5"/>
      <c r="J1192" s="5"/>
      <c r="K1192" s="5"/>
      <c r="L1192" s="5"/>
    </row>
    <row r="1193" spans="2:12" x14ac:dyDescent="0.25">
      <c r="B1193" s="5"/>
      <c r="C1193" s="5"/>
      <c r="D1193" s="5"/>
      <c r="E1193" s="5"/>
      <c r="F1193" s="5"/>
      <c r="G1193" s="5"/>
      <c r="H1193" s="5"/>
      <c r="I1193" s="5"/>
      <c r="J1193" s="5"/>
      <c r="K1193" s="5"/>
      <c r="L1193" s="5"/>
    </row>
    <row r="1194" spans="2:12" x14ac:dyDescent="0.25">
      <c r="B1194" s="5"/>
      <c r="C1194" s="5"/>
      <c r="D1194" s="5"/>
      <c r="E1194" s="5"/>
      <c r="F1194" s="5"/>
      <c r="G1194" s="5"/>
      <c r="H1194" s="5"/>
      <c r="I1194" s="5"/>
      <c r="J1194" s="5"/>
      <c r="K1194" s="5"/>
      <c r="L1194" s="5"/>
    </row>
    <row r="1195" spans="2:12" x14ac:dyDescent="0.25">
      <c r="B1195" s="5"/>
      <c r="C1195" s="5"/>
      <c r="D1195" s="5"/>
      <c r="E1195" s="5"/>
      <c r="F1195" s="5"/>
      <c r="G1195" s="5"/>
      <c r="H1195" s="5"/>
      <c r="I1195" s="5"/>
      <c r="J1195" s="5"/>
      <c r="K1195" s="5"/>
      <c r="L1195" s="5"/>
    </row>
    <row r="1196" spans="2:12" x14ac:dyDescent="0.25">
      <c r="B1196" s="5"/>
      <c r="C1196" s="5"/>
      <c r="D1196" s="5"/>
      <c r="E1196" s="5"/>
      <c r="F1196" s="5"/>
      <c r="G1196" s="5"/>
      <c r="H1196" s="5"/>
      <c r="I1196" s="5"/>
      <c r="J1196" s="5"/>
      <c r="K1196" s="5"/>
      <c r="L1196" s="5"/>
    </row>
    <row r="1197" spans="2:12" x14ac:dyDescent="0.25">
      <c r="B1197" s="5"/>
      <c r="C1197" s="5"/>
      <c r="D1197" s="5"/>
      <c r="E1197" s="5"/>
      <c r="F1197" s="5"/>
      <c r="G1197" s="5"/>
      <c r="H1197" s="5"/>
      <c r="I1197" s="5"/>
      <c r="J1197" s="5"/>
      <c r="K1197" s="5"/>
      <c r="L1197" s="5"/>
    </row>
    <row r="1198" spans="2:12" x14ac:dyDescent="0.25">
      <c r="B1198" s="5"/>
      <c r="C1198" s="5"/>
      <c r="D1198" s="5"/>
      <c r="E1198" s="5"/>
      <c r="F1198" s="5"/>
      <c r="G1198" s="5"/>
      <c r="H1198" s="5"/>
      <c r="I1198" s="5"/>
      <c r="J1198" s="5"/>
      <c r="K1198" s="5"/>
      <c r="L1198" s="5"/>
    </row>
    <row r="1199" spans="2:12" x14ac:dyDescent="0.25">
      <c r="B1199" s="5"/>
      <c r="C1199" s="5"/>
      <c r="D1199" s="5"/>
      <c r="E1199" s="5"/>
      <c r="F1199" s="5"/>
      <c r="G1199" s="5"/>
      <c r="H1199" s="5"/>
      <c r="I1199" s="5"/>
      <c r="J1199" s="5"/>
      <c r="K1199" s="5"/>
      <c r="L1199" s="5"/>
    </row>
    <row r="1200" spans="2:12" x14ac:dyDescent="0.25">
      <c r="B1200" s="5"/>
      <c r="C1200" s="5"/>
      <c r="D1200" s="5"/>
      <c r="E1200" s="5"/>
      <c r="F1200" s="5"/>
      <c r="G1200" s="5"/>
      <c r="H1200" s="5"/>
      <c r="I1200" s="5"/>
      <c r="J1200" s="5"/>
      <c r="K1200" s="5"/>
      <c r="L1200" s="5"/>
    </row>
    <row r="1201" spans="2:12" x14ac:dyDescent="0.25">
      <c r="B1201" s="5"/>
      <c r="C1201" s="5"/>
      <c r="D1201" s="5"/>
      <c r="E1201" s="5"/>
      <c r="F1201" s="5"/>
      <c r="G1201" s="5"/>
      <c r="H1201" s="5"/>
      <c r="I1201" s="5"/>
      <c r="J1201" s="5"/>
      <c r="K1201" s="5"/>
      <c r="L1201" s="5"/>
    </row>
    <row r="1202" spans="2:12" ht="17.399999999999999" x14ac:dyDescent="0.25">
      <c r="B1202" s="1544" t="s">
        <v>418</v>
      </c>
      <c r="C1202" s="1544"/>
      <c r="D1202" s="1544"/>
      <c r="E1202" s="1544"/>
      <c r="F1202" s="1544"/>
      <c r="G1202" s="1544"/>
      <c r="H1202" s="1544"/>
      <c r="I1202" s="1544"/>
      <c r="J1202" s="1544"/>
      <c r="K1202" s="1544"/>
      <c r="L1202" s="1544"/>
    </row>
    <row r="1203" spans="2:12" x14ac:dyDescent="0.25">
      <c r="B1203" s="1545" t="s">
        <v>425</v>
      </c>
      <c r="C1203" s="1545"/>
      <c r="D1203" s="1545"/>
      <c r="E1203" s="1545"/>
      <c r="F1203" s="1545"/>
      <c r="G1203" s="1545"/>
      <c r="H1203" s="1545"/>
      <c r="I1203" s="1545"/>
      <c r="J1203" s="1545"/>
      <c r="K1203" s="1545"/>
      <c r="L1203" s="1545"/>
    </row>
    <row r="1204" spans="2:12" ht="17.399999999999999" x14ac:dyDescent="0.25">
      <c r="B1204" s="1546" t="s">
        <v>7</v>
      </c>
      <c r="C1204" s="1546"/>
      <c r="D1204" s="986" t="s">
        <v>294</v>
      </c>
      <c r="E1204" s="5"/>
      <c r="F1204" s="5"/>
      <c r="G1204" s="5"/>
      <c r="H1204" s="987"/>
      <c r="I1204" s="987"/>
      <c r="J1204" s="987"/>
      <c r="K1204" s="987"/>
      <c r="L1204" s="931"/>
    </row>
    <row r="1205" spans="2:12" x14ac:dyDescent="0.25">
      <c r="B1205" s="1540"/>
      <c r="C1205" s="1468"/>
      <c r="D1205" s="5"/>
      <c r="E1205" s="5"/>
      <c r="F1205" s="5"/>
      <c r="G1205" s="5"/>
      <c r="H1205" s="548"/>
      <c r="I1205" s="548"/>
      <c r="J1205" s="548"/>
      <c r="K1205" s="548"/>
      <c r="L1205" s="548"/>
    </row>
    <row r="1206" spans="2:12" ht="13.8" x14ac:dyDescent="0.3">
      <c r="B1206" s="1549" t="s">
        <v>326</v>
      </c>
      <c r="C1206" s="1549"/>
      <c r="D1206" s="1541" t="str">
        <f>'14 FR - Title Page'!$F$10</f>
        <v>The</v>
      </c>
      <c r="E1206" s="1541"/>
      <c r="F1206" s="1541"/>
      <c r="G1206" s="1541"/>
      <c r="H1206" s="548"/>
      <c r="I1206" s="548"/>
      <c r="J1206" s="548"/>
      <c r="K1206" s="548"/>
      <c r="L1206" s="988"/>
    </row>
    <row r="1207" spans="2:12" ht="13.8" x14ac:dyDescent="0.3">
      <c r="B1207" s="1549" t="s">
        <v>325</v>
      </c>
      <c r="C1207" s="1549"/>
      <c r="D1207" s="1541">
        <f>'14 FR - Title Page'!$F$12</f>
        <v>0</v>
      </c>
      <c r="E1207" s="1541"/>
      <c r="F1207" s="1315"/>
      <c r="G1207" s="550"/>
      <c r="H1207" s="548"/>
      <c r="I1207" s="548"/>
      <c r="J1207" s="548"/>
      <c r="K1207" s="548"/>
      <c r="L1207" s="988"/>
    </row>
    <row r="1208" spans="2:12" ht="13.8" x14ac:dyDescent="0.3">
      <c r="B1208" s="1549" t="s">
        <v>332</v>
      </c>
      <c r="C1208" s="1549"/>
      <c r="D1208" s="1547">
        <f>'14 FR - Title Page'!$D$14</f>
        <v>0</v>
      </c>
      <c r="E1208" s="1547"/>
      <c r="F1208" s="1548"/>
      <c r="G1208" s="989"/>
      <c r="H1208" s="548"/>
      <c r="I1208" s="548"/>
      <c r="J1208" s="548"/>
      <c r="K1208" s="548"/>
      <c r="L1208" s="988"/>
    </row>
    <row r="1209" spans="2:12" ht="13.8" x14ac:dyDescent="0.3">
      <c r="B1209" s="1549"/>
      <c r="C1209" s="1549"/>
      <c r="D1209" s="1541"/>
      <c r="E1209" s="1541"/>
      <c r="F1209" s="1315"/>
      <c r="G1209" s="550"/>
      <c r="H1209" s="548"/>
      <c r="I1209" s="548"/>
      <c r="J1209" s="548"/>
      <c r="K1209" s="548"/>
      <c r="L1209" s="988"/>
    </row>
    <row r="1210" spans="2:12" x14ac:dyDescent="0.25">
      <c r="B1210" s="1542" t="s">
        <v>429</v>
      </c>
      <c r="C1210" s="1543"/>
      <c r="D1210" s="1550" t="s">
        <v>348</v>
      </c>
      <c r="E1210" s="1550" t="s">
        <v>428</v>
      </c>
      <c r="F1210" s="1550" t="s">
        <v>431</v>
      </c>
      <c r="G1210" s="1550" t="s">
        <v>432</v>
      </c>
      <c r="H1210" s="990"/>
      <c r="I1210" s="548"/>
      <c r="J1210" s="548"/>
      <c r="K1210" s="548"/>
      <c r="L1210" s="988"/>
    </row>
    <row r="1211" spans="2:12" ht="13.8" x14ac:dyDescent="0.3">
      <c r="B1211" s="1551" t="s">
        <v>406</v>
      </c>
      <c r="C1211" s="1551"/>
      <c r="D1211" s="1550"/>
      <c r="E1211" s="1551"/>
      <c r="F1211" s="1551"/>
      <c r="G1211" s="1550"/>
      <c r="H1211" s="990"/>
      <c r="I1211" s="548"/>
      <c r="J1211" s="548"/>
      <c r="K1211" s="548"/>
      <c r="L1211" s="988"/>
    </row>
    <row r="1212" spans="2:12" ht="13.8" x14ac:dyDescent="0.3">
      <c r="B1212" s="1537" t="e">
        <f>'28 Scores Compiled'!$L$7</f>
        <v>#N/A</v>
      </c>
      <c r="C1212" s="1538"/>
      <c r="D1212" s="991">
        <f>'13 Score Fill'!$H$7</f>
        <v>0</v>
      </c>
      <c r="E1212" s="1001">
        <f>'28 Scores Compiled'!I107</f>
        <v>0</v>
      </c>
      <c r="F1212" s="993" t="e">
        <f>E1212/D1212</f>
        <v>#DIV/0!</v>
      </c>
      <c r="G1212" s="993" t="e">
        <f>'28 Scores Compiled'!$N$7</f>
        <v>#DIV/0!</v>
      </c>
      <c r="H1212" s="990"/>
      <c r="I1212" s="548"/>
      <c r="J1212" s="548"/>
      <c r="K1212" s="548"/>
      <c r="L1212" s="988"/>
    </row>
    <row r="1213" spans="2:12" ht="13.8" x14ac:dyDescent="0.3">
      <c r="B1213" s="1537" t="e">
        <f>'28 Scores Compiled'!$L$8</f>
        <v>#N/A</v>
      </c>
      <c r="C1213" s="1538"/>
      <c r="D1213" s="991">
        <f>'13 Score Fill'!$H$14</f>
        <v>0</v>
      </c>
      <c r="E1213" s="1001">
        <f>'28 Scores Compiled'!I108</f>
        <v>0</v>
      </c>
      <c r="F1213" s="993" t="e">
        <f>E1213/D1213</f>
        <v>#DIV/0!</v>
      </c>
      <c r="G1213" s="993" t="e">
        <f>'28 Scores Compiled'!$N$8</f>
        <v>#DIV/0!</v>
      </c>
      <c r="H1213" s="990"/>
      <c r="I1213" s="548"/>
      <c r="J1213" s="548"/>
      <c r="K1213" s="548"/>
      <c r="L1213" s="988"/>
    </row>
    <row r="1214" spans="2:12" ht="13.8" x14ac:dyDescent="0.3">
      <c r="B1214" s="1537" t="e">
        <f>'28 Scores Compiled'!$L$9</f>
        <v>#N/A</v>
      </c>
      <c r="C1214" s="1538"/>
      <c r="D1214" s="991">
        <f>'13 Score Fill'!$H$23</f>
        <v>0</v>
      </c>
      <c r="E1214" s="1001">
        <f>'28 Scores Compiled'!I109</f>
        <v>0</v>
      </c>
      <c r="F1214" s="993" t="e">
        <f>E1214/D1214</f>
        <v>#DIV/0!</v>
      </c>
      <c r="G1214" s="993" t="e">
        <f>'28 Scores Compiled'!$N$9</f>
        <v>#DIV/0!</v>
      </c>
      <c r="H1214" s="990"/>
      <c r="I1214" s="548"/>
      <c r="J1214" s="548"/>
      <c r="K1214" s="548"/>
      <c r="L1214" s="988"/>
    </row>
    <row r="1215" spans="2:12" ht="13.8" x14ac:dyDescent="0.3">
      <c r="B1215" s="1537" t="str">
        <f>'28 Scores Compiled'!$L$10</f>
        <v>Not Used</v>
      </c>
      <c r="C1215" s="1538"/>
      <c r="D1215" s="991">
        <f>'13 Score Fill'!$H$31</f>
        <v>0</v>
      </c>
      <c r="E1215" s="1001">
        <f>'28 Scores Compiled'!I110</f>
        <v>0</v>
      </c>
      <c r="F1215" s="993" t="e">
        <f>E1215/D1215</f>
        <v>#DIV/0!</v>
      </c>
      <c r="G1215" s="993" t="e">
        <f>'28 Scores Compiled'!$N$10</f>
        <v>#DIV/0!</v>
      </c>
      <c r="H1215" s="994"/>
      <c r="I1215" s="638"/>
      <c r="J1215" s="638"/>
      <c r="K1215" s="638"/>
      <c r="L1215" s="638"/>
    </row>
    <row r="1216" spans="2:12" ht="13.8" x14ac:dyDescent="0.3">
      <c r="B1216" s="1537" t="str">
        <f>'28 Scores Compiled'!$L$11</f>
        <v>Total</v>
      </c>
      <c r="C1216" s="1538"/>
      <c r="D1216" s="991">
        <f>SUM(D1212:D1215)</f>
        <v>0</v>
      </c>
      <c r="E1216" s="995">
        <f>SUM(E1212:E1215)</f>
        <v>0</v>
      </c>
      <c r="F1216" s="993" t="e">
        <f>E1216/D1216</f>
        <v>#DIV/0!</v>
      </c>
      <c r="G1216" s="993" t="e">
        <f>'28 Scores Compiled'!$N$11</f>
        <v>#DIV/0!</v>
      </c>
      <c r="H1216" s="994"/>
      <c r="I1216" s="638"/>
      <c r="J1216" s="638"/>
      <c r="K1216" s="638"/>
      <c r="L1216" s="638"/>
    </row>
    <row r="1217" spans="2:12" x14ac:dyDescent="0.25">
      <c r="B1217" s="1539"/>
      <c r="C1217" s="1539"/>
      <c r="D1217" s="1539"/>
      <c r="E1217" s="1539"/>
      <c r="F1217" s="1539"/>
      <c r="G1217" s="996"/>
      <c r="H1217" s="997"/>
      <c r="I1217" s="997"/>
      <c r="J1217" s="997"/>
      <c r="K1217" s="997"/>
      <c r="L1217" s="997"/>
    </row>
    <row r="1218" spans="2:12" x14ac:dyDescent="0.25">
      <c r="B1218" s="996"/>
      <c r="C1218" s="996"/>
      <c r="D1218" s="996"/>
      <c r="E1218" s="996"/>
      <c r="F1218" s="996"/>
      <c r="G1218" s="996"/>
      <c r="H1218" s="997"/>
      <c r="I1218" s="997"/>
      <c r="J1218" s="997"/>
      <c r="K1218" s="997"/>
      <c r="L1218" s="997"/>
    </row>
    <row r="1219" spans="2:12" x14ac:dyDescent="0.25">
      <c r="B1219" s="5"/>
      <c r="C1219" s="5"/>
      <c r="D1219" s="5"/>
      <c r="E1219" s="5"/>
      <c r="F1219" s="5"/>
      <c r="G1219" s="5"/>
      <c r="H1219" s="5"/>
      <c r="I1219" s="5"/>
      <c r="J1219" s="5"/>
      <c r="K1219" s="5"/>
      <c r="L1219" s="5"/>
    </row>
    <row r="1220" spans="2:12" x14ac:dyDescent="0.25">
      <c r="B1220" s="5"/>
      <c r="C1220" s="5"/>
      <c r="D1220" s="5"/>
      <c r="E1220" s="5"/>
      <c r="F1220" s="5"/>
      <c r="G1220" s="5"/>
      <c r="H1220" s="5"/>
      <c r="I1220" s="5"/>
      <c r="J1220" s="5"/>
      <c r="K1220" s="5"/>
      <c r="L1220" s="5"/>
    </row>
    <row r="1221" spans="2:12" x14ac:dyDescent="0.25">
      <c r="B1221" s="5"/>
      <c r="C1221" s="5"/>
      <c r="D1221" s="5"/>
      <c r="E1221" s="5"/>
      <c r="F1221" s="5"/>
      <c r="G1221" s="5"/>
      <c r="H1221" s="5"/>
      <c r="I1221" s="5"/>
      <c r="J1221" s="5"/>
      <c r="K1221" s="5"/>
      <c r="L1221" s="5"/>
    </row>
    <row r="1222" spans="2:12" x14ac:dyDescent="0.25">
      <c r="B1222" s="5"/>
      <c r="C1222" s="5"/>
      <c r="D1222" s="5"/>
      <c r="E1222" s="5"/>
      <c r="F1222" s="5"/>
      <c r="G1222" s="5"/>
      <c r="H1222" s="5"/>
      <c r="I1222" s="5"/>
      <c r="J1222" s="5"/>
      <c r="K1222" s="5"/>
      <c r="L1222" s="5"/>
    </row>
    <row r="1223" spans="2:12" x14ac:dyDescent="0.25">
      <c r="B1223" s="5"/>
      <c r="C1223" s="5"/>
      <c r="D1223" s="5"/>
      <c r="E1223" s="5"/>
      <c r="F1223" s="5"/>
      <c r="G1223" s="5"/>
      <c r="H1223" s="5"/>
      <c r="I1223" s="5"/>
      <c r="J1223" s="5"/>
      <c r="K1223" s="5"/>
      <c r="L1223" s="5"/>
    </row>
    <row r="1224" spans="2:12" x14ac:dyDescent="0.25">
      <c r="B1224" s="5"/>
      <c r="C1224" s="5"/>
      <c r="D1224" s="5"/>
      <c r="E1224" s="5"/>
      <c r="F1224" s="5"/>
      <c r="G1224" s="5"/>
      <c r="H1224" s="5"/>
      <c r="I1224" s="5"/>
      <c r="J1224" s="5"/>
      <c r="K1224" s="5"/>
      <c r="L1224" s="5"/>
    </row>
    <row r="1225" spans="2:12" x14ac:dyDescent="0.25">
      <c r="B1225" s="5"/>
      <c r="C1225" s="5"/>
      <c r="D1225" s="5"/>
      <c r="E1225" s="5"/>
      <c r="F1225" s="5"/>
      <c r="G1225" s="5"/>
      <c r="H1225" s="5"/>
      <c r="I1225" s="5"/>
      <c r="J1225" s="5"/>
      <c r="K1225" s="5"/>
      <c r="L1225" s="5"/>
    </row>
    <row r="1226" spans="2:12" x14ac:dyDescent="0.25">
      <c r="B1226" s="5"/>
      <c r="C1226" s="5"/>
      <c r="D1226" s="5"/>
      <c r="E1226" s="5"/>
      <c r="F1226" s="5"/>
      <c r="G1226" s="5"/>
      <c r="H1226" s="5"/>
      <c r="I1226" s="5"/>
      <c r="J1226" s="5"/>
      <c r="K1226" s="5"/>
      <c r="L1226" s="5"/>
    </row>
    <row r="1227" spans="2:12" x14ac:dyDescent="0.25">
      <c r="B1227" s="5"/>
      <c r="C1227" s="5"/>
      <c r="D1227" s="5"/>
      <c r="E1227" s="5"/>
      <c r="F1227" s="5"/>
      <c r="G1227" s="5"/>
      <c r="H1227" s="5"/>
      <c r="I1227" s="5"/>
      <c r="J1227" s="5"/>
      <c r="K1227" s="5"/>
      <c r="L1227" s="5"/>
    </row>
    <row r="1228" spans="2:12" x14ac:dyDescent="0.25">
      <c r="B1228" s="5"/>
      <c r="C1228" s="5"/>
      <c r="D1228" s="5"/>
      <c r="E1228" s="5"/>
      <c r="F1228" s="5"/>
      <c r="G1228" s="5"/>
      <c r="H1228" s="5"/>
      <c r="I1228" s="5"/>
      <c r="J1228" s="5"/>
      <c r="K1228" s="5"/>
      <c r="L1228" s="5"/>
    </row>
    <row r="1229" spans="2:12" x14ac:dyDescent="0.25">
      <c r="B1229" s="5"/>
      <c r="C1229" s="5"/>
      <c r="D1229" s="5"/>
      <c r="E1229" s="5"/>
      <c r="F1229" s="5"/>
      <c r="G1229" s="5"/>
      <c r="H1229" s="5"/>
      <c r="I1229" s="5"/>
      <c r="J1229" s="5"/>
      <c r="K1229" s="5"/>
      <c r="L1229" s="5"/>
    </row>
    <row r="1230" spans="2:12" x14ac:dyDescent="0.25">
      <c r="B1230" s="5"/>
      <c r="C1230" s="5"/>
      <c r="D1230" s="5"/>
      <c r="E1230" s="5"/>
      <c r="F1230" s="5"/>
      <c r="G1230" s="5"/>
      <c r="H1230" s="5"/>
      <c r="I1230" s="5"/>
      <c r="J1230" s="5"/>
      <c r="K1230" s="5"/>
      <c r="L1230" s="5"/>
    </row>
    <row r="1231" spans="2:12" x14ac:dyDescent="0.25">
      <c r="B1231" s="5"/>
      <c r="C1231" s="5"/>
      <c r="D1231" s="5"/>
      <c r="E1231" s="5"/>
      <c r="F1231" s="5"/>
      <c r="G1231" s="5"/>
      <c r="H1231" s="5"/>
      <c r="I1231" s="5"/>
      <c r="J1231" s="5"/>
      <c r="K1231" s="5"/>
      <c r="L1231" s="5"/>
    </row>
    <row r="1232" spans="2:12" x14ac:dyDescent="0.25">
      <c r="B1232" s="5"/>
      <c r="C1232" s="5"/>
      <c r="D1232" s="5"/>
      <c r="E1232" s="5"/>
      <c r="F1232" s="5"/>
      <c r="G1232" s="5"/>
      <c r="H1232" s="5"/>
      <c r="I1232" s="5"/>
      <c r="J1232" s="5"/>
      <c r="K1232" s="5"/>
      <c r="L1232" s="5"/>
    </row>
    <row r="1233" spans="2:12" x14ac:dyDescent="0.25">
      <c r="B1233" s="5"/>
      <c r="C1233" s="5"/>
      <c r="D1233" s="5"/>
      <c r="E1233" s="5"/>
      <c r="F1233" s="5"/>
      <c r="G1233" s="5"/>
      <c r="H1233" s="5"/>
      <c r="I1233" s="5"/>
      <c r="J1233" s="5"/>
      <c r="K1233" s="5"/>
      <c r="L1233" s="5"/>
    </row>
    <row r="1234" spans="2:12" x14ac:dyDescent="0.25">
      <c r="B1234" s="5"/>
      <c r="C1234" s="5"/>
      <c r="D1234" s="5"/>
      <c r="E1234" s="5"/>
      <c r="F1234" s="5"/>
      <c r="G1234" s="5"/>
      <c r="H1234" s="5"/>
      <c r="I1234" s="5"/>
      <c r="J1234" s="5"/>
      <c r="K1234" s="5"/>
      <c r="L1234" s="5"/>
    </row>
    <row r="1235" spans="2:12" x14ac:dyDescent="0.25">
      <c r="B1235" s="5"/>
      <c r="C1235" s="5"/>
      <c r="D1235" s="5"/>
      <c r="E1235" s="5"/>
      <c r="F1235" s="5"/>
      <c r="G1235" s="5"/>
      <c r="H1235" s="5"/>
      <c r="I1235" s="5"/>
      <c r="J1235" s="5"/>
      <c r="K1235" s="5"/>
      <c r="L1235" s="5"/>
    </row>
    <row r="1236" spans="2:12" x14ac:dyDescent="0.25">
      <c r="B1236" s="5"/>
      <c r="C1236" s="5"/>
      <c r="D1236" s="5"/>
      <c r="E1236" s="5"/>
      <c r="F1236" s="5"/>
      <c r="G1236" s="5"/>
      <c r="H1236" s="5"/>
      <c r="I1236" s="5"/>
      <c r="J1236" s="5"/>
      <c r="K1236" s="5"/>
      <c r="L1236" s="5"/>
    </row>
    <row r="1237" spans="2:12" x14ac:dyDescent="0.25">
      <c r="B1237" s="5"/>
      <c r="C1237" s="5"/>
      <c r="D1237" s="5"/>
      <c r="E1237" s="5"/>
      <c r="F1237" s="5"/>
      <c r="G1237" s="5"/>
      <c r="H1237" s="5"/>
      <c r="I1237" s="5"/>
      <c r="J1237" s="5"/>
      <c r="K1237" s="5"/>
      <c r="L1237" s="5"/>
    </row>
    <row r="1238" spans="2:12" x14ac:dyDescent="0.25">
      <c r="B1238" s="5"/>
      <c r="C1238" s="5"/>
      <c r="D1238" s="5"/>
      <c r="E1238" s="5"/>
      <c r="F1238" s="5"/>
      <c r="G1238" s="5"/>
      <c r="H1238" s="5"/>
      <c r="I1238" s="5"/>
      <c r="J1238" s="5"/>
      <c r="K1238" s="5"/>
      <c r="L1238" s="5"/>
    </row>
    <row r="1239" spans="2:12" x14ac:dyDescent="0.25">
      <c r="B1239" s="5"/>
      <c r="C1239" s="5"/>
      <c r="D1239" s="5"/>
      <c r="E1239" s="5"/>
      <c r="F1239" s="5"/>
      <c r="G1239" s="5"/>
      <c r="H1239" s="5"/>
      <c r="I1239" s="5"/>
      <c r="J1239" s="5"/>
      <c r="K1239" s="5"/>
      <c r="L1239" s="5"/>
    </row>
    <row r="1240" spans="2:12" x14ac:dyDescent="0.25">
      <c r="B1240" s="5"/>
      <c r="C1240" s="5"/>
      <c r="D1240" s="5"/>
      <c r="E1240" s="5"/>
      <c r="F1240" s="5"/>
      <c r="G1240" s="5"/>
      <c r="H1240" s="5"/>
      <c r="I1240" s="5"/>
      <c r="J1240" s="5"/>
      <c r="K1240" s="5"/>
      <c r="L1240" s="5"/>
    </row>
    <row r="1241" spans="2:12" x14ac:dyDescent="0.25">
      <c r="B1241" s="5"/>
      <c r="C1241" s="5"/>
      <c r="D1241" s="5"/>
      <c r="E1241" s="5"/>
      <c r="F1241" s="5"/>
      <c r="G1241" s="5"/>
      <c r="H1241" s="5"/>
      <c r="I1241" s="5"/>
      <c r="J1241" s="5"/>
      <c r="K1241" s="5"/>
      <c r="L1241" s="5"/>
    </row>
    <row r="1242" spans="2:12" x14ac:dyDescent="0.25">
      <c r="B1242" s="5"/>
      <c r="C1242" s="5"/>
      <c r="D1242" s="5"/>
      <c r="E1242" s="5"/>
      <c r="F1242" s="5"/>
      <c r="G1242" s="5"/>
      <c r="H1242" s="5"/>
      <c r="I1242" s="5"/>
      <c r="J1242" s="5"/>
      <c r="K1242" s="5"/>
      <c r="L1242" s="5"/>
    </row>
    <row r="1243" spans="2:12" x14ac:dyDescent="0.25">
      <c r="B1243" s="5"/>
      <c r="C1243" s="5"/>
      <c r="D1243" s="5"/>
      <c r="E1243" s="5"/>
      <c r="F1243" s="5"/>
      <c r="G1243" s="5"/>
      <c r="H1243" s="5"/>
      <c r="I1243" s="5"/>
      <c r="J1243" s="5"/>
      <c r="K1243" s="5"/>
      <c r="L1243" s="5"/>
    </row>
    <row r="1244" spans="2:12" x14ac:dyDescent="0.25">
      <c r="B1244" s="5"/>
      <c r="C1244" s="5"/>
      <c r="D1244" s="5"/>
      <c r="E1244" s="5"/>
      <c r="F1244" s="5"/>
      <c r="G1244" s="5"/>
      <c r="H1244" s="5"/>
      <c r="I1244" s="5"/>
      <c r="J1244" s="5"/>
      <c r="K1244" s="5"/>
      <c r="L1244" s="5"/>
    </row>
    <row r="1245" spans="2:12" x14ac:dyDescent="0.25">
      <c r="B1245" s="5"/>
      <c r="C1245" s="5"/>
      <c r="D1245" s="5"/>
      <c r="E1245" s="5"/>
      <c r="F1245" s="5"/>
      <c r="G1245" s="5"/>
      <c r="H1245" s="5"/>
      <c r="I1245" s="5"/>
      <c r="J1245" s="5"/>
      <c r="K1245" s="5"/>
      <c r="L1245" s="5"/>
    </row>
    <row r="1246" spans="2:12" x14ac:dyDescent="0.25">
      <c r="B1246" s="5"/>
      <c r="C1246" s="5"/>
      <c r="D1246" s="5"/>
      <c r="E1246" s="5"/>
      <c r="F1246" s="5"/>
      <c r="G1246" s="5"/>
      <c r="H1246" s="5"/>
      <c r="I1246" s="5"/>
      <c r="J1246" s="5"/>
      <c r="K1246" s="5"/>
      <c r="L1246" s="5"/>
    </row>
    <row r="1247" spans="2:12" x14ac:dyDescent="0.25">
      <c r="B1247" s="5"/>
      <c r="C1247" s="5"/>
      <c r="D1247" s="5"/>
      <c r="E1247" s="5"/>
      <c r="F1247" s="5"/>
      <c r="G1247" s="5"/>
      <c r="H1247" s="5"/>
      <c r="I1247" s="5"/>
      <c r="J1247" s="5"/>
      <c r="K1247" s="5"/>
      <c r="L1247" s="5"/>
    </row>
    <row r="1248" spans="2:12" x14ac:dyDescent="0.25">
      <c r="B1248" s="5"/>
      <c r="C1248" s="5"/>
      <c r="D1248" s="5"/>
      <c r="E1248" s="5"/>
      <c r="F1248" s="5"/>
      <c r="G1248" s="5"/>
      <c r="H1248" s="5"/>
      <c r="I1248" s="5"/>
      <c r="J1248" s="5"/>
      <c r="K1248" s="5"/>
      <c r="L1248" s="5"/>
    </row>
    <row r="1249" spans="2:12" x14ac:dyDescent="0.25">
      <c r="B1249" s="5"/>
      <c r="C1249" s="5"/>
      <c r="D1249" s="5"/>
      <c r="E1249" s="5"/>
      <c r="F1249" s="5"/>
      <c r="G1249" s="5"/>
      <c r="H1249" s="5"/>
      <c r="I1249" s="5"/>
      <c r="J1249" s="5"/>
      <c r="K1249" s="5"/>
      <c r="L1249" s="5"/>
    </row>
    <row r="1250" spans="2:12" x14ac:dyDescent="0.25">
      <c r="B1250" s="5"/>
      <c r="C1250" s="5"/>
      <c r="D1250" s="5"/>
      <c r="E1250" s="5"/>
      <c r="F1250" s="5"/>
      <c r="G1250" s="5"/>
      <c r="H1250" s="5"/>
      <c r="I1250" s="5"/>
      <c r="J1250" s="5"/>
      <c r="K1250" s="5"/>
      <c r="L1250" s="5"/>
    </row>
    <row r="1251" spans="2:12" x14ac:dyDescent="0.25">
      <c r="B1251" s="5"/>
      <c r="C1251" s="5"/>
      <c r="D1251" s="5"/>
      <c r="E1251" s="5"/>
      <c r="F1251" s="5"/>
      <c r="G1251" s="5"/>
      <c r="H1251" s="5"/>
      <c r="I1251" s="5"/>
      <c r="J1251" s="5"/>
      <c r="K1251" s="5"/>
      <c r="L1251" s="5"/>
    </row>
    <row r="1252" spans="2:12" x14ac:dyDescent="0.25">
      <c r="B1252" s="5"/>
      <c r="C1252" s="5"/>
      <c r="D1252" s="5"/>
      <c r="E1252" s="5"/>
      <c r="F1252" s="5"/>
      <c r="G1252" s="5"/>
      <c r="H1252" s="5"/>
      <c r="I1252" s="5"/>
      <c r="J1252" s="5"/>
      <c r="K1252" s="5"/>
      <c r="L1252" s="5"/>
    </row>
    <row r="1253" spans="2:12" x14ac:dyDescent="0.25">
      <c r="B1253" s="5"/>
      <c r="C1253" s="5"/>
      <c r="D1253" s="5"/>
      <c r="E1253" s="5"/>
      <c r="F1253" s="5"/>
      <c r="G1253" s="5"/>
      <c r="H1253" s="5"/>
      <c r="I1253" s="5"/>
      <c r="J1253" s="5"/>
      <c r="K1253" s="5"/>
      <c r="L1253" s="5"/>
    </row>
    <row r="1254" spans="2:12" x14ac:dyDescent="0.25">
      <c r="B1254" s="5"/>
      <c r="C1254" s="5"/>
      <c r="D1254" s="5"/>
      <c r="E1254" s="5"/>
      <c r="F1254" s="5"/>
      <c r="G1254" s="5"/>
      <c r="H1254" s="5"/>
      <c r="I1254" s="5"/>
      <c r="J1254" s="5"/>
      <c r="K1254" s="5"/>
      <c r="L1254" s="5"/>
    </row>
    <row r="1255" spans="2:12" x14ac:dyDescent="0.25">
      <c r="B1255" s="5"/>
      <c r="C1255" s="5"/>
      <c r="D1255" s="5"/>
      <c r="E1255" s="5"/>
      <c r="F1255" s="5"/>
      <c r="G1255" s="5"/>
      <c r="H1255" s="5"/>
      <c r="I1255" s="5"/>
      <c r="J1255" s="5"/>
      <c r="K1255" s="5"/>
      <c r="L1255" s="5"/>
    </row>
    <row r="1256" spans="2:12" x14ac:dyDescent="0.25">
      <c r="B1256" s="5"/>
      <c r="C1256" s="5"/>
      <c r="D1256" s="5"/>
      <c r="E1256" s="5"/>
      <c r="F1256" s="5"/>
      <c r="G1256" s="5"/>
      <c r="H1256" s="5"/>
      <c r="I1256" s="5"/>
      <c r="J1256" s="5"/>
      <c r="K1256" s="5"/>
      <c r="L1256" s="5"/>
    </row>
    <row r="1257" spans="2:12" x14ac:dyDescent="0.25">
      <c r="B1257" s="5"/>
      <c r="C1257" s="5"/>
      <c r="D1257" s="5"/>
      <c r="E1257" s="5"/>
      <c r="F1257" s="5"/>
      <c r="G1257" s="5"/>
      <c r="H1257" s="5"/>
      <c r="I1257" s="5"/>
      <c r="J1257" s="5"/>
      <c r="K1257" s="5"/>
      <c r="L1257" s="5"/>
    </row>
    <row r="1258" spans="2:12" x14ac:dyDescent="0.25">
      <c r="B1258" s="5"/>
      <c r="C1258" s="5"/>
      <c r="D1258" s="5"/>
      <c r="E1258" s="5"/>
      <c r="F1258" s="5"/>
      <c r="G1258" s="5"/>
      <c r="H1258" s="5"/>
      <c r="I1258" s="5"/>
      <c r="J1258" s="5"/>
      <c r="K1258" s="5"/>
      <c r="L1258" s="5"/>
    </row>
    <row r="1259" spans="2:12" x14ac:dyDescent="0.25">
      <c r="B1259" s="5"/>
      <c r="C1259" s="5"/>
      <c r="D1259" s="5"/>
      <c r="E1259" s="5"/>
      <c r="F1259" s="5"/>
      <c r="G1259" s="5"/>
      <c r="H1259" s="5"/>
      <c r="I1259" s="5"/>
      <c r="J1259" s="5"/>
      <c r="K1259" s="5"/>
      <c r="L1259" s="5"/>
    </row>
    <row r="1260" spans="2:12" x14ac:dyDescent="0.25">
      <c r="B1260" s="5"/>
      <c r="C1260" s="5"/>
      <c r="D1260" s="5"/>
      <c r="E1260" s="5"/>
      <c r="F1260" s="5"/>
      <c r="G1260" s="5"/>
      <c r="H1260" s="5"/>
      <c r="I1260" s="5"/>
      <c r="J1260" s="5"/>
      <c r="K1260" s="5"/>
      <c r="L1260" s="5"/>
    </row>
    <row r="1261" spans="2:12" x14ac:dyDescent="0.25">
      <c r="B1261" s="5"/>
      <c r="C1261" s="5"/>
      <c r="D1261" s="5"/>
      <c r="E1261" s="5"/>
      <c r="F1261" s="5"/>
      <c r="G1261" s="5"/>
      <c r="H1261" s="5"/>
      <c r="I1261" s="5"/>
      <c r="J1261" s="5"/>
      <c r="K1261" s="5"/>
      <c r="L1261" s="5"/>
    </row>
    <row r="1262" spans="2:12" ht="17.399999999999999" x14ac:dyDescent="0.25">
      <c r="B1262" s="1544" t="s">
        <v>418</v>
      </c>
      <c r="C1262" s="1544"/>
      <c r="D1262" s="1544"/>
      <c r="E1262" s="1544"/>
      <c r="F1262" s="1544"/>
      <c r="G1262" s="1544"/>
      <c r="H1262" s="1544"/>
      <c r="I1262" s="1544"/>
      <c r="J1262" s="1544"/>
      <c r="K1262" s="1544"/>
      <c r="L1262" s="1544"/>
    </row>
    <row r="1263" spans="2:12" x14ac:dyDescent="0.25">
      <c r="B1263" s="1545" t="s">
        <v>425</v>
      </c>
      <c r="C1263" s="1545"/>
      <c r="D1263" s="1545"/>
      <c r="E1263" s="1545"/>
      <c r="F1263" s="1545"/>
      <c r="G1263" s="1545"/>
      <c r="H1263" s="1545"/>
      <c r="I1263" s="1545"/>
      <c r="J1263" s="1545"/>
      <c r="K1263" s="1545"/>
      <c r="L1263" s="1545"/>
    </row>
    <row r="1264" spans="2:12" ht="17.399999999999999" x14ac:dyDescent="0.25">
      <c r="B1264" s="1546" t="s">
        <v>7</v>
      </c>
      <c r="C1264" s="1546"/>
      <c r="D1264" s="986" t="s">
        <v>295</v>
      </c>
      <c r="E1264" s="5"/>
      <c r="F1264" s="5"/>
      <c r="G1264" s="5"/>
      <c r="H1264" s="987"/>
      <c r="I1264" s="987"/>
      <c r="J1264" s="987"/>
      <c r="K1264" s="987"/>
      <c r="L1264" s="931"/>
    </row>
    <row r="1265" spans="2:12" x14ac:dyDescent="0.25">
      <c r="B1265" s="1540"/>
      <c r="C1265" s="1468"/>
      <c r="D1265" s="5"/>
      <c r="E1265" s="5"/>
      <c r="F1265" s="5"/>
      <c r="G1265" s="5"/>
      <c r="H1265" s="548"/>
      <c r="I1265" s="548"/>
      <c r="J1265" s="548"/>
      <c r="K1265" s="548"/>
      <c r="L1265" s="548"/>
    </row>
    <row r="1266" spans="2:12" ht="13.8" x14ac:dyDescent="0.3">
      <c r="B1266" s="1549" t="s">
        <v>326</v>
      </c>
      <c r="C1266" s="1549"/>
      <c r="D1266" s="1541" t="str">
        <f>'14 FR - Title Page'!$F$10</f>
        <v>The</v>
      </c>
      <c r="E1266" s="1541"/>
      <c r="F1266" s="1541"/>
      <c r="G1266" s="1541"/>
      <c r="H1266" s="548"/>
      <c r="I1266" s="548"/>
      <c r="J1266" s="548"/>
      <c r="K1266" s="548"/>
      <c r="L1266" s="988"/>
    </row>
    <row r="1267" spans="2:12" ht="13.8" x14ac:dyDescent="0.3">
      <c r="B1267" s="1549" t="s">
        <v>325</v>
      </c>
      <c r="C1267" s="1549"/>
      <c r="D1267" s="1541">
        <f>'14 FR - Title Page'!$F$12</f>
        <v>0</v>
      </c>
      <c r="E1267" s="1541"/>
      <c r="F1267" s="1315"/>
      <c r="G1267" s="550"/>
      <c r="H1267" s="548"/>
      <c r="I1267" s="548"/>
      <c r="J1267" s="548"/>
      <c r="K1267" s="548"/>
      <c r="L1267" s="988"/>
    </row>
    <row r="1268" spans="2:12" ht="13.8" x14ac:dyDescent="0.3">
      <c r="B1268" s="1549" t="s">
        <v>332</v>
      </c>
      <c r="C1268" s="1549"/>
      <c r="D1268" s="1547">
        <f>'14 FR - Title Page'!$D$14</f>
        <v>0</v>
      </c>
      <c r="E1268" s="1547"/>
      <c r="F1268" s="1548"/>
      <c r="G1268" s="989"/>
      <c r="H1268" s="548"/>
      <c r="I1268" s="548"/>
      <c r="J1268" s="548"/>
      <c r="K1268" s="548"/>
      <c r="L1268" s="988"/>
    </row>
    <row r="1269" spans="2:12" ht="13.8" x14ac:dyDescent="0.3">
      <c r="B1269" s="1549"/>
      <c r="C1269" s="1549"/>
      <c r="D1269" s="1541"/>
      <c r="E1269" s="1541"/>
      <c r="F1269" s="1315"/>
      <c r="G1269" s="550"/>
      <c r="H1269" s="548"/>
      <c r="I1269" s="548"/>
      <c r="J1269" s="548"/>
      <c r="K1269" s="548"/>
      <c r="L1269" s="988"/>
    </row>
    <row r="1270" spans="2:12" x14ac:dyDescent="0.25">
      <c r="B1270" s="1542" t="s">
        <v>429</v>
      </c>
      <c r="C1270" s="1543"/>
      <c r="D1270" s="1550" t="s">
        <v>348</v>
      </c>
      <c r="E1270" s="1550" t="s">
        <v>428</v>
      </c>
      <c r="F1270" s="1550" t="s">
        <v>431</v>
      </c>
      <c r="G1270" s="1550" t="s">
        <v>432</v>
      </c>
      <c r="H1270" s="990"/>
      <c r="I1270" s="548"/>
      <c r="J1270" s="548"/>
      <c r="K1270" s="548"/>
      <c r="L1270" s="988"/>
    </row>
    <row r="1271" spans="2:12" ht="13.8" x14ac:dyDescent="0.3">
      <c r="B1271" s="1551" t="s">
        <v>406</v>
      </c>
      <c r="C1271" s="1551"/>
      <c r="D1271" s="1550"/>
      <c r="E1271" s="1551"/>
      <c r="F1271" s="1551"/>
      <c r="G1271" s="1550"/>
      <c r="H1271" s="990"/>
      <c r="I1271" s="548"/>
      <c r="J1271" s="548"/>
      <c r="K1271" s="548"/>
      <c r="L1271" s="988"/>
    </row>
    <row r="1272" spans="2:12" ht="13.8" x14ac:dyDescent="0.3">
      <c r="B1272" s="1537" t="e">
        <f>'28 Scores Compiled'!$L$7</f>
        <v>#N/A</v>
      </c>
      <c r="C1272" s="1538"/>
      <c r="D1272" s="991">
        <f>'13 Score Fill'!$H$7</f>
        <v>0</v>
      </c>
      <c r="E1272" s="1001">
        <f>'28 Scores Compiled'!I112</f>
        <v>0</v>
      </c>
      <c r="F1272" s="993" t="e">
        <f>E1272/D1272</f>
        <v>#DIV/0!</v>
      </c>
      <c r="G1272" s="993" t="e">
        <f>'28 Scores Compiled'!$N$7</f>
        <v>#DIV/0!</v>
      </c>
      <c r="H1272" s="990"/>
      <c r="I1272" s="548"/>
      <c r="J1272" s="548"/>
      <c r="K1272" s="548"/>
      <c r="L1272" s="988"/>
    </row>
    <row r="1273" spans="2:12" ht="13.8" x14ac:dyDescent="0.3">
      <c r="B1273" s="1537" t="e">
        <f>'28 Scores Compiled'!$L$8</f>
        <v>#N/A</v>
      </c>
      <c r="C1273" s="1538"/>
      <c r="D1273" s="991">
        <f>'13 Score Fill'!$H$14</f>
        <v>0</v>
      </c>
      <c r="E1273" s="1001">
        <f>'28 Scores Compiled'!I113</f>
        <v>0</v>
      </c>
      <c r="F1273" s="993" t="e">
        <f>E1273/D1273</f>
        <v>#DIV/0!</v>
      </c>
      <c r="G1273" s="993" t="e">
        <f>'28 Scores Compiled'!$N$8</f>
        <v>#DIV/0!</v>
      </c>
      <c r="H1273" s="990"/>
      <c r="I1273" s="548"/>
      <c r="J1273" s="548"/>
      <c r="K1273" s="548"/>
      <c r="L1273" s="988"/>
    </row>
    <row r="1274" spans="2:12" ht="13.8" x14ac:dyDescent="0.3">
      <c r="B1274" s="1537" t="e">
        <f>'28 Scores Compiled'!$L$9</f>
        <v>#N/A</v>
      </c>
      <c r="C1274" s="1538"/>
      <c r="D1274" s="991">
        <f>'13 Score Fill'!$H$23</f>
        <v>0</v>
      </c>
      <c r="E1274" s="1001">
        <f>'28 Scores Compiled'!I114</f>
        <v>0</v>
      </c>
      <c r="F1274" s="993" t="e">
        <f>E1274/D1274</f>
        <v>#DIV/0!</v>
      </c>
      <c r="G1274" s="993" t="e">
        <f>'28 Scores Compiled'!$N$9</f>
        <v>#DIV/0!</v>
      </c>
      <c r="H1274" s="990"/>
      <c r="I1274" s="548"/>
      <c r="J1274" s="548"/>
      <c r="K1274" s="548"/>
      <c r="L1274" s="988"/>
    </row>
    <row r="1275" spans="2:12" ht="13.8" x14ac:dyDescent="0.3">
      <c r="B1275" s="1537" t="str">
        <f>'28 Scores Compiled'!$L$10</f>
        <v>Not Used</v>
      </c>
      <c r="C1275" s="1538"/>
      <c r="D1275" s="991">
        <f>'13 Score Fill'!$H$31</f>
        <v>0</v>
      </c>
      <c r="E1275" s="1001">
        <f>'28 Scores Compiled'!I115</f>
        <v>0</v>
      </c>
      <c r="F1275" s="993" t="e">
        <f>E1275/D1275</f>
        <v>#DIV/0!</v>
      </c>
      <c r="G1275" s="993" t="e">
        <f>'28 Scores Compiled'!$N$10</f>
        <v>#DIV/0!</v>
      </c>
      <c r="H1275" s="994"/>
      <c r="I1275" s="638"/>
      <c r="J1275" s="638"/>
      <c r="K1275" s="638"/>
      <c r="L1275" s="638"/>
    </row>
    <row r="1276" spans="2:12" ht="13.8" x14ac:dyDescent="0.3">
      <c r="B1276" s="1537" t="str">
        <f>'28 Scores Compiled'!$L$11</f>
        <v>Total</v>
      </c>
      <c r="C1276" s="1538"/>
      <c r="D1276" s="991">
        <f>SUM(D1272:D1275)</f>
        <v>0</v>
      </c>
      <c r="E1276" s="995">
        <f>SUM(E1272:E1275)</f>
        <v>0</v>
      </c>
      <c r="F1276" s="993" t="e">
        <f>E1276/D1276</f>
        <v>#DIV/0!</v>
      </c>
      <c r="G1276" s="993" t="e">
        <f>'28 Scores Compiled'!$N$11</f>
        <v>#DIV/0!</v>
      </c>
      <c r="H1276" s="994"/>
      <c r="I1276" s="638"/>
      <c r="J1276" s="638"/>
      <c r="K1276" s="638"/>
      <c r="L1276" s="638"/>
    </row>
    <row r="1277" spans="2:12" x14ac:dyDescent="0.25">
      <c r="B1277" s="1539"/>
      <c r="C1277" s="1539"/>
      <c r="D1277" s="1539"/>
      <c r="E1277" s="1539"/>
      <c r="F1277" s="1539"/>
      <c r="G1277" s="996"/>
      <c r="H1277" s="997"/>
      <c r="I1277" s="997"/>
      <c r="J1277" s="997"/>
      <c r="K1277" s="997"/>
      <c r="L1277" s="997"/>
    </row>
    <row r="1278" spans="2:12" x14ac:dyDescent="0.25">
      <c r="B1278" s="996"/>
      <c r="C1278" s="996"/>
      <c r="D1278" s="996"/>
      <c r="E1278" s="996"/>
      <c r="F1278" s="996"/>
      <c r="G1278" s="996"/>
      <c r="H1278" s="997"/>
      <c r="I1278" s="997"/>
      <c r="J1278" s="997"/>
      <c r="K1278" s="997"/>
      <c r="L1278" s="997"/>
    </row>
    <row r="1279" spans="2:12" x14ac:dyDescent="0.25">
      <c r="B1279" s="5"/>
      <c r="C1279" s="5"/>
      <c r="D1279" s="5"/>
      <c r="E1279" s="5"/>
      <c r="F1279" s="5"/>
      <c r="G1279" s="5"/>
      <c r="H1279" s="5"/>
      <c r="I1279" s="5"/>
      <c r="J1279" s="5"/>
      <c r="K1279" s="5"/>
      <c r="L1279" s="5"/>
    </row>
    <row r="1280" spans="2:12" x14ac:dyDescent="0.25">
      <c r="B1280" s="5"/>
      <c r="C1280" s="5"/>
      <c r="D1280" s="5"/>
      <c r="E1280" s="5"/>
      <c r="F1280" s="5"/>
      <c r="G1280" s="5"/>
      <c r="H1280" s="5"/>
      <c r="I1280" s="5"/>
      <c r="J1280" s="5"/>
      <c r="K1280" s="5"/>
      <c r="L1280" s="5"/>
    </row>
    <row r="1281" spans="2:12" x14ac:dyDescent="0.25">
      <c r="B1281" s="5"/>
      <c r="C1281" s="5"/>
      <c r="D1281" s="5"/>
      <c r="E1281" s="5"/>
      <c r="F1281" s="5"/>
      <c r="G1281" s="5"/>
      <c r="H1281" s="5"/>
      <c r="I1281" s="5"/>
      <c r="J1281" s="5"/>
      <c r="K1281" s="5"/>
      <c r="L1281" s="5"/>
    </row>
    <row r="1282" spans="2:12" x14ac:dyDescent="0.25">
      <c r="B1282" s="5"/>
      <c r="C1282" s="5"/>
      <c r="D1282" s="5"/>
      <c r="E1282" s="5"/>
      <c r="F1282" s="5"/>
      <c r="G1282" s="5"/>
      <c r="H1282" s="5"/>
      <c r="I1282" s="5"/>
      <c r="J1282" s="5"/>
      <c r="K1282" s="5"/>
      <c r="L1282" s="5"/>
    </row>
    <row r="1283" spans="2:12" x14ac:dyDescent="0.25">
      <c r="B1283" s="5"/>
      <c r="C1283" s="5"/>
      <c r="D1283" s="5"/>
      <c r="E1283" s="5"/>
      <c r="F1283" s="5"/>
      <c r="G1283" s="5"/>
      <c r="H1283" s="5"/>
      <c r="I1283" s="5"/>
      <c r="J1283" s="5"/>
      <c r="K1283" s="5"/>
      <c r="L1283" s="5"/>
    </row>
    <row r="1284" spans="2:12" x14ac:dyDescent="0.25">
      <c r="B1284" s="5"/>
      <c r="C1284" s="5"/>
      <c r="D1284" s="5"/>
      <c r="E1284" s="5"/>
      <c r="F1284" s="5"/>
      <c r="G1284" s="5"/>
      <c r="H1284" s="5"/>
      <c r="I1284" s="5"/>
      <c r="J1284" s="5"/>
      <c r="K1284" s="5"/>
      <c r="L1284" s="5"/>
    </row>
    <row r="1285" spans="2:12" x14ac:dyDescent="0.25">
      <c r="B1285" s="5"/>
      <c r="C1285" s="5"/>
      <c r="D1285" s="5"/>
      <c r="E1285" s="5"/>
      <c r="F1285" s="5"/>
      <c r="G1285" s="5"/>
      <c r="H1285" s="5"/>
      <c r="I1285" s="5"/>
      <c r="J1285" s="5"/>
      <c r="K1285" s="5"/>
      <c r="L1285" s="5"/>
    </row>
    <row r="1286" spans="2:12" x14ac:dyDescent="0.25">
      <c r="B1286" s="5"/>
      <c r="C1286" s="5"/>
      <c r="D1286" s="5"/>
      <c r="E1286" s="5"/>
      <c r="F1286" s="5"/>
      <c r="G1286" s="5"/>
      <c r="H1286" s="5"/>
      <c r="I1286" s="5"/>
      <c r="J1286" s="5"/>
      <c r="K1286" s="5"/>
      <c r="L1286" s="5"/>
    </row>
    <row r="1287" spans="2:12" x14ac:dyDescent="0.25">
      <c r="B1287" s="5"/>
      <c r="C1287" s="5"/>
      <c r="D1287" s="5"/>
      <c r="E1287" s="5"/>
      <c r="F1287" s="5"/>
      <c r="G1287" s="5"/>
      <c r="H1287" s="5"/>
      <c r="I1287" s="5"/>
      <c r="J1287" s="5"/>
      <c r="K1287" s="5"/>
      <c r="L1287" s="5"/>
    </row>
    <row r="1288" spans="2:12" x14ac:dyDescent="0.25">
      <c r="B1288" s="5"/>
      <c r="C1288" s="5"/>
      <c r="D1288" s="5"/>
      <c r="E1288" s="5"/>
      <c r="F1288" s="5"/>
      <c r="G1288" s="5"/>
      <c r="H1288" s="5"/>
      <c r="I1288" s="5"/>
      <c r="J1288" s="5"/>
      <c r="K1288" s="5"/>
      <c r="L1288" s="5"/>
    </row>
    <row r="1289" spans="2:12" x14ac:dyDescent="0.25">
      <c r="B1289" s="5"/>
      <c r="C1289" s="5"/>
      <c r="D1289" s="5"/>
      <c r="E1289" s="5"/>
      <c r="F1289" s="5"/>
      <c r="G1289" s="5"/>
      <c r="H1289" s="5"/>
      <c r="I1289" s="5"/>
      <c r="J1289" s="5"/>
      <c r="K1289" s="5"/>
      <c r="L1289" s="5"/>
    </row>
    <row r="1290" spans="2:12" x14ac:dyDescent="0.25">
      <c r="B1290" s="5"/>
      <c r="C1290" s="5"/>
      <c r="D1290" s="5"/>
      <c r="E1290" s="5"/>
      <c r="F1290" s="5"/>
      <c r="G1290" s="5"/>
      <c r="H1290" s="5"/>
      <c r="I1290" s="5"/>
      <c r="J1290" s="5"/>
      <c r="K1290" s="5"/>
      <c r="L1290" s="5"/>
    </row>
    <row r="1291" spans="2:12" x14ac:dyDescent="0.25">
      <c r="B1291" s="5"/>
      <c r="C1291" s="5"/>
      <c r="D1291" s="5"/>
      <c r="E1291" s="5"/>
      <c r="F1291" s="5"/>
      <c r="G1291" s="5"/>
      <c r="H1291" s="5"/>
      <c r="I1291" s="5"/>
      <c r="J1291" s="5"/>
      <c r="K1291" s="5"/>
      <c r="L1291" s="5"/>
    </row>
    <row r="1292" spans="2:12" x14ac:dyDescent="0.25">
      <c r="B1292" s="5"/>
      <c r="C1292" s="5"/>
      <c r="D1292" s="5"/>
      <c r="E1292" s="5"/>
      <c r="F1292" s="5"/>
      <c r="G1292" s="5"/>
      <c r="H1292" s="5"/>
      <c r="I1292" s="5"/>
      <c r="J1292" s="5"/>
      <c r="K1292" s="5"/>
      <c r="L1292" s="5"/>
    </row>
    <row r="1293" spans="2:12" x14ac:dyDescent="0.25">
      <c r="B1293" s="5"/>
      <c r="C1293" s="5"/>
      <c r="D1293" s="5"/>
      <c r="E1293" s="5"/>
      <c r="F1293" s="5"/>
      <c r="G1293" s="5"/>
      <c r="H1293" s="5"/>
      <c r="I1293" s="5"/>
      <c r="J1293" s="5"/>
      <c r="K1293" s="5"/>
      <c r="L1293" s="5"/>
    </row>
    <row r="1294" spans="2:12" x14ac:dyDescent="0.25">
      <c r="B1294" s="5"/>
      <c r="C1294" s="5"/>
      <c r="D1294" s="5"/>
      <c r="E1294" s="5"/>
      <c r="F1294" s="5"/>
      <c r="G1294" s="5"/>
      <c r="H1294" s="5"/>
      <c r="I1294" s="5"/>
      <c r="J1294" s="5"/>
      <c r="K1294" s="5"/>
      <c r="L1294" s="5"/>
    </row>
    <row r="1295" spans="2:12" x14ac:dyDescent="0.25">
      <c r="B1295" s="5"/>
      <c r="C1295" s="5"/>
      <c r="D1295" s="5"/>
      <c r="E1295" s="5"/>
      <c r="F1295" s="5"/>
      <c r="G1295" s="5"/>
      <c r="H1295" s="5"/>
      <c r="I1295" s="5"/>
      <c r="J1295" s="5"/>
      <c r="K1295" s="5"/>
      <c r="L1295" s="5"/>
    </row>
    <row r="1296" spans="2:12" x14ac:dyDescent="0.25">
      <c r="B1296" s="5"/>
      <c r="C1296" s="5"/>
      <c r="D1296" s="5"/>
      <c r="E1296" s="5"/>
      <c r="F1296" s="5"/>
      <c r="G1296" s="5"/>
      <c r="H1296" s="5"/>
      <c r="I1296" s="5"/>
      <c r="J1296" s="5"/>
      <c r="K1296" s="5"/>
      <c r="L1296" s="5"/>
    </row>
    <row r="1297" spans="2:12" x14ac:dyDescent="0.25">
      <c r="B1297" s="5"/>
      <c r="C1297" s="5"/>
      <c r="D1297" s="5"/>
      <c r="E1297" s="5"/>
      <c r="F1297" s="5"/>
      <c r="G1297" s="5"/>
      <c r="H1297" s="5"/>
      <c r="I1297" s="5"/>
      <c r="J1297" s="5"/>
      <c r="K1297" s="5"/>
      <c r="L1297" s="5"/>
    </row>
    <row r="1298" spans="2:12" x14ac:dyDescent="0.25">
      <c r="B1298" s="5"/>
      <c r="C1298" s="5"/>
      <c r="D1298" s="5"/>
      <c r="E1298" s="5"/>
      <c r="F1298" s="5"/>
      <c r="G1298" s="5"/>
      <c r="H1298" s="5"/>
      <c r="I1298" s="5"/>
      <c r="J1298" s="5"/>
      <c r="K1298" s="5"/>
      <c r="L1298" s="5"/>
    </row>
    <row r="1299" spans="2:12" x14ac:dyDescent="0.25">
      <c r="B1299" s="5"/>
      <c r="C1299" s="5"/>
      <c r="D1299" s="5"/>
      <c r="E1299" s="5"/>
      <c r="F1299" s="5"/>
      <c r="G1299" s="5"/>
      <c r="H1299" s="5"/>
      <c r="I1299" s="5"/>
      <c r="J1299" s="5"/>
      <c r="K1299" s="5"/>
      <c r="L1299" s="5"/>
    </row>
    <row r="1300" spans="2:12" x14ac:dyDescent="0.25">
      <c r="B1300" s="5"/>
      <c r="C1300" s="5"/>
      <c r="D1300" s="5"/>
      <c r="E1300" s="5"/>
      <c r="F1300" s="5"/>
      <c r="G1300" s="5"/>
      <c r="H1300" s="5"/>
      <c r="I1300" s="5"/>
      <c r="J1300" s="5"/>
      <c r="K1300" s="5"/>
      <c r="L1300" s="5"/>
    </row>
    <row r="1301" spans="2:12" x14ac:dyDescent="0.25">
      <c r="B1301" s="5"/>
      <c r="C1301" s="5"/>
      <c r="D1301" s="5"/>
      <c r="E1301" s="5"/>
      <c r="F1301" s="5"/>
      <c r="G1301" s="5"/>
      <c r="H1301" s="5"/>
      <c r="I1301" s="5"/>
      <c r="J1301" s="5"/>
      <c r="K1301" s="5"/>
      <c r="L1301" s="5"/>
    </row>
    <row r="1302" spans="2:12" x14ac:dyDescent="0.25">
      <c r="B1302" s="5"/>
      <c r="C1302" s="5"/>
      <c r="D1302" s="5"/>
      <c r="E1302" s="5"/>
      <c r="F1302" s="5"/>
      <c r="G1302" s="5"/>
      <c r="H1302" s="5"/>
      <c r="I1302" s="5"/>
      <c r="J1302" s="5"/>
      <c r="K1302" s="5"/>
      <c r="L1302" s="5"/>
    </row>
    <row r="1303" spans="2:12" x14ac:dyDescent="0.25">
      <c r="B1303" s="5"/>
      <c r="C1303" s="5"/>
      <c r="D1303" s="5"/>
      <c r="E1303" s="5"/>
      <c r="F1303" s="5"/>
      <c r="G1303" s="5"/>
      <c r="H1303" s="5"/>
      <c r="I1303" s="5"/>
      <c r="J1303" s="5"/>
      <c r="K1303" s="5"/>
      <c r="L1303" s="5"/>
    </row>
    <row r="1304" spans="2:12" x14ac:dyDescent="0.25">
      <c r="B1304" s="5"/>
      <c r="C1304" s="5"/>
      <c r="D1304" s="5"/>
      <c r="E1304" s="5"/>
      <c r="F1304" s="5"/>
      <c r="G1304" s="5"/>
      <c r="H1304" s="5"/>
      <c r="I1304" s="5"/>
      <c r="J1304" s="5"/>
      <c r="K1304" s="5"/>
      <c r="L1304" s="5"/>
    </row>
    <row r="1305" spans="2:12" x14ac:dyDescent="0.25">
      <c r="B1305" s="5"/>
      <c r="C1305" s="5"/>
      <c r="D1305" s="5"/>
      <c r="E1305" s="5"/>
      <c r="F1305" s="5"/>
      <c r="G1305" s="5"/>
      <c r="H1305" s="5"/>
      <c r="I1305" s="5"/>
      <c r="J1305" s="5"/>
      <c r="K1305" s="5"/>
      <c r="L1305" s="5"/>
    </row>
    <row r="1306" spans="2:12" x14ac:dyDescent="0.25">
      <c r="B1306" s="5"/>
      <c r="C1306" s="5"/>
      <c r="D1306" s="5"/>
      <c r="E1306" s="5"/>
      <c r="F1306" s="5"/>
      <c r="G1306" s="5"/>
      <c r="H1306" s="5"/>
      <c r="I1306" s="5"/>
      <c r="J1306" s="5"/>
      <c r="K1306" s="5"/>
      <c r="L1306" s="5"/>
    </row>
    <row r="1307" spans="2:12" x14ac:dyDescent="0.25">
      <c r="B1307" s="5"/>
      <c r="C1307" s="5"/>
      <c r="D1307" s="5"/>
      <c r="E1307" s="5"/>
      <c r="F1307" s="5"/>
      <c r="G1307" s="5"/>
      <c r="H1307" s="5"/>
      <c r="I1307" s="5"/>
      <c r="J1307" s="5"/>
      <c r="K1307" s="5"/>
      <c r="L1307" s="5"/>
    </row>
    <row r="1308" spans="2:12" x14ac:dyDescent="0.25">
      <c r="B1308" s="5"/>
      <c r="C1308" s="5"/>
      <c r="D1308" s="5"/>
      <c r="E1308" s="5"/>
      <c r="F1308" s="5"/>
      <c r="G1308" s="5"/>
      <c r="H1308" s="5"/>
      <c r="I1308" s="5"/>
      <c r="J1308" s="5"/>
      <c r="K1308" s="5"/>
      <c r="L1308" s="5"/>
    </row>
    <row r="1309" spans="2:12" x14ac:dyDescent="0.25">
      <c r="B1309" s="5"/>
      <c r="C1309" s="5"/>
      <c r="D1309" s="5"/>
      <c r="E1309" s="5"/>
      <c r="F1309" s="5"/>
      <c r="G1309" s="5"/>
      <c r="H1309" s="5"/>
      <c r="I1309" s="5"/>
      <c r="J1309" s="5"/>
      <c r="K1309" s="5"/>
      <c r="L1309" s="5"/>
    </row>
    <row r="1310" spans="2:12" x14ac:dyDescent="0.25">
      <c r="B1310" s="5"/>
      <c r="C1310" s="5"/>
      <c r="D1310" s="5"/>
      <c r="E1310" s="5"/>
      <c r="F1310" s="5"/>
      <c r="G1310" s="5"/>
      <c r="H1310" s="5"/>
      <c r="I1310" s="5"/>
      <c r="J1310" s="5"/>
      <c r="K1310" s="5"/>
      <c r="L1310" s="5"/>
    </row>
    <row r="1311" spans="2:12" x14ac:dyDescent="0.25">
      <c r="B1311" s="5"/>
      <c r="C1311" s="5"/>
      <c r="D1311" s="5"/>
      <c r="E1311" s="5"/>
      <c r="F1311" s="5"/>
      <c r="G1311" s="5"/>
      <c r="H1311" s="5"/>
      <c r="I1311" s="5"/>
      <c r="J1311" s="5"/>
      <c r="K1311" s="5"/>
      <c r="L1311" s="5"/>
    </row>
    <row r="1312" spans="2:12" x14ac:dyDescent="0.25">
      <c r="B1312" s="5"/>
      <c r="C1312" s="5"/>
      <c r="D1312" s="5"/>
      <c r="E1312" s="5"/>
      <c r="F1312" s="5"/>
      <c r="G1312" s="5"/>
      <c r="H1312" s="5"/>
      <c r="I1312" s="5"/>
      <c r="J1312" s="5"/>
      <c r="K1312" s="5"/>
      <c r="L1312" s="5"/>
    </row>
    <row r="1313" spans="2:12" x14ac:dyDescent="0.25">
      <c r="B1313" s="5"/>
      <c r="C1313" s="5"/>
      <c r="D1313" s="5"/>
      <c r="E1313" s="5"/>
      <c r="F1313" s="5"/>
      <c r="G1313" s="5"/>
      <c r="H1313" s="5"/>
      <c r="I1313" s="5"/>
      <c r="J1313" s="5"/>
      <c r="K1313" s="5"/>
      <c r="L1313" s="5"/>
    </row>
    <row r="1314" spans="2:12" x14ac:dyDescent="0.25">
      <c r="B1314" s="5"/>
      <c r="C1314" s="5"/>
      <c r="D1314" s="5"/>
      <c r="E1314" s="5"/>
      <c r="F1314" s="5"/>
      <c r="G1314" s="5"/>
      <c r="H1314" s="5"/>
      <c r="I1314" s="5"/>
      <c r="J1314" s="5"/>
      <c r="K1314" s="5"/>
      <c r="L1314" s="5"/>
    </row>
    <row r="1315" spans="2:12" x14ac:dyDescent="0.25">
      <c r="B1315" s="5"/>
      <c r="C1315" s="5"/>
      <c r="D1315" s="5"/>
      <c r="E1315" s="5"/>
      <c r="F1315" s="5"/>
      <c r="G1315" s="5"/>
      <c r="H1315" s="5"/>
      <c r="I1315" s="5"/>
      <c r="J1315" s="5"/>
      <c r="K1315" s="5"/>
      <c r="L1315" s="5"/>
    </row>
    <row r="1316" spans="2:12" x14ac:dyDescent="0.25">
      <c r="B1316" s="5"/>
      <c r="C1316" s="5"/>
      <c r="D1316" s="5"/>
      <c r="E1316" s="5"/>
      <c r="F1316" s="5"/>
      <c r="G1316" s="5"/>
      <c r="H1316" s="5"/>
      <c r="I1316" s="5"/>
      <c r="J1316" s="5"/>
      <c r="K1316" s="5"/>
      <c r="L1316" s="5"/>
    </row>
    <row r="1317" spans="2:12" x14ac:dyDescent="0.25">
      <c r="B1317" s="5"/>
      <c r="C1317" s="5"/>
      <c r="D1317" s="5"/>
      <c r="E1317" s="5"/>
      <c r="F1317" s="5"/>
      <c r="G1317" s="5"/>
      <c r="H1317" s="5"/>
      <c r="I1317" s="5"/>
      <c r="J1317" s="5"/>
      <c r="K1317" s="5"/>
      <c r="L1317" s="5"/>
    </row>
    <row r="1318" spans="2:12" x14ac:dyDescent="0.25">
      <c r="B1318" s="5"/>
      <c r="C1318" s="5"/>
      <c r="D1318" s="5"/>
      <c r="E1318" s="5"/>
      <c r="F1318" s="5"/>
      <c r="G1318" s="5"/>
      <c r="H1318" s="5"/>
      <c r="I1318" s="5"/>
      <c r="J1318" s="5"/>
      <c r="K1318" s="5"/>
      <c r="L1318" s="5"/>
    </row>
    <row r="1319" spans="2:12" x14ac:dyDescent="0.25">
      <c r="B1319" s="5"/>
      <c r="C1319" s="5"/>
      <c r="D1319" s="5"/>
      <c r="E1319" s="5"/>
      <c r="F1319" s="5"/>
      <c r="G1319" s="5"/>
      <c r="H1319" s="5"/>
      <c r="I1319" s="5"/>
      <c r="J1319" s="5"/>
      <c r="K1319" s="5"/>
      <c r="L1319" s="5"/>
    </row>
    <row r="1320" spans="2:12" x14ac:dyDescent="0.25">
      <c r="B1320" s="5"/>
      <c r="C1320" s="5"/>
      <c r="D1320" s="5"/>
      <c r="E1320" s="5"/>
      <c r="F1320" s="5"/>
      <c r="G1320" s="5"/>
      <c r="H1320" s="5"/>
      <c r="I1320" s="5"/>
      <c r="J1320" s="5"/>
      <c r="K1320" s="5"/>
      <c r="L1320" s="5"/>
    </row>
    <row r="1321" spans="2:12" x14ac:dyDescent="0.25">
      <c r="B1321" s="5"/>
      <c r="C1321" s="5"/>
      <c r="D1321" s="5"/>
      <c r="E1321" s="5"/>
      <c r="F1321" s="5"/>
      <c r="G1321" s="5"/>
      <c r="H1321" s="5"/>
      <c r="I1321" s="5"/>
      <c r="J1321" s="5"/>
      <c r="K1321" s="5"/>
      <c r="L1321" s="5"/>
    </row>
    <row r="1322" spans="2:12" ht="17.399999999999999" x14ac:dyDescent="0.25">
      <c r="B1322" s="1544" t="s">
        <v>418</v>
      </c>
      <c r="C1322" s="1544"/>
      <c r="D1322" s="1544"/>
      <c r="E1322" s="1544"/>
      <c r="F1322" s="1544"/>
      <c r="G1322" s="1544"/>
      <c r="H1322" s="1544"/>
      <c r="I1322" s="1544"/>
      <c r="J1322" s="1544"/>
      <c r="K1322" s="1544"/>
      <c r="L1322" s="1544"/>
    </row>
    <row r="1323" spans="2:12" x14ac:dyDescent="0.25">
      <c r="B1323" s="1545" t="s">
        <v>425</v>
      </c>
      <c r="C1323" s="1545"/>
      <c r="D1323" s="1545"/>
      <c r="E1323" s="1545"/>
      <c r="F1323" s="1545"/>
      <c r="G1323" s="1545"/>
      <c r="H1323" s="1545"/>
      <c r="I1323" s="1545"/>
      <c r="J1323" s="1545"/>
      <c r="K1323" s="1545"/>
      <c r="L1323" s="1545"/>
    </row>
    <row r="1324" spans="2:12" ht="17.399999999999999" x14ac:dyDescent="0.25">
      <c r="B1324" s="1546" t="s">
        <v>7</v>
      </c>
      <c r="C1324" s="1546"/>
      <c r="D1324" s="986" t="s">
        <v>296</v>
      </c>
      <c r="E1324" s="5"/>
      <c r="F1324" s="5"/>
      <c r="G1324" s="5"/>
      <c r="H1324" s="987"/>
      <c r="I1324" s="987"/>
      <c r="J1324" s="987"/>
      <c r="K1324" s="987"/>
      <c r="L1324" s="931"/>
    </row>
    <row r="1325" spans="2:12" x14ac:dyDescent="0.25">
      <c r="B1325" s="1540"/>
      <c r="C1325" s="1468"/>
      <c r="D1325" s="5"/>
      <c r="E1325" s="5"/>
      <c r="F1325" s="5"/>
      <c r="G1325" s="5"/>
      <c r="H1325" s="548"/>
      <c r="I1325" s="548"/>
      <c r="J1325" s="548"/>
      <c r="K1325" s="548"/>
      <c r="L1325" s="548"/>
    </row>
    <row r="1326" spans="2:12" ht="13.8" x14ac:dyDescent="0.3">
      <c r="B1326" s="1549" t="s">
        <v>326</v>
      </c>
      <c r="C1326" s="1549"/>
      <c r="D1326" s="1541" t="str">
        <f>'14 FR - Title Page'!$F$10</f>
        <v>The</v>
      </c>
      <c r="E1326" s="1541"/>
      <c r="F1326" s="1541"/>
      <c r="G1326" s="1541"/>
      <c r="H1326" s="548"/>
      <c r="I1326" s="548"/>
      <c r="J1326" s="548"/>
      <c r="K1326" s="548"/>
      <c r="L1326" s="988"/>
    </row>
    <row r="1327" spans="2:12" ht="13.8" x14ac:dyDescent="0.3">
      <c r="B1327" s="1549" t="s">
        <v>325</v>
      </c>
      <c r="C1327" s="1549"/>
      <c r="D1327" s="1541">
        <f>'14 FR - Title Page'!$F$12</f>
        <v>0</v>
      </c>
      <c r="E1327" s="1541"/>
      <c r="F1327" s="1315"/>
      <c r="G1327" s="550"/>
      <c r="H1327" s="548"/>
      <c r="I1327" s="548"/>
      <c r="J1327" s="548"/>
      <c r="K1327" s="548"/>
      <c r="L1327" s="988"/>
    </row>
    <row r="1328" spans="2:12" ht="13.8" x14ac:dyDescent="0.3">
      <c r="B1328" s="1549" t="s">
        <v>332</v>
      </c>
      <c r="C1328" s="1549"/>
      <c r="D1328" s="1547">
        <f>'14 FR - Title Page'!$D$14</f>
        <v>0</v>
      </c>
      <c r="E1328" s="1547"/>
      <c r="F1328" s="1548"/>
      <c r="G1328" s="989"/>
      <c r="H1328" s="548"/>
      <c r="I1328" s="548"/>
      <c r="J1328" s="548"/>
      <c r="K1328" s="548"/>
      <c r="L1328" s="988"/>
    </row>
    <row r="1329" spans="2:12" ht="13.8" x14ac:dyDescent="0.3">
      <c r="B1329" s="1549"/>
      <c r="C1329" s="1549"/>
      <c r="D1329" s="1541"/>
      <c r="E1329" s="1541"/>
      <c r="F1329" s="1315"/>
      <c r="G1329" s="550"/>
      <c r="H1329" s="548"/>
      <c r="I1329" s="548"/>
      <c r="J1329" s="548"/>
      <c r="K1329" s="548"/>
      <c r="L1329" s="988"/>
    </row>
    <row r="1330" spans="2:12" x14ac:dyDescent="0.25">
      <c r="B1330" s="1542" t="s">
        <v>429</v>
      </c>
      <c r="C1330" s="1543"/>
      <c r="D1330" s="1550" t="s">
        <v>348</v>
      </c>
      <c r="E1330" s="1550" t="s">
        <v>428</v>
      </c>
      <c r="F1330" s="1550" t="s">
        <v>431</v>
      </c>
      <c r="G1330" s="1550" t="s">
        <v>432</v>
      </c>
      <c r="H1330" s="990"/>
      <c r="I1330" s="548"/>
      <c r="J1330" s="548"/>
      <c r="K1330" s="548"/>
      <c r="L1330" s="988"/>
    </row>
    <row r="1331" spans="2:12" ht="13.8" x14ac:dyDescent="0.3">
      <c r="B1331" s="1551" t="s">
        <v>406</v>
      </c>
      <c r="C1331" s="1551"/>
      <c r="D1331" s="1550"/>
      <c r="E1331" s="1551"/>
      <c r="F1331" s="1551"/>
      <c r="G1331" s="1550"/>
      <c r="H1331" s="990"/>
      <c r="I1331" s="548"/>
      <c r="J1331" s="548"/>
      <c r="K1331" s="548"/>
      <c r="L1331" s="988"/>
    </row>
    <row r="1332" spans="2:12" ht="13.8" x14ac:dyDescent="0.3">
      <c r="B1332" s="1537" t="e">
        <f>'28 Scores Compiled'!$L$7</f>
        <v>#N/A</v>
      </c>
      <c r="C1332" s="1538"/>
      <c r="D1332" s="991">
        <f>'13 Score Fill'!$H$7</f>
        <v>0</v>
      </c>
      <c r="E1332" s="1001">
        <f>'28 Scores Compiled'!I117</f>
        <v>0</v>
      </c>
      <c r="F1332" s="993" t="e">
        <f>E1332/D1332</f>
        <v>#DIV/0!</v>
      </c>
      <c r="G1332" s="993" t="e">
        <f>'28 Scores Compiled'!$N$7</f>
        <v>#DIV/0!</v>
      </c>
      <c r="H1332" s="990"/>
      <c r="I1332" s="548"/>
      <c r="J1332" s="548"/>
      <c r="K1332" s="548"/>
      <c r="L1332" s="988"/>
    </row>
    <row r="1333" spans="2:12" ht="13.8" x14ac:dyDescent="0.3">
      <c r="B1333" s="1537" t="e">
        <f>'28 Scores Compiled'!$L$8</f>
        <v>#N/A</v>
      </c>
      <c r="C1333" s="1538"/>
      <c r="D1333" s="991">
        <f>'13 Score Fill'!$H$14</f>
        <v>0</v>
      </c>
      <c r="E1333" s="1001">
        <f>'28 Scores Compiled'!I118</f>
        <v>0</v>
      </c>
      <c r="F1333" s="993" t="e">
        <f>E1333/D1333</f>
        <v>#DIV/0!</v>
      </c>
      <c r="G1333" s="993" t="e">
        <f>'28 Scores Compiled'!$N$8</f>
        <v>#DIV/0!</v>
      </c>
      <c r="H1333" s="990"/>
      <c r="I1333" s="548"/>
      <c r="J1333" s="548"/>
      <c r="K1333" s="548"/>
      <c r="L1333" s="988"/>
    </row>
    <row r="1334" spans="2:12" ht="13.8" x14ac:dyDescent="0.3">
      <c r="B1334" s="1537" t="e">
        <f>'28 Scores Compiled'!$L$9</f>
        <v>#N/A</v>
      </c>
      <c r="C1334" s="1538"/>
      <c r="D1334" s="991">
        <f>'13 Score Fill'!$H$23</f>
        <v>0</v>
      </c>
      <c r="E1334" s="1001">
        <f>'28 Scores Compiled'!I119</f>
        <v>0</v>
      </c>
      <c r="F1334" s="993" t="e">
        <f>E1334/D1334</f>
        <v>#DIV/0!</v>
      </c>
      <c r="G1334" s="993" t="e">
        <f>'28 Scores Compiled'!$N$9</f>
        <v>#DIV/0!</v>
      </c>
      <c r="H1334" s="990"/>
      <c r="I1334" s="548"/>
      <c r="J1334" s="548"/>
      <c r="K1334" s="548"/>
      <c r="L1334" s="988"/>
    </row>
    <row r="1335" spans="2:12" ht="13.8" x14ac:dyDescent="0.3">
      <c r="B1335" s="1537" t="str">
        <f>'28 Scores Compiled'!$L$10</f>
        <v>Not Used</v>
      </c>
      <c r="C1335" s="1538"/>
      <c r="D1335" s="991">
        <f>'13 Score Fill'!$H$31</f>
        <v>0</v>
      </c>
      <c r="E1335" s="1001">
        <f>'28 Scores Compiled'!I120</f>
        <v>0</v>
      </c>
      <c r="F1335" s="993" t="e">
        <f>E1335/D1335</f>
        <v>#DIV/0!</v>
      </c>
      <c r="G1335" s="993" t="e">
        <f>'28 Scores Compiled'!$N$10</f>
        <v>#DIV/0!</v>
      </c>
      <c r="H1335" s="994"/>
      <c r="I1335" s="638"/>
      <c r="J1335" s="638"/>
      <c r="K1335" s="638"/>
      <c r="L1335" s="638"/>
    </row>
    <row r="1336" spans="2:12" ht="13.8" x14ac:dyDescent="0.3">
      <c r="B1336" s="1537" t="str">
        <f>'28 Scores Compiled'!$L$11</f>
        <v>Total</v>
      </c>
      <c r="C1336" s="1538"/>
      <c r="D1336" s="991">
        <f>SUM(D1332:D1335)</f>
        <v>0</v>
      </c>
      <c r="E1336" s="995">
        <f>SUM(E1332:E1335)</f>
        <v>0</v>
      </c>
      <c r="F1336" s="993" t="e">
        <f>E1336/D1336</f>
        <v>#DIV/0!</v>
      </c>
      <c r="G1336" s="993" t="e">
        <f>'28 Scores Compiled'!$N$11</f>
        <v>#DIV/0!</v>
      </c>
      <c r="H1336" s="994"/>
      <c r="I1336" s="638"/>
      <c r="J1336" s="638"/>
      <c r="K1336" s="638"/>
      <c r="L1336" s="638"/>
    </row>
    <row r="1337" spans="2:12" x14ac:dyDescent="0.25">
      <c r="B1337" s="1539"/>
      <c r="C1337" s="1539"/>
      <c r="D1337" s="1539"/>
      <c r="E1337" s="1539"/>
      <c r="F1337" s="1539"/>
      <c r="G1337" s="996"/>
      <c r="H1337" s="997"/>
      <c r="I1337" s="997"/>
      <c r="J1337" s="997"/>
      <c r="K1337" s="997"/>
      <c r="L1337" s="997"/>
    </row>
    <row r="1338" spans="2:12" x14ac:dyDescent="0.25">
      <c r="B1338" s="996"/>
      <c r="C1338" s="996"/>
      <c r="D1338" s="996"/>
      <c r="E1338" s="996"/>
      <c r="F1338" s="996"/>
      <c r="G1338" s="996"/>
      <c r="H1338" s="997"/>
      <c r="I1338" s="997"/>
      <c r="J1338" s="997"/>
      <c r="K1338" s="997"/>
      <c r="L1338" s="997"/>
    </row>
    <row r="1339" spans="2:12" x14ac:dyDescent="0.25">
      <c r="B1339" s="5"/>
      <c r="C1339" s="5"/>
      <c r="D1339" s="5"/>
      <c r="E1339" s="5"/>
      <c r="F1339" s="5"/>
      <c r="G1339" s="5"/>
      <c r="H1339" s="5"/>
      <c r="I1339" s="5"/>
      <c r="J1339" s="5"/>
      <c r="K1339" s="5"/>
      <c r="L1339" s="5"/>
    </row>
    <row r="1340" spans="2:12" x14ac:dyDescent="0.25">
      <c r="B1340" s="5"/>
      <c r="C1340" s="5"/>
      <c r="D1340" s="5"/>
      <c r="E1340" s="5"/>
      <c r="F1340" s="5"/>
      <c r="G1340" s="5"/>
      <c r="H1340" s="5"/>
      <c r="I1340" s="5"/>
      <c r="J1340" s="5"/>
      <c r="K1340" s="5"/>
      <c r="L1340" s="5"/>
    </row>
    <row r="1341" spans="2:12" x14ac:dyDescent="0.25">
      <c r="B1341" s="5"/>
      <c r="C1341" s="5"/>
      <c r="D1341" s="5"/>
      <c r="E1341" s="5"/>
      <c r="F1341" s="5"/>
      <c r="G1341" s="5"/>
      <c r="H1341" s="5"/>
      <c r="I1341" s="5"/>
      <c r="J1341" s="5"/>
      <c r="K1341" s="5"/>
      <c r="L1341" s="5"/>
    </row>
    <row r="1342" spans="2:12" x14ac:dyDescent="0.25">
      <c r="B1342" s="5"/>
      <c r="C1342" s="5"/>
      <c r="D1342" s="5"/>
      <c r="E1342" s="5"/>
      <c r="F1342" s="5"/>
      <c r="G1342" s="5"/>
      <c r="H1342" s="5"/>
      <c r="I1342" s="5"/>
      <c r="J1342" s="5"/>
      <c r="K1342" s="5"/>
      <c r="L1342" s="5"/>
    </row>
    <row r="1343" spans="2:12" x14ac:dyDescent="0.25">
      <c r="B1343" s="5"/>
      <c r="C1343" s="5"/>
      <c r="D1343" s="5"/>
      <c r="E1343" s="5"/>
      <c r="F1343" s="5"/>
      <c r="G1343" s="5"/>
      <c r="H1343" s="5"/>
      <c r="I1343" s="5"/>
      <c r="J1343" s="5"/>
      <c r="K1343" s="5"/>
      <c r="L1343" s="5"/>
    </row>
    <row r="1344" spans="2:12" x14ac:dyDescent="0.25">
      <c r="B1344" s="5"/>
      <c r="C1344" s="5"/>
      <c r="D1344" s="5"/>
      <c r="E1344" s="5"/>
      <c r="F1344" s="5"/>
      <c r="G1344" s="5"/>
      <c r="H1344" s="5"/>
      <c r="I1344" s="5"/>
      <c r="J1344" s="5"/>
      <c r="K1344" s="5"/>
      <c r="L1344" s="5"/>
    </row>
    <row r="1345" spans="2:12" x14ac:dyDescent="0.25">
      <c r="B1345" s="5"/>
      <c r="C1345" s="5"/>
      <c r="D1345" s="5"/>
      <c r="E1345" s="5"/>
      <c r="F1345" s="5"/>
      <c r="G1345" s="5"/>
      <c r="H1345" s="5"/>
      <c r="I1345" s="5"/>
      <c r="J1345" s="5"/>
      <c r="K1345" s="5"/>
      <c r="L1345" s="5"/>
    </row>
    <row r="1346" spans="2:12" x14ac:dyDescent="0.25">
      <c r="B1346" s="5"/>
      <c r="C1346" s="5"/>
      <c r="D1346" s="5"/>
      <c r="E1346" s="5"/>
      <c r="F1346" s="5"/>
      <c r="G1346" s="5"/>
      <c r="H1346" s="5"/>
      <c r="I1346" s="5"/>
      <c r="J1346" s="5"/>
      <c r="K1346" s="5"/>
      <c r="L1346" s="5"/>
    </row>
    <row r="1347" spans="2:12" x14ac:dyDescent="0.25">
      <c r="B1347" s="5"/>
      <c r="C1347" s="5"/>
      <c r="D1347" s="5"/>
      <c r="E1347" s="5"/>
      <c r="F1347" s="5"/>
      <c r="G1347" s="5"/>
      <c r="H1347" s="5"/>
      <c r="I1347" s="5"/>
      <c r="J1347" s="5"/>
      <c r="K1347" s="5"/>
      <c r="L1347" s="5"/>
    </row>
    <row r="1348" spans="2:12" x14ac:dyDescent="0.25">
      <c r="B1348" s="5"/>
      <c r="C1348" s="5"/>
      <c r="D1348" s="5"/>
      <c r="E1348" s="5"/>
      <c r="F1348" s="5"/>
      <c r="G1348" s="5"/>
      <c r="H1348" s="5"/>
      <c r="I1348" s="5"/>
      <c r="J1348" s="5"/>
      <c r="K1348" s="5"/>
      <c r="L1348" s="5"/>
    </row>
    <row r="1349" spans="2:12" x14ac:dyDescent="0.25">
      <c r="B1349" s="5"/>
      <c r="C1349" s="5"/>
      <c r="D1349" s="5"/>
      <c r="E1349" s="5"/>
      <c r="F1349" s="5"/>
      <c r="G1349" s="5"/>
      <c r="H1349" s="5"/>
      <c r="I1349" s="5"/>
      <c r="J1349" s="5"/>
      <c r="K1349" s="5"/>
      <c r="L1349" s="5"/>
    </row>
    <row r="1350" spans="2:12" x14ac:dyDescent="0.25">
      <c r="B1350" s="5"/>
      <c r="C1350" s="5"/>
      <c r="D1350" s="5"/>
      <c r="E1350" s="5"/>
      <c r="F1350" s="5"/>
      <c r="G1350" s="5"/>
      <c r="H1350" s="5"/>
      <c r="I1350" s="5"/>
      <c r="J1350" s="5"/>
      <c r="K1350" s="5"/>
      <c r="L1350" s="5"/>
    </row>
    <row r="1351" spans="2:12" x14ac:dyDescent="0.25">
      <c r="B1351" s="5"/>
      <c r="C1351" s="5"/>
      <c r="D1351" s="5"/>
      <c r="E1351" s="5"/>
      <c r="F1351" s="5"/>
      <c r="G1351" s="5"/>
      <c r="H1351" s="5"/>
      <c r="I1351" s="5"/>
      <c r="J1351" s="5"/>
      <c r="K1351" s="5"/>
      <c r="L1351" s="5"/>
    </row>
    <row r="1352" spans="2:12" x14ac:dyDescent="0.25">
      <c r="B1352" s="5"/>
      <c r="C1352" s="5"/>
      <c r="D1352" s="5"/>
      <c r="E1352" s="5"/>
      <c r="F1352" s="5"/>
      <c r="G1352" s="5"/>
      <c r="H1352" s="5"/>
      <c r="I1352" s="5"/>
      <c r="J1352" s="5"/>
      <c r="K1352" s="5"/>
      <c r="L1352" s="5"/>
    </row>
    <row r="1353" spans="2:12" x14ac:dyDescent="0.25">
      <c r="B1353" s="5"/>
      <c r="C1353" s="5"/>
      <c r="D1353" s="5"/>
      <c r="E1353" s="5"/>
      <c r="F1353" s="5"/>
      <c r="G1353" s="5"/>
      <c r="H1353" s="5"/>
      <c r="I1353" s="5"/>
      <c r="J1353" s="5"/>
      <c r="K1353" s="5"/>
      <c r="L1353" s="5"/>
    </row>
    <row r="1354" spans="2:12" x14ac:dyDescent="0.25">
      <c r="B1354" s="5"/>
      <c r="C1354" s="5"/>
      <c r="D1354" s="5"/>
      <c r="E1354" s="5"/>
      <c r="F1354" s="5"/>
      <c r="G1354" s="5"/>
      <c r="H1354" s="5"/>
      <c r="I1354" s="5"/>
      <c r="J1354" s="5"/>
      <c r="K1354" s="5"/>
      <c r="L1354" s="5"/>
    </row>
    <row r="1355" spans="2:12" x14ac:dyDescent="0.25">
      <c r="B1355" s="5"/>
      <c r="C1355" s="5"/>
      <c r="D1355" s="5"/>
      <c r="E1355" s="5"/>
      <c r="F1355" s="5"/>
      <c r="G1355" s="5"/>
      <c r="H1355" s="5"/>
      <c r="I1355" s="5"/>
      <c r="J1355" s="5"/>
      <c r="K1355" s="5"/>
      <c r="L1355" s="5"/>
    </row>
    <row r="1356" spans="2:12" x14ac:dyDescent="0.25">
      <c r="B1356" s="5"/>
      <c r="C1356" s="5"/>
      <c r="D1356" s="5"/>
      <c r="E1356" s="5"/>
      <c r="F1356" s="5"/>
      <c r="G1356" s="5"/>
      <c r="H1356" s="5"/>
      <c r="I1356" s="5"/>
      <c r="J1356" s="5"/>
      <c r="K1356" s="5"/>
      <c r="L1356" s="5"/>
    </row>
    <row r="1357" spans="2:12" x14ac:dyDescent="0.25">
      <c r="B1357" s="5"/>
      <c r="C1357" s="5"/>
      <c r="D1357" s="5"/>
      <c r="E1357" s="5"/>
      <c r="F1357" s="5"/>
      <c r="G1357" s="5"/>
      <c r="H1357" s="5"/>
      <c r="I1357" s="5"/>
      <c r="J1357" s="5"/>
      <c r="K1357" s="5"/>
      <c r="L1357" s="5"/>
    </row>
    <row r="1358" spans="2:12" x14ac:dyDescent="0.25">
      <c r="B1358" s="5"/>
      <c r="C1358" s="5"/>
      <c r="D1358" s="5"/>
      <c r="E1358" s="5"/>
      <c r="F1358" s="5"/>
      <c r="G1358" s="5"/>
      <c r="H1358" s="5"/>
      <c r="I1358" s="5"/>
      <c r="J1358" s="5"/>
      <c r="K1358" s="5"/>
      <c r="L1358" s="5"/>
    </row>
    <row r="1359" spans="2:12" x14ac:dyDescent="0.25">
      <c r="B1359" s="5"/>
      <c r="C1359" s="5"/>
      <c r="D1359" s="5"/>
      <c r="E1359" s="5"/>
      <c r="F1359" s="5"/>
      <c r="G1359" s="5"/>
      <c r="H1359" s="5"/>
      <c r="I1359" s="5"/>
      <c r="J1359" s="5"/>
      <c r="K1359" s="5"/>
      <c r="L1359" s="5"/>
    </row>
    <row r="1360" spans="2:12" x14ac:dyDescent="0.25">
      <c r="B1360" s="5"/>
      <c r="C1360" s="5"/>
      <c r="D1360" s="5"/>
      <c r="E1360" s="5"/>
      <c r="F1360" s="5"/>
      <c r="G1360" s="5"/>
      <c r="H1360" s="5"/>
      <c r="I1360" s="5"/>
      <c r="J1360" s="5"/>
      <c r="K1360" s="5"/>
      <c r="L1360" s="5"/>
    </row>
    <row r="1361" spans="2:12" x14ac:dyDescent="0.25">
      <c r="B1361" s="5"/>
      <c r="C1361" s="5"/>
      <c r="D1361" s="5"/>
      <c r="E1361" s="5"/>
      <c r="F1361" s="5"/>
      <c r="G1361" s="5"/>
      <c r="H1361" s="5"/>
      <c r="I1361" s="5"/>
      <c r="J1361" s="5"/>
      <c r="K1361" s="5"/>
      <c r="L1361" s="5"/>
    </row>
    <row r="1362" spans="2:12" x14ac:dyDescent="0.25">
      <c r="B1362" s="5"/>
      <c r="C1362" s="5"/>
      <c r="D1362" s="5"/>
      <c r="E1362" s="5"/>
      <c r="F1362" s="5"/>
      <c r="G1362" s="5"/>
      <c r="H1362" s="5"/>
      <c r="I1362" s="5"/>
      <c r="J1362" s="5"/>
      <c r="K1362" s="5"/>
      <c r="L1362" s="5"/>
    </row>
    <row r="1363" spans="2:12" x14ac:dyDescent="0.25">
      <c r="B1363" s="5"/>
      <c r="C1363" s="5"/>
      <c r="D1363" s="5"/>
      <c r="E1363" s="5"/>
      <c r="F1363" s="5"/>
      <c r="G1363" s="5"/>
      <c r="H1363" s="5"/>
      <c r="I1363" s="5"/>
      <c r="J1363" s="5"/>
      <c r="K1363" s="5"/>
      <c r="L1363" s="5"/>
    </row>
    <row r="1364" spans="2:12" x14ac:dyDescent="0.25">
      <c r="B1364" s="5"/>
      <c r="C1364" s="5"/>
      <c r="D1364" s="5"/>
      <c r="E1364" s="5"/>
      <c r="F1364" s="5"/>
      <c r="G1364" s="5"/>
      <c r="H1364" s="5"/>
      <c r="I1364" s="5"/>
      <c r="J1364" s="5"/>
      <c r="K1364" s="5"/>
      <c r="L1364" s="5"/>
    </row>
    <row r="1365" spans="2:12" x14ac:dyDescent="0.25">
      <c r="B1365" s="5"/>
      <c r="C1365" s="5"/>
      <c r="D1365" s="5"/>
      <c r="E1365" s="5"/>
      <c r="F1365" s="5"/>
      <c r="G1365" s="5"/>
      <c r="H1365" s="5"/>
      <c r="I1365" s="5"/>
      <c r="J1365" s="5"/>
      <c r="K1365" s="5"/>
      <c r="L1365" s="5"/>
    </row>
    <row r="1366" spans="2:12" x14ac:dyDescent="0.25">
      <c r="B1366" s="5"/>
      <c r="C1366" s="5"/>
      <c r="D1366" s="5"/>
      <c r="E1366" s="5"/>
      <c r="F1366" s="5"/>
      <c r="G1366" s="5"/>
      <c r="H1366" s="5"/>
      <c r="I1366" s="5"/>
      <c r="J1366" s="5"/>
      <c r="K1366" s="5"/>
      <c r="L1366" s="5"/>
    </row>
    <row r="1367" spans="2:12" x14ac:dyDescent="0.25">
      <c r="B1367" s="5"/>
      <c r="C1367" s="5"/>
      <c r="D1367" s="5"/>
      <c r="E1367" s="5"/>
      <c r="F1367" s="5"/>
      <c r="G1367" s="5"/>
      <c r="H1367" s="5"/>
      <c r="I1367" s="5"/>
      <c r="J1367" s="5"/>
      <c r="K1367" s="5"/>
      <c r="L1367" s="5"/>
    </row>
    <row r="1368" spans="2:12" x14ac:dyDescent="0.25">
      <c r="B1368" s="5"/>
      <c r="C1368" s="5"/>
      <c r="D1368" s="5"/>
      <c r="E1368" s="5"/>
      <c r="F1368" s="5"/>
      <c r="G1368" s="5"/>
      <c r="H1368" s="5"/>
      <c r="I1368" s="5"/>
      <c r="J1368" s="5"/>
      <c r="K1368" s="5"/>
      <c r="L1368" s="5"/>
    </row>
    <row r="1369" spans="2:12" x14ac:dyDescent="0.25">
      <c r="B1369" s="5"/>
      <c r="C1369" s="5"/>
      <c r="D1369" s="5"/>
      <c r="E1369" s="5"/>
      <c r="F1369" s="5"/>
      <c r="G1369" s="5"/>
      <c r="H1369" s="5"/>
      <c r="I1369" s="5"/>
      <c r="J1369" s="5"/>
      <c r="K1369" s="5"/>
      <c r="L1369" s="5"/>
    </row>
    <row r="1370" spans="2:12" x14ac:dyDescent="0.25">
      <c r="B1370" s="5"/>
      <c r="C1370" s="5"/>
      <c r="D1370" s="5"/>
      <c r="E1370" s="5"/>
      <c r="F1370" s="5"/>
      <c r="G1370" s="5"/>
      <c r="H1370" s="5"/>
      <c r="I1370" s="5"/>
      <c r="J1370" s="5"/>
      <c r="K1370" s="5"/>
      <c r="L1370" s="5"/>
    </row>
    <row r="1371" spans="2:12" x14ac:dyDescent="0.25">
      <c r="B1371" s="5"/>
      <c r="C1371" s="5"/>
      <c r="D1371" s="5"/>
      <c r="E1371" s="5"/>
      <c r="F1371" s="5"/>
      <c r="G1371" s="5"/>
      <c r="H1371" s="5"/>
      <c r="I1371" s="5"/>
      <c r="J1371" s="5"/>
      <c r="K1371" s="5"/>
      <c r="L1371" s="5"/>
    </row>
    <row r="1372" spans="2:12" x14ac:dyDescent="0.25">
      <c r="B1372" s="5"/>
      <c r="C1372" s="5"/>
      <c r="D1372" s="5"/>
      <c r="E1372" s="5"/>
      <c r="F1372" s="5"/>
      <c r="G1372" s="5"/>
      <c r="H1372" s="5"/>
      <c r="I1372" s="5"/>
      <c r="J1372" s="5"/>
      <c r="K1372" s="5"/>
      <c r="L1372" s="5"/>
    </row>
    <row r="1373" spans="2:12" x14ac:dyDescent="0.25">
      <c r="B1373" s="5"/>
      <c r="C1373" s="5"/>
      <c r="D1373" s="5"/>
      <c r="E1373" s="5"/>
      <c r="F1373" s="5"/>
      <c r="G1373" s="5"/>
      <c r="H1373" s="5"/>
      <c r="I1373" s="5"/>
      <c r="J1373" s="5"/>
      <c r="K1373" s="5"/>
      <c r="L1373" s="5"/>
    </row>
    <row r="1374" spans="2:12" x14ac:dyDescent="0.25">
      <c r="B1374" s="5"/>
      <c r="C1374" s="5"/>
      <c r="D1374" s="5"/>
      <c r="E1374" s="5"/>
      <c r="F1374" s="5"/>
      <c r="G1374" s="5"/>
      <c r="H1374" s="5"/>
      <c r="I1374" s="5"/>
      <c r="J1374" s="5"/>
      <c r="K1374" s="5"/>
      <c r="L1374" s="5"/>
    </row>
    <row r="1375" spans="2:12" x14ac:dyDescent="0.25">
      <c r="B1375" s="5"/>
      <c r="C1375" s="5"/>
      <c r="D1375" s="5"/>
      <c r="E1375" s="5"/>
      <c r="F1375" s="5"/>
      <c r="G1375" s="5"/>
      <c r="H1375" s="5"/>
      <c r="I1375" s="5"/>
      <c r="J1375" s="5"/>
      <c r="K1375" s="5"/>
      <c r="L1375" s="5"/>
    </row>
    <row r="1376" spans="2:12" x14ac:dyDescent="0.25">
      <c r="B1376" s="5"/>
      <c r="C1376" s="5"/>
      <c r="D1376" s="5"/>
      <c r="E1376" s="5"/>
      <c r="F1376" s="5"/>
      <c r="G1376" s="5"/>
      <c r="H1376" s="5"/>
      <c r="I1376" s="5"/>
      <c r="J1376" s="5"/>
      <c r="K1376" s="5"/>
      <c r="L1376" s="5"/>
    </row>
    <row r="1377" spans="2:12" x14ac:dyDescent="0.25">
      <c r="B1377" s="5"/>
      <c r="C1377" s="5"/>
      <c r="D1377" s="5"/>
      <c r="E1377" s="5"/>
      <c r="F1377" s="5"/>
      <c r="G1377" s="5"/>
      <c r="H1377" s="5"/>
      <c r="I1377" s="5"/>
      <c r="J1377" s="5"/>
      <c r="K1377" s="5"/>
      <c r="L1377" s="5"/>
    </row>
    <row r="1378" spans="2:12" x14ac:dyDescent="0.25">
      <c r="B1378" s="5"/>
      <c r="C1378" s="5"/>
      <c r="D1378" s="5"/>
      <c r="E1378" s="5"/>
      <c r="F1378" s="5"/>
      <c r="G1378" s="5"/>
      <c r="H1378" s="5"/>
      <c r="I1378" s="5"/>
      <c r="J1378" s="5"/>
      <c r="K1378" s="5"/>
      <c r="L1378" s="5"/>
    </row>
    <row r="1379" spans="2:12" x14ac:dyDescent="0.25">
      <c r="B1379" s="5"/>
      <c r="C1379" s="5"/>
      <c r="D1379" s="5"/>
      <c r="E1379" s="5"/>
      <c r="F1379" s="5"/>
      <c r="G1379" s="5"/>
      <c r="H1379" s="5"/>
      <c r="I1379" s="5"/>
      <c r="J1379" s="5"/>
      <c r="K1379" s="5"/>
      <c r="L1379" s="5"/>
    </row>
    <row r="1380" spans="2:12" x14ac:dyDescent="0.25">
      <c r="B1380" s="5"/>
      <c r="C1380" s="5"/>
      <c r="D1380" s="5"/>
      <c r="E1380" s="5"/>
      <c r="F1380" s="5"/>
      <c r="G1380" s="5"/>
      <c r="H1380" s="5"/>
      <c r="I1380" s="5"/>
      <c r="J1380" s="5"/>
      <c r="K1380" s="5"/>
      <c r="L1380" s="5"/>
    </row>
    <row r="1381" spans="2:12" x14ac:dyDescent="0.25">
      <c r="B1381" s="5"/>
      <c r="C1381" s="5"/>
      <c r="D1381" s="5"/>
      <c r="E1381" s="5"/>
      <c r="F1381" s="5"/>
      <c r="G1381" s="5"/>
      <c r="H1381" s="5"/>
      <c r="I1381" s="5"/>
      <c r="J1381" s="5"/>
      <c r="K1381" s="5"/>
      <c r="L1381" s="5"/>
    </row>
    <row r="1382" spans="2:12" ht="17.399999999999999" x14ac:dyDescent="0.25">
      <c r="B1382" s="1544" t="s">
        <v>418</v>
      </c>
      <c r="C1382" s="1544"/>
      <c r="D1382" s="1544"/>
      <c r="E1382" s="1544"/>
      <c r="F1382" s="1544"/>
      <c r="G1382" s="1544"/>
      <c r="H1382" s="1544"/>
      <c r="I1382" s="1544"/>
      <c r="J1382" s="1544"/>
      <c r="K1382" s="1544"/>
      <c r="L1382" s="1544"/>
    </row>
    <row r="1383" spans="2:12" x14ac:dyDescent="0.25">
      <c r="B1383" s="1545" t="s">
        <v>425</v>
      </c>
      <c r="C1383" s="1545"/>
      <c r="D1383" s="1545"/>
      <c r="E1383" s="1545"/>
      <c r="F1383" s="1545"/>
      <c r="G1383" s="1545"/>
      <c r="H1383" s="1545"/>
      <c r="I1383" s="1545"/>
      <c r="J1383" s="1545"/>
      <c r="K1383" s="1545"/>
      <c r="L1383" s="1545"/>
    </row>
    <row r="1384" spans="2:12" ht="17.399999999999999" x14ac:dyDescent="0.25">
      <c r="B1384" s="1546" t="s">
        <v>7</v>
      </c>
      <c r="C1384" s="1546"/>
      <c r="D1384" s="986" t="s">
        <v>297</v>
      </c>
      <c r="E1384" s="5"/>
      <c r="F1384" s="5"/>
      <c r="G1384" s="5"/>
      <c r="H1384" s="987"/>
      <c r="I1384" s="987"/>
      <c r="J1384" s="987"/>
      <c r="K1384" s="987"/>
      <c r="L1384" s="931"/>
    </row>
    <row r="1385" spans="2:12" x14ac:dyDescent="0.25">
      <c r="B1385" s="1540"/>
      <c r="C1385" s="1468"/>
      <c r="D1385" s="5"/>
      <c r="E1385" s="5"/>
      <c r="F1385" s="5"/>
      <c r="G1385" s="5"/>
      <c r="H1385" s="548"/>
      <c r="I1385" s="548"/>
      <c r="J1385" s="548"/>
      <c r="K1385" s="548"/>
      <c r="L1385" s="548"/>
    </row>
    <row r="1386" spans="2:12" ht="13.8" x14ac:dyDescent="0.3">
      <c r="B1386" s="1549" t="s">
        <v>326</v>
      </c>
      <c r="C1386" s="1549"/>
      <c r="D1386" s="1541" t="str">
        <f>'14 FR - Title Page'!$F$10</f>
        <v>The</v>
      </c>
      <c r="E1386" s="1541"/>
      <c r="F1386" s="1541"/>
      <c r="G1386" s="1541"/>
      <c r="H1386" s="548"/>
      <c r="I1386" s="548"/>
      <c r="J1386" s="548"/>
      <c r="K1386" s="548"/>
      <c r="L1386" s="988"/>
    </row>
    <row r="1387" spans="2:12" ht="13.8" x14ac:dyDescent="0.3">
      <c r="B1387" s="1549" t="s">
        <v>325</v>
      </c>
      <c r="C1387" s="1549"/>
      <c r="D1387" s="1541">
        <f>'14 FR - Title Page'!$F$12</f>
        <v>0</v>
      </c>
      <c r="E1387" s="1541"/>
      <c r="F1387" s="1315"/>
      <c r="G1387" s="550"/>
      <c r="H1387" s="548"/>
      <c r="I1387" s="548"/>
      <c r="J1387" s="548"/>
      <c r="K1387" s="548"/>
      <c r="L1387" s="988"/>
    </row>
    <row r="1388" spans="2:12" ht="13.8" x14ac:dyDescent="0.3">
      <c r="B1388" s="1549" t="s">
        <v>332</v>
      </c>
      <c r="C1388" s="1549"/>
      <c r="D1388" s="1547">
        <f>'14 FR - Title Page'!$D$14</f>
        <v>0</v>
      </c>
      <c r="E1388" s="1547"/>
      <c r="F1388" s="1548"/>
      <c r="G1388" s="989"/>
      <c r="H1388" s="548"/>
      <c r="I1388" s="548"/>
      <c r="J1388" s="548"/>
      <c r="K1388" s="548"/>
      <c r="L1388" s="988"/>
    </row>
    <row r="1389" spans="2:12" ht="13.8" x14ac:dyDescent="0.3">
      <c r="B1389" s="1549"/>
      <c r="C1389" s="1549"/>
      <c r="D1389" s="1541"/>
      <c r="E1389" s="1541"/>
      <c r="F1389" s="1315"/>
      <c r="G1389" s="550"/>
      <c r="H1389" s="548"/>
      <c r="I1389" s="548"/>
      <c r="J1389" s="548"/>
      <c r="K1389" s="548"/>
      <c r="L1389" s="988"/>
    </row>
    <row r="1390" spans="2:12" x14ac:dyDescent="0.25">
      <c r="B1390" s="1542" t="s">
        <v>429</v>
      </c>
      <c r="C1390" s="1543"/>
      <c r="D1390" s="1550" t="s">
        <v>348</v>
      </c>
      <c r="E1390" s="1550" t="s">
        <v>428</v>
      </c>
      <c r="F1390" s="1550" t="s">
        <v>431</v>
      </c>
      <c r="G1390" s="1550" t="s">
        <v>432</v>
      </c>
      <c r="H1390" s="990"/>
      <c r="I1390" s="548"/>
      <c r="J1390" s="548"/>
      <c r="K1390" s="548"/>
      <c r="L1390" s="988"/>
    </row>
    <row r="1391" spans="2:12" ht="13.8" x14ac:dyDescent="0.3">
      <c r="B1391" s="1551" t="s">
        <v>406</v>
      </c>
      <c r="C1391" s="1551"/>
      <c r="D1391" s="1550"/>
      <c r="E1391" s="1551"/>
      <c r="F1391" s="1551"/>
      <c r="G1391" s="1550"/>
      <c r="H1391" s="990"/>
      <c r="I1391" s="548"/>
      <c r="J1391" s="548"/>
      <c r="K1391" s="548"/>
      <c r="L1391" s="988"/>
    </row>
    <row r="1392" spans="2:12" ht="13.8" x14ac:dyDescent="0.3">
      <c r="B1392" s="1537" t="e">
        <f>'28 Scores Compiled'!$L$7</f>
        <v>#N/A</v>
      </c>
      <c r="C1392" s="1538"/>
      <c r="D1392" s="991">
        <f>'13 Score Fill'!$H$7</f>
        <v>0</v>
      </c>
      <c r="E1392" s="1001">
        <f>'28 Scores Compiled'!I122</f>
        <v>0</v>
      </c>
      <c r="F1392" s="993" t="e">
        <f>E1392/D1392</f>
        <v>#DIV/0!</v>
      </c>
      <c r="G1392" s="993" t="e">
        <f>'28 Scores Compiled'!$N$7</f>
        <v>#DIV/0!</v>
      </c>
      <c r="H1392" s="990"/>
      <c r="I1392" s="548"/>
      <c r="J1392" s="548"/>
      <c r="K1392" s="548"/>
      <c r="L1392" s="988"/>
    </row>
    <row r="1393" spans="2:12" ht="13.8" x14ac:dyDescent="0.3">
      <c r="B1393" s="1537" t="e">
        <f>'28 Scores Compiled'!$L$8</f>
        <v>#N/A</v>
      </c>
      <c r="C1393" s="1538"/>
      <c r="D1393" s="991">
        <f>'13 Score Fill'!$H$14</f>
        <v>0</v>
      </c>
      <c r="E1393" s="1001">
        <f>'28 Scores Compiled'!I123</f>
        <v>0</v>
      </c>
      <c r="F1393" s="993" t="e">
        <f>E1393/D1393</f>
        <v>#DIV/0!</v>
      </c>
      <c r="G1393" s="993" t="e">
        <f>'28 Scores Compiled'!$N$8</f>
        <v>#DIV/0!</v>
      </c>
      <c r="H1393" s="990"/>
      <c r="I1393" s="548"/>
      <c r="J1393" s="548"/>
      <c r="K1393" s="548"/>
      <c r="L1393" s="988"/>
    </row>
    <row r="1394" spans="2:12" ht="13.8" x14ac:dyDescent="0.3">
      <c r="B1394" s="1537" t="e">
        <f>'28 Scores Compiled'!$L$9</f>
        <v>#N/A</v>
      </c>
      <c r="C1394" s="1538"/>
      <c r="D1394" s="991">
        <f>'13 Score Fill'!$H$23</f>
        <v>0</v>
      </c>
      <c r="E1394" s="1001">
        <f>'28 Scores Compiled'!I124</f>
        <v>0</v>
      </c>
      <c r="F1394" s="993" t="e">
        <f>E1394/D1394</f>
        <v>#DIV/0!</v>
      </c>
      <c r="G1394" s="993" t="e">
        <f>'28 Scores Compiled'!$N$9</f>
        <v>#DIV/0!</v>
      </c>
      <c r="H1394" s="990"/>
      <c r="I1394" s="548"/>
      <c r="J1394" s="548"/>
      <c r="K1394" s="548"/>
      <c r="L1394" s="988"/>
    </row>
    <row r="1395" spans="2:12" ht="13.8" x14ac:dyDescent="0.3">
      <c r="B1395" s="1537" t="str">
        <f>'28 Scores Compiled'!$L$10</f>
        <v>Not Used</v>
      </c>
      <c r="C1395" s="1538"/>
      <c r="D1395" s="991">
        <f>'13 Score Fill'!$H$31</f>
        <v>0</v>
      </c>
      <c r="E1395" s="1001">
        <f>'28 Scores Compiled'!I125</f>
        <v>0</v>
      </c>
      <c r="F1395" s="993" t="e">
        <f>E1395/D1395</f>
        <v>#DIV/0!</v>
      </c>
      <c r="G1395" s="993" t="e">
        <f>'28 Scores Compiled'!$N$10</f>
        <v>#DIV/0!</v>
      </c>
      <c r="H1395" s="994"/>
      <c r="I1395" s="638"/>
      <c r="J1395" s="638"/>
      <c r="K1395" s="638"/>
      <c r="L1395" s="638"/>
    </row>
    <row r="1396" spans="2:12" ht="13.8" x14ac:dyDescent="0.3">
      <c r="B1396" s="1537" t="str">
        <f>'28 Scores Compiled'!$L$11</f>
        <v>Total</v>
      </c>
      <c r="C1396" s="1538"/>
      <c r="D1396" s="991">
        <f>SUM(D1392:D1395)</f>
        <v>0</v>
      </c>
      <c r="E1396" s="995">
        <f>SUM(E1392:E1395)</f>
        <v>0</v>
      </c>
      <c r="F1396" s="993" t="e">
        <f>E1396/D1396</f>
        <v>#DIV/0!</v>
      </c>
      <c r="G1396" s="993" t="e">
        <f>'28 Scores Compiled'!$N$11</f>
        <v>#DIV/0!</v>
      </c>
      <c r="H1396" s="994"/>
      <c r="I1396" s="638"/>
      <c r="J1396" s="638"/>
      <c r="K1396" s="638"/>
      <c r="L1396" s="638"/>
    </row>
    <row r="1397" spans="2:12" x14ac:dyDescent="0.25">
      <c r="B1397" s="1539"/>
      <c r="C1397" s="1539"/>
      <c r="D1397" s="1539"/>
      <c r="E1397" s="1539"/>
      <c r="F1397" s="1539"/>
      <c r="G1397" s="996"/>
      <c r="H1397" s="997"/>
      <c r="I1397" s="997"/>
      <c r="J1397" s="997"/>
      <c r="K1397" s="997"/>
      <c r="L1397" s="997"/>
    </row>
    <row r="1398" spans="2:12" x14ac:dyDescent="0.25">
      <c r="B1398" s="996"/>
      <c r="C1398" s="996"/>
      <c r="D1398" s="996"/>
      <c r="E1398" s="996"/>
      <c r="F1398" s="996"/>
      <c r="G1398" s="996"/>
      <c r="H1398" s="997"/>
      <c r="I1398" s="997"/>
      <c r="J1398" s="997"/>
      <c r="K1398" s="997"/>
      <c r="L1398" s="997"/>
    </row>
    <row r="1399" spans="2:12" x14ac:dyDescent="0.25">
      <c r="B1399" s="5"/>
      <c r="C1399" s="5"/>
      <c r="D1399" s="5"/>
      <c r="E1399" s="5"/>
      <c r="F1399" s="5"/>
      <c r="G1399" s="5"/>
      <c r="H1399" s="5"/>
      <c r="I1399" s="5"/>
      <c r="J1399" s="5"/>
      <c r="K1399" s="5"/>
      <c r="L1399" s="5"/>
    </row>
    <row r="1400" spans="2:12" x14ac:dyDescent="0.25">
      <c r="B1400" s="5"/>
      <c r="C1400" s="5"/>
      <c r="D1400" s="5"/>
      <c r="E1400" s="5"/>
      <c r="F1400" s="5"/>
      <c r="G1400" s="5"/>
      <c r="H1400" s="5"/>
      <c r="I1400" s="5"/>
      <c r="J1400" s="5"/>
      <c r="K1400" s="5"/>
      <c r="L1400" s="5"/>
    </row>
    <row r="1401" spans="2:12" x14ac:dyDescent="0.25">
      <c r="B1401" s="5"/>
      <c r="C1401" s="5"/>
      <c r="D1401" s="5"/>
      <c r="E1401" s="5"/>
      <c r="F1401" s="5"/>
      <c r="G1401" s="5"/>
      <c r="H1401" s="5"/>
      <c r="I1401" s="5"/>
      <c r="J1401" s="5"/>
      <c r="K1401" s="5"/>
      <c r="L1401" s="5"/>
    </row>
    <row r="1402" spans="2:12" x14ac:dyDescent="0.25">
      <c r="B1402" s="5"/>
      <c r="C1402" s="5"/>
      <c r="D1402" s="5"/>
      <c r="E1402" s="5"/>
      <c r="F1402" s="5"/>
      <c r="G1402" s="5"/>
      <c r="H1402" s="5"/>
      <c r="I1402" s="5"/>
      <c r="J1402" s="5"/>
      <c r="K1402" s="5"/>
      <c r="L1402" s="5"/>
    </row>
    <row r="1403" spans="2:12" x14ac:dyDescent="0.25">
      <c r="B1403" s="5"/>
      <c r="C1403" s="5"/>
      <c r="D1403" s="5"/>
      <c r="E1403" s="5"/>
      <c r="F1403" s="5"/>
      <c r="G1403" s="5"/>
      <c r="H1403" s="5"/>
      <c r="I1403" s="5"/>
      <c r="J1403" s="5"/>
      <c r="K1403" s="5"/>
      <c r="L1403" s="5"/>
    </row>
    <row r="1404" spans="2:12" x14ac:dyDescent="0.25">
      <c r="B1404" s="5"/>
      <c r="C1404" s="5"/>
      <c r="D1404" s="5"/>
      <c r="E1404" s="5"/>
      <c r="F1404" s="5"/>
      <c r="G1404" s="5"/>
      <c r="H1404" s="5"/>
      <c r="I1404" s="5"/>
      <c r="J1404" s="5"/>
      <c r="K1404" s="5"/>
      <c r="L1404" s="5"/>
    </row>
    <row r="1405" spans="2:12" x14ac:dyDescent="0.25">
      <c r="B1405" s="5"/>
      <c r="C1405" s="5"/>
      <c r="D1405" s="5"/>
      <c r="E1405" s="5"/>
      <c r="F1405" s="5"/>
      <c r="G1405" s="5"/>
      <c r="H1405" s="5"/>
      <c r="I1405" s="5"/>
      <c r="J1405" s="5"/>
      <c r="K1405" s="5"/>
      <c r="L1405" s="5"/>
    </row>
    <row r="1406" spans="2:12" x14ac:dyDescent="0.25">
      <c r="B1406" s="5"/>
      <c r="C1406" s="5"/>
      <c r="D1406" s="5"/>
      <c r="E1406" s="5"/>
      <c r="F1406" s="5"/>
      <c r="G1406" s="5"/>
      <c r="H1406" s="5"/>
      <c r="I1406" s="5"/>
      <c r="J1406" s="5"/>
      <c r="K1406" s="5"/>
      <c r="L1406" s="5"/>
    </row>
    <row r="1407" spans="2:12" x14ac:dyDescent="0.25">
      <c r="B1407" s="5"/>
      <c r="C1407" s="5"/>
      <c r="D1407" s="5"/>
      <c r="E1407" s="5"/>
      <c r="F1407" s="5"/>
      <c r="G1407" s="5"/>
      <c r="H1407" s="5"/>
      <c r="I1407" s="5"/>
      <c r="J1407" s="5"/>
      <c r="K1407" s="5"/>
      <c r="L1407" s="5"/>
    </row>
    <row r="1408" spans="2:12" x14ac:dyDescent="0.25">
      <c r="B1408" s="5"/>
      <c r="C1408" s="5"/>
      <c r="D1408" s="5"/>
      <c r="E1408" s="5"/>
      <c r="F1408" s="5"/>
      <c r="G1408" s="5"/>
      <c r="H1408" s="5"/>
      <c r="I1408" s="5"/>
      <c r="J1408" s="5"/>
      <c r="K1408" s="5"/>
      <c r="L1408" s="5"/>
    </row>
    <row r="1409" spans="2:12" x14ac:dyDescent="0.25">
      <c r="B1409" s="5"/>
      <c r="C1409" s="5"/>
      <c r="D1409" s="5"/>
      <c r="E1409" s="5"/>
      <c r="F1409" s="5"/>
      <c r="G1409" s="5"/>
      <c r="H1409" s="5"/>
      <c r="I1409" s="5"/>
      <c r="J1409" s="5"/>
      <c r="K1409" s="5"/>
      <c r="L1409" s="5"/>
    </row>
    <row r="1410" spans="2:12" x14ac:dyDescent="0.25">
      <c r="B1410" s="5"/>
      <c r="C1410" s="5"/>
      <c r="D1410" s="5"/>
      <c r="E1410" s="5"/>
      <c r="F1410" s="5"/>
      <c r="G1410" s="5"/>
      <c r="H1410" s="5"/>
      <c r="I1410" s="5"/>
      <c r="J1410" s="5"/>
      <c r="K1410" s="5"/>
      <c r="L1410" s="5"/>
    </row>
    <row r="1411" spans="2:12" x14ac:dyDescent="0.25">
      <c r="B1411" s="5"/>
      <c r="C1411" s="5"/>
      <c r="D1411" s="5"/>
      <c r="E1411" s="5"/>
      <c r="F1411" s="5"/>
      <c r="G1411" s="5"/>
      <c r="H1411" s="5"/>
      <c r="I1411" s="5"/>
      <c r="J1411" s="5"/>
      <c r="K1411" s="5"/>
      <c r="L1411" s="5"/>
    </row>
    <row r="1412" spans="2:12" x14ac:dyDescent="0.25">
      <c r="B1412" s="5"/>
      <c r="C1412" s="5"/>
      <c r="D1412" s="5"/>
      <c r="E1412" s="5"/>
      <c r="F1412" s="5"/>
      <c r="G1412" s="5"/>
      <c r="H1412" s="5"/>
      <c r="I1412" s="5"/>
      <c r="J1412" s="5"/>
      <c r="K1412" s="5"/>
      <c r="L1412" s="5"/>
    </row>
    <row r="1413" spans="2:12" x14ac:dyDescent="0.25">
      <c r="B1413" s="5"/>
      <c r="C1413" s="5"/>
      <c r="D1413" s="5"/>
      <c r="E1413" s="5"/>
      <c r="F1413" s="5"/>
      <c r="G1413" s="5"/>
      <c r="H1413" s="5"/>
      <c r="I1413" s="5"/>
      <c r="J1413" s="5"/>
      <c r="K1413" s="5"/>
      <c r="L1413" s="5"/>
    </row>
    <row r="1414" spans="2:12" x14ac:dyDescent="0.25">
      <c r="B1414" s="5"/>
      <c r="C1414" s="5"/>
      <c r="D1414" s="5"/>
      <c r="E1414" s="5"/>
      <c r="F1414" s="5"/>
      <c r="G1414" s="5"/>
      <c r="H1414" s="5"/>
      <c r="I1414" s="5"/>
      <c r="J1414" s="5"/>
      <c r="K1414" s="5"/>
      <c r="L1414" s="5"/>
    </row>
    <row r="1415" spans="2:12" x14ac:dyDescent="0.25">
      <c r="B1415" s="5"/>
      <c r="C1415" s="5"/>
      <c r="D1415" s="5"/>
      <c r="E1415" s="5"/>
      <c r="F1415" s="5"/>
      <c r="G1415" s="5"/>
      <c r="H1415" s="5"/>
      <c r="I1415" s="5"/>
      <c r="J1415" s="5"/>
      <c r="K1415" s="5"/>
      <c r="L1415" s="5"/>
    </row>
    <row r="1416" spans="2:12" x14ac:dyDescent="0.25">
      <c r="B1416" s="5"/>
      <c r="C1416" s="5"/>
      <c r="D1416" s="5"/>
      <c r="E1416" s="5"/>
      <c r="F1416" s="5"/>
      <c r="G1416" s="5"/>
      <c r="H1416" s="5"/>
      <c r="I1416" s="5"/>
      <c r="J1416" s="5"/>
      <c r="K1416" s="5"/>
      <c r="L1416" s="5"/>
    </row>
    <row r="1417" spans="2:12" x14ac:dyDescent="0.25">
      <c r="B1417" s="5"/>
      <c r="C1417" s="5"/>
      <c r="D1417" s="5"/>
      <c r="E1417" s="5"/>
      <c r="F1417" s="5"/>
      <c r="G1417" s="5"/>
      <c r="H1417" s="5"/>
      <c r="I1417" s="5"/>
      <c r="J1417" s="5"/>
      <c r="K1417" s="5"/>
      <c r="L1417" s="5"/>
    </row>
    <row r="1418" spans="2:12" x14ac:dyDescent="0.25">
      <c r="B1418" s="5"/>
      <c r="C1418" s="5"/>
      <c r="D1418" s="5"/>
      <c r="E1418" s="5"/>
      <c r="F1418" s="5"/>
      <c r="G1418" s="5"/>
      <c r="H1418" s="5"/>
      <c r="I1418" s="5"/>
      <c r="J1418" s="5"/>
      <c r="K1418" s="5"/>
      <c r="L1418" s="5"/>
    </row>
    <row r="1419" spans="2:12" x14ac:dyDescent="0.25">
      <c r="B1419" s="5"/>
      <c r="C1419" s="5"/>
      <c r="D1419" s="5"/>
      <c r="E1419" s="5"/>
      <c r="F1419" s="5"/>
      <c r="G1419" s="5"/>
      <c r="H1419" s="5"/>
      <c r="I1419" s="5"/>
      <c r="J1419" s="5"/>
      <c r="K1419" s="5"/>
      <c r="L1419" s="5"/>
    </row>
    <row r="1420" spans="2:12" x14ac:dyDescent="0.25">
      <c r="B1420" s="5"/>
      <c r="C1420" s="5"/>
      <c r="D1420" s="5"/>
      <c r="E1420" s="5"/>
      <c r="F1420" s="5"/>
      <c r="G1420" s="5"/>
      <c r="H1420" s="5"/>
      <c r="I1420" s="5"/>
      <c r="J1420" s="5"/>
      <c r="K1420" s="5"/>
      <c r="L1420" s="5"/>
    </row>
    <row r="1421" spans="2:12" x14ac:dyDescent="0.25">
      <c r="B1421" s="5"/>
      <c r="C1421" s="5"/>
      <c r="D1421" s="5"/>
      <c r="E1421" s="5"/>
      <c r="F1421" s="5"/>
      <c r="G1421" s="5"/>
      <c r="H1421" s="5"/>
      <c r="I1421" s="5"/>
      <c r="J1421" s="5"/>
      <c r="K1421" s="5"/>
      <c r="L1421" s="5"/>
    </row>
    <row r="1422" spans="2:12" x14ac:dyDescent="0.25">
      <c r="B1422" s="5"/>
      <c r="C1422" s="5"/>
      <c r="D1422" s="5"/>
      <c r="E1422" s="5"/>
      <c r="F1422" s="5"/>
      <c r="G1422" s="5"/>
      <c r="H1422" s="5"/>
      <c r="I1422" s="5"/>
      <c r="J1422" s="5"/>
      <c r="K1422" s="5"/>
      <c r="L1422" s="5"/>
    </row>
    <row r="1423" spans="2:12" x14ac:dyDescent="0.25">
      <c r="B1423" s="5"/>
      <c r="C1423" s="5"/>
      <c r="D1423" s="5"/>
      <c r="E1423" s="5"/>
      <c r="F1423" s="5"/>
      <c r="G1423" s="5"/>
      <c r="H1423" s="5"/>
      <c r="I1423" s="5"/>
      <c r="J1423" s="5"/>
      <c r="K1423" s="5"/>
      <c r="L1423" s="5"/>
    </row>
    <row r="1424" spans="2:12" x14ac:dyDescent="0.25">
      <c r="B1424" s="5"/>
      <c r="C1424" s="5"/>
      <c r="D1424" s="5"/>
      <c r="E1424" s="5"/>
      <c r="F1424" s="5"/>
      <c r="G1424" s="5"/>
      <c r="H1424" s="5"/>
      <c r="I1424" s="5"/>
      <c r="J1424" s="5"/>
      <c r="K1424" s="5"/>
      <c r="L1424" s="5"/>
    </row>
    <row r="1425" spans="2:12" x14ac:dyDescent="0.25">
      <c r="B1425" s="5"/>
      <c r="C1425" s="5"/>
      <c r="D1425" s="5"/>
      <c r="E1425" s="5"/>
      <c r="F1425" s="5"/>
      <c r="G1425" s="5"/>
      <c r="H1425" s="5"/>
      <c r="I1425" s="5"/>
      <c r="J1425" s="5"/>
      <c r="K1425" s="5"/>
      <c r="L1425" s="5"/>
    </row>
    <row r="1426" spans="2:12" x14ac:dyDescent="0.25">
      <c r="B1426" s="5"/>
      <c r="C1426" s="5"/>
      <c r="D1426" s="5"/>
      <c r="E1426" s="5"/>
      <c r="F1426" s="5"/>
      <c r="G1426" s="5"/>
      <c r="H1426" s="5"/>
      <c r="I1426" s="5"/>
      <c r="J1426" s="5"/>
      <c r="K1426" s="5"/>
      <c r="L1426" s="5"/>
    </row>
    <row r="1427" spans="2:12" x14ac:dyDescent="0.25">
      <c r="B1427" s="5"/>
      <c r="C1427" s="5"/>
      <c r="D1427" s="5"/>
      <c r="E1427" s="5"/>
      <c r="F1427" s="5"/>
      <c r="G1427" s="5"/>
      <c r="H1427" s="5"/>
      <c r="I1427" s="5"/>
      <c r="J1427" s="5"/>
      <c r="K1427" s="5"/>
      <c r="L1427" s="5"/>
    </row>
    <row r="1428" spans="2:12" x14ac:dyDescent="0.25">
      <c r="B1428" s="5"/>
      <c r="C1428" s="5"/>
      <c r="D1428" s="5"/>
      <c r="E1428" s="5"/>
      <c r="F1428" s="5"/>
      <c r="G1428" s="5"/>
      <c r="H1428" s="5"/>
      <c r="I1428" s="5"/>
      <c r="J1428" s="5"/>
      <c r="K1428" s="5"/>
      <c r="L1428" s="5"/>
    </row>
    <row r="1429" spans="2:12" x14ac:dyDescent="0.25">
      <c r="B1429" s="5"/>
      <c r="C1429" s="5"/>
      <c r="D1429" s="5"/>
      <c r="E1429" s="5"/>
      <c r="F1429" s="5"/>
      <c r="G1429" s="5"/>
      <c r="H1429" s="5"/>
      <c r="I1429" s="5"/>
      <c r="J1429" s="5"/>
      <c r="K1429" s="5"/>
      <c r="L1429" s="5"/>
    </row>
    <row r="1430" spans="2:12" x14ac:dyDescent="0.25">
      <c r="B1430" s="5"/>
      <c r="C1430" s="5"/>
      <c r="D1430" s="5"/>
      <c r="E1430" s="5"/>
      <c r="F1430" s="5"/>
      <c r="G1430" s="5"/>
      <c r="H1430" s="5"/>
      <c r="I1430" s="5"/>
      <c r="J1430" s="5"/>
      <c r="K1430" s="5"/>
      <c r="L1430" s="5"/>
    </row>
    <row r="1431" spans="2:12" x14ac:dyDescent="0.25">
      <c r="B1431" s="5"/>
      <c r="C1431" s="5"/>
      <c r="D1431" s="5"/>
      <c r="E1431" s="5"/>
      <c r="F1431" s="5"/>
      <c r="G1431" s="5"/>
      <c r="H1431" s="5"/>
      <c r="I1431" s="5"/>
      <c r="J1431" s="5"/>
      <c r="K1431" s="5"/>
      <c r="L1431" s="5"/>
    </row>
    <row r="1432" spans="2:12" x14ac:dyDescent="0.25">
      <c r="B1432" s="5"/>
      <c r="C1432" s="5"/>
      <c r="D1432" s="5"/>
      <c r="E1432" s="5"/>
      <c r="F1432" s="5"/>
      <c r="G1432" s="5"/>
      <c r="H1432" s="5"/>
      <c r="I1432" s="5"/>
      <c r="J1432" s="5"/>
      <c r="K1432" s="5"/>
      <c r="L1432" s="5"/>
    </row>
    <row r="1433" spans="2:12" x14ac:dyDescent="0.25">
      <c r="B1433" s="5"/>
      <c r="C1433" s="5"/>
      <c r="D1433" s="5"/>
      <c r="E1433" s="5"/>
      <c r="F1433" s="5"/>
      <c r="G1433" s="5"/>
      <c r="H1433" s="5"/>
      <c r="I1433" s="5"/>
      <c r="J1433" s="5"/>
      <c r="K1433" s="5"/>
      <c r="L1433" s="5"/>
    </row>
    <row r="1434" spans="2:12" x14ac:dyDescent="0.25">
      <c r="B1434" s="5"/>
      <c r="C1434" s="5"/>
      <c r="D1434" s="5"/>
      <c r="E1434" s="5"/>
      <c r="F1434" s="5"/>
      <c r="G1434" s="5"/>
      <c r="H1434" s="5"/>
      <c r="I1434" s="5"/>
      <c r="J1434" s="5"/>
      <c r="K1434" s="5"/>
      <c r="L1434" s="5"/>
    </row>
    <row r="1435" spans="2:12" x14ac:dyDescent="0.25">
      <c r="B1435" s="5"/>
      <c r="C1435" s="5"/>
      <c r="D1435" s="5"/>
      <c r="E1435" s="5"/>
      <c r="F1435" s="5"/>
      <c r="G1435" s="5"/>
      <c r="H1435" s="5"/>
      <c r="I1435" s="5"/>
      <c r="J1435" s="5"/>
      <c r="K1435" s="5"/>
      <c r="L1435" s="5"/>
    </row>
    <row r="1436" spans="2:12" x14ac:dyDescent="0.25">
      <c r="B1436" s="5"/>
      <c r="C1436" s="5"/>
      <c r="D1436" s="5"/>
      <c r="E1436" s="5"/>
      <c r="F1436" s="5"/>
      <c r="G1436" s="5"/>
      <c r="H1436" s="5"/>
      <c r="I1436" s="5"/>
      <c r="J1436" s="5"/>
      <c r="K1436" s="5"/>
      <c r="L1436" s="5"/>
    </row>
    <row r="1437" spans="2:12" x14ac:dyDescent="0.25">
      <c r="B1437" s="5"/>
      <c r="C1437" s="5"/>
      <c r="D1437" s="5"/>
      <c r="E1437" s="5"/>
      <c r="F1437" s="5"/>
      <c r="G1437" s="5"/>
      <c r="H1437" s="5"/>
      <c r="I1437" s="5"/>
      <c r="J1437" s="5"/>
      <c r="K1437" s="5"/>
      <c r="L1437" s="5"/>
    </row>
    <row r="1438" spans="2:12" x14ac:dyDescent="0.25">
      <c r="B1438" s="5"/>
      <c r="C1438" s="5"/>
      <c r="D1438" s="5"/>
      <c r="E1438" s="5"/>
      <c r="F1438" s="5"/>
      <c r="G1438" s="5"/>
      <c r="H1438" s="5"/>
      <c r="I1438" s="5"/>
      <c r="J1438" s="5"/>
      <c r="K1438" s="5"/>
      <c r="L1438" s="5"/>
    </row>
    <row r="1439" spans="2:12" x14ac:dyDescent="0.25">
      <c r="B1439" s="5"/>
      <c r="C1439" s="5"/>
      <c r="D1439" s="5"/>
      <c r="E1439" s="5"/>
      <c r="F1439" s="5"/>
      <c r="G1439" s="5"/>
      <c r="H1439" s="5"/>
      <c r="I1439" s="5"/>
      <c r="J1439" s="5"/>
      <c r="K1439" s="5"/>
      <c r="L1439" s="5"/>
    </row>
    <row r="1440" spans="2:12" x14ac:dyDescent="0.25">
      <c r="B1440" s="5"/>
      <c r="C1440" s="5"/>
      <c r="D1440" s="5"/>
      <c r="E1440" s="5"/>
      <c r="F1440" s="5"/>
      <c r="G1440" s="5"/>
      <c r="H1440" s="5"/>
      <c r="I1440" s="5"/>
      <c r="J1440" s="5"/>
      <c r="K1440" s="5"/>
      <c r="L1440" s="5"/>
    </row>
    <row r="1441" spans="2:12" x14ac:dyDescent="0.25">
      <c r="B1441" s="5"/>
      <c r="C1441" s="5"/>
      <c r="D1441" s="5"/>
      <c r="E1441" s="5"/>
      <c r="F1441" s="5"/>
      <c r="G1441" s="5"/>
      <c r="H1441" s="5"/>
      <c r="I1441" s="5"/>
      <c r="J1441" s="5"/>
      <c r="K1441" s="5"/>
      <c r="L1441" s="5"/>
    </row>
    <row r="1442" spans="2:12" ht="17.399999999999999" x14ac:dyDescent="0.25">
      <c r="B1442" s="1544" t="s">
        <v>418</v>
      </c>
      <c r="C1442" s="1544"/>
      <c r="D1442" s="1544"/>
      <c r="E1442" s="1544"/>
      <c r="F1442" s="1544"/>
      <c r="G1442" s="1544"/>
      <c r="H1442" s="1544"/>
      <c r="I1442" s="1544"/>
      <c r="J1442" s="1544"/>
      <c r="K1442" s="1544"/>
      <c r="L1442" s="1544"/>
    </row>
    <row r="1443" spans="2:12" x14ac:dyDescent="0.25">
      <c r="B1443" s="1545" t="s">
        <v>425</v>
      </c>
      <c r="C1443" s="1545"/>
      <c r="D1443" s="1545"/>
      <c r="E1443" s="1545"/>
      <c r="F1443" s="1545"/>
      <c r="G1443" s="1545"/>
      <c r="H1443" s="1545"/>
      <c r="I1443" s="1545"/>
      <c r="J1443" s="1545"/>
      <c r="K1443" s="1545"/>
      <c r="L1443" s="1545"/>
    </row>
    <row r="1444" spans="2:12" ht="17.399999999999999" x14ac:dyDescent="0.25">
      <c r="B1444" s="1546" t="s">
        <v>7</v>
      </c>
      <c r="C1444" s="1546"/>
      <c r="D1444" s="986" t="s">
        <v>298</v>
      </c>
      <c r="E1444" s="5"/>
      <c r="F1444" s="5"/>
      <c r="G1444" s="5"/>
      <c r="H1444" s="987"/>
      <c r="I1444" s="987"/>
      <c r="J1444" s="987"/>
      <c r="K1444" s="987"/>
      <c r="L1444" s="931"/>
    </row>
    <row r="1445" spans="2:12" x14ac:dyDescent="0.25">
      <c r="B1445" s="1540"/>
      <c r="C1445" s="1468"/>
      <c r="D1445" s="5"/>
      <c r="E1445" s="5"/>
      <c r="F1445" s="5"/>
      <c r="G1445" s="5"/>
      <c r="H1445" s="548"/>
      <c r="I1445" s="548"/>
      <c r="J1445" s="548"/>
      <c r="K1445" s="548"/>
      <c r="L1445" s="548"/>
    </row>
    <row r="1446" spans="2:12" ht="13.8" x14ac:dyDescent="0.3">
      <c r="B1446" s="1549" t="s">
        <v>326</v>
      </c>
      <c r="C1446" s="1549"/>
      <c r="D1446" s="1541" t="str">
        <f>'14 FR - Title Page'!$F$10</f>
        <v>The</v>
      </c>
      <c r="E1446" s="1541"/>
      <c r="F1446" s="1541"/>
      <c r="G1446" s="1541"/>
      <c r="H1446" s="548"/>
      <c r="I1446" s="548"/>
      <c r="J1446" s="548"/>
      <c r="K1446" s="548"/>
      <c r="L1446" s="988"/>
    </row>
    <row r="1447" spans="2:12" ht="13.8" x14ac:dyDescent="0.3">
      <c r="B1447" s="1549" t="s">
        <v>325</v>
      </c>
      <c r="C1447" s="1549"/>
      <c r="D1447" s="1541">
        <f>'14 FR - Title Page'!$F$12</f>
        <v>0</v>
      </c>
      <c r="E1447" s="1541"/>
      <c r="F1447" s="1315"/>
      <c r="G1447" s="550"/>
      <c r="H1447" s="548"/>
      <c r="I1447" s="548"/>
      <c r="J1447" s="548"/>
      <c r="K1447" s="548"/>
      <c r="L1447" s="988"/>
    </row>
    <row r="1448" spans="2:12" ht="13.8" x14ac:dyDescent="0.3">
      <c r="B1448" s="1549" t="s">
        <v>332</v>
      </c>
      <c r="C1448" s="1549"/>
      <c r="D1448" s="1547">
        <f>'14 FR - Title Page'!$D$14</f>
        <v>0</v>
      </c>
      <c r="E1448" s="1547"/>
      <c r="F1448" s="1548"/>
      <c r="G1448" s="989"/>
      <c r="H1448" s="548"/>
      <c r="I1448" s="548"/>
      <c r="J1448" s="548"/>
      <c r="K1448" s="548"/>
      <c r="L1448" s="988"/>
    </row>
    <row r="1449" spans="2:12" ht="13.8" x14ac:dyDescent="0.3">
      <c r="B1449" s="1549"/>
      <c r="C1449" s="1549"/>
      <c r="D1449" s="1541"/>
      <c r="E1449" s="1541"/>
      <c r="F1449" s="1315"/>
      <c r="G1449" s="550"/>
      <c r="H1449" s="548"/>
      <c r="I1449" s="548"/>
      <c r="J1449" s="548"/>
      <c r="K1449" s="548"/>
      <c r="L1449" s="988"/>
    </row>
    <row r="1450" spans="2:12" x14ac:dyDescent="0.25">
      <c r="B1450" s="1542" t="s">
        <v>429</v>
      </c>
      <c r="C1450" s="1543"/>
      <c r="D1450" s="1550" t="s">
        <v>348</v>
      </c>
      <c r="E1450" s="1550" t="s">
        <v>428</v>
      </c>
      <c r="F1450" s="1550" t="s">
        <v>431</v>
      </c>
      <c r="G1450" s="1550" t="s">
        <v>432</v>
      </c>
      <c r="H1450" s="990"/>
      <c r="I1450" s="548"/>
      <c r="J1450" s="548"/>
      <c r="K1450" s="548"/>
      <c r="L1450" s="988"/>
    </row>
    <row r="1451" spans="2:12" ht="13.8" x14ac:dyDescent="0.3">
      <c r="B1451" s="1551" t="s">
        <v>406</v>
      </c>
      <c r="C1451" s="1551"/>
      <c r="D1451" s="1550"/>
      <c r="E1451" s="1551"/>
      <c r="F1451" s="1551"/>
      <c r="G1451" s="1550"/>
      <c r="H1451" s="990"/>
      <c r="I1451" s="548"/>
      <c r="J1451" s="548"/>
      <c r="K1451" s="548"/>
      <c r="L1451" s="988"/>
    </row>
    <row r="1452" spans="2:12" ht="13.8" x14ac:dyDescent="0.3">
      <c r="B1452" s="1537" t="e">
        <f>'28 Scores Compiled'!$L$7</f>
        <v>#N/A</v>
      </c>
      <c r="C1452" s="1538"/>
      <c r="D1452" s="991">
        <f>'13 Score Fill'!$H$7</f>
        <v>0</v>
      </c>
      <c r="E1452" s="1001">
        <f>'28 Scores Compiled'!I127</f>
        <v>0</v>
      </c>
      <c r="F1452" s="993" t="e">
        <f>E1452/D1452</f>
        <v>#DIV/0!</v>
      </c>
      <c r="G1452" s="993" t="e">
        <f>'28 Scores Compiled'!$N$7</f>
        <v>#DIV/0!</v>
      </c>
      <c r="H1452" s="990"/>
      <c r="I1452" s="548"/>
      <c r="J1452" s="548"/>
      <c r="K1452" s="548"/>
      <c r="L1452" s="988"/>
    </row>
    <row r="1453" spans="2:12" ht="13.8" x14ac:dyDescent="0.3">
      <c r="B1453" s="1537" t="e">
        <f>'28 Scores Compiled'!$L$8</f>
        <v>#N/A</v>
      </c>
      <c r="C1453" s="1538"/>
      <c r="D1453" s="991">
        <f>'13 Score Fill'!$H$14</f>
        <v>0</v>
      </c>
      <c r="E1453" s="1001">
        <f>'28 Scores Compiled'!I128</f>
        <v>0</v>
      </c>
      <c r="F1453" s="993" t="e">
        <f>E1453/D1453</f>
        <v>#DIV/0!</v>
      </c>
      <c r="G1453" s="993" t="e">
        <f>'28 Scores Compiled'!$N$8</f>
        <v>#DIV/0!</v>
      </c>
      <c r="H1453" s="990"/>
      <c r="I1453" s="548"/>
      <c r="J1453" s="548"/>
      <c r="K1453" s="548"/>
      <c r="L1453" s="988"/>
    </row>
    <row r="1454" spans="2:12" ht="13.8" x14ac:dyDescent="0.3">
      <c r="B1454" s="1537" t="e">
        <f>'28 Scores Compiled'!$L$9</f>
        <v>#N/A</v>
      </c>
      <c r="C1454" s="1538"/>
      <c r="D1454" s="991">
        <f>'13 Score Fill'!$H$23</f>
        <v>0</v>
      </c>
      <c r="E1454" s="1001">
        <f>'28 Scores Compiled'!I129</f>
        <v>0</v>
      </c>
      <c r="F1454" s="993" t="e">
        <f>E1454/D1454</f>
        <v>#DIV/0!</v>
      </c>
      <c r="G1454" s="993" t="e">
        <f>'28 Scores Compiled'!$N$9</f>
        <v>#DIV/0!</v>
      </c>
      <c r="H1454" s="990"/>
      <c r="I1454" s="548"/>
      <c r="J1454" s="548"/>
      <c r="K1454" s="548"/>
      <c r="L1454" s="988"/>
    </row>
    <row r="1455" spans="2:12" ht="13.8" x14ac:dyDescent="0.3">
      <c r="B1455" s="1537" t="str">
        <f>'28 Scores Compiled'!$L$10</f>
        <v>Not Used</v>
      </c>
      <c r="C1455" s="1538"/>
      <c r="D1455" s="991">
        <f>'13 Score Fill'!$H$31</f>
        <v>0</v>
      </c>
      <c r="E1455" s="1001">
        <f>'28 Scores Compiled'!I130</f>
        <v>0</v>
      </c>
      <c r="F1455" s="993" t="e">
        <f>E1455/D1455</f>
        <v>#DIV/0!</v>
      </c>
      <c r="G1455" s="993" t="e">
        <f>'28 Scores Compiled'!$N$10</f>
        <v>#DIV/0!</v>
      </c>
      <c r="H1455" s="994"/>
      <c r="I1455" s="638"/>
      <c r="J1455" s="638"/>
      <c r="K1455" s="638"/>
      <c r="L1455" s="638"/>
    </row>
    <row r="1456" spans="2:12" ht="13.8" x14ac:dyDescent="0.3">
      <c r="B1456" s="1537" t="str">
        <f>'28 Scores Compiled'!$L$11</f>
        <v>Total</v>
      </c>
      <c r="C1456" s="1538"/>
      <c r="D1456" s="991">
        <f>SUM(D1452:D1455)</f>
        <v>0</v>
      </c>
      <c r="E1456" s="995">
        <f>SUM(E1452:E1455)</f>
        <v>0</v>
      </c>
      <c r="F1456" s="993" t="e">
        <f>E1456/D1456</f>
        <v>#DIV/0!</v>
      </c>
      <c r="G1456" s="993" t="e">
        <f>'28 Scores Compiled'!$N$11</f>
        <v>#DIV/0!</v>
      </c>
      <c r="H1456" s="994"/>
      <c r="I1456" s="638"/>
      <c r="J1456" s="638"/>
      <c r="K1456" s="638"/>
      <c r="L1456" s="638"/>
    </row>
    <row r="1457" spans="2:12" x14ac:dyDescent="0.25">
      <c r="B1457" s="1539"/>
      <c r="C1457" s="1539"/>
      <c r="D1457" s="1539"/>
      <c r="E1457" s="1539"/>
      <c r="F1457" s="1539"/>
      <c r="G1457" s="996"/>
      <c r="H1457" s="997"/>
      <c r="I1457" s="997"/>
      <c r="J1457" s="997"/>
      <c r="K1457" s="997"/>
      <c r="L1457" s="997"/>
    </row>
    <row r="1458" spans="2:12" x14ac:dyDescent="0.25">
      <c r="B1458" s="996"/>
      <c r="C1458" s="996"/>
      <c r="D1458" s="996"/>
      <c r="E1458" s="996"/>
      <c r="F1458" s="996"/>
      <c r="G1458" s="996"/>
      <c r="H1458" s="997"/>
      <c r="I1458" s="997"/>
      <c r="J1458" s="997"/>
      <c r="K1458" s="997"/>
      <c r="L1458" s="997"/>
    </row>
    <row r="1459" spans="2:12" x14ac:dyDescent="0.25">
      <c r="B1459" s="5"/>
      <c r="C1459" s="5"/>
      <c r="D1459" s="5"/>
      <c r="E1459" s="5"/>
      <c r="F1459" s="5"/>
      <c r="G1459" s="5"/>
      <c r="H1459" s="5"/>
      <c r="I1459" s="5"/>
      <c r="J1459" s="5"/>
      <c r="K1459" s="5"/>
      <c r="L1459" s="5"/>
    </row>
    <row r="1460" spans="2:12" x14ac:dyDescent="0.25">
      <c r="B1460" s="5"/>
      <c r="C1460" s="5"/>
      <c r="D1460" s="5"/>
      <c r="E1460" s="5"/>
      <c r="F1460" s="5"/>
      <c r="G1460" s="5"/>
      <c r="H1460" s="5"/>
      <c r="I1460" s="5"/>
      <c r="J1460" s="5"/>
      <c r="K1460" s="5"/>
      <c r="L1460" s="5"/>
    </row>
    <row r="1461" spans="2:12" x14ac:dyDescent="0.25">
      <c r="B1461" s="5"/>
      <c r="C1461" s="5"/>
      <c r="D1461" s="5"/>
      <c r="E1461" s="5"/>
      <c r="F1461" s="5"/>
      <c r="G1461" s="5"/>
      <c r="H1461" s="5"/>
      <c r="I1461" s="5"/>
      <c r="J1461" s="5"/>
      <c r="K1461" s="5"/>
      <c r="L1461" s="5"/>
    </row>
    <row r="1462" spans="2:12" x14ac:dyDescent="0.25">
      <c r="B1462" s="5"/>
      <c r="C1462" s="5"/>
      <c r="D1462" s="5"/>
      <c r="E1462" s="5"/>
      <c r="F1462" s="5"/>
      <c r="G1462" s="5"/>
      <c r="H1462" s="5"/>
      <c r="I1462" s="5"/>
      <c r="J1462" s="5"/>
      <c r="K1462" s="5"/>
      <c r="L1462" s="5"/>
    </row>
    <row r="1463" spans="2:12" x14ac:dyDescent="0.25">
      <c r="B1463" s="5"/>
      <c r="C1463" s="5"/>
      <c r="D1463" s="5"/>
      <c r="E1463" s="5"/>
      <c r="F1463" s="5"/>
      <c r="G1463" s="5"/>
      <c r="H1463" s="5"/>
      <c r="I1463" s="5"/>
      <c r="J1463" s="5"/>
      <c r="K1463" s="5"/>
      <c r="L1463" s="5"/>
    </row>
    <row r="1464" spans="2:12" x14ac:dyDescent="0.25">
      <c r="B1464" s="5"/>
      <c r="C1464" s="5"/>
      <c r="D1464" s="5"/>
      <c r="E1464" s="5"/>
      <c r="F1464" s="5"/>
      <c r="G1464" s="5"/>
      <c r="H1464" s="5"/>
      <c r="I1464" s="5"/>
      <c r="J1464" s="5"/>
      <c r="K1464" s="5"/>
      <c r="L1464" s="5"/>
    </row>
    <row r="1465" spans="2:12" x14ac:dyDescent="0.25">
      <c r="B1465" s="5"/>
      <c r="C1465" s="5"/>
      <c r="D1465" s="5"/>
      <c r="E1465" s="5"/>
      <c r="F1465" s="5"/>
      <c r="G1465" s="5"/>
      <c r="H1465" s="5"/>
      <c r="I1465" s="5"/>
      <c r="J1465" s="5"/>
      <c r="K1465" s="5"/>
      <c r="L1465" s="5"/>
    </row>
    <row r="1466" spans="2:12" x14ac:dyDescent="0.25">
      <c r="B1466" s="5"/>
      <c r="C1466" s="5"/>
      <c r="D1466" s="5"/>
      <c r="E1466" s="5"/>
      <c r="F1466" s="5"/>
      <c r="G1466" s="5"/>
      <c r="H1466" s="5"/>
      <c r="I1466" s="5"/>
      <c r="J1466" s="5"/>
      <c r="K1466" s="5"/>
      <c r="L1466" s="5"/>
    </row>
    <row r="1467" spans="2:12" x14ac:dyDescent="0.25">
      <c r="B1467" s="5"/>
      <c r="C1467" s="5"/>
      <c r="D1467" s="5"/>
      <c r="E1467" s="5"/>
      <c r="F1467" s="5"/>
      <c r="G1467" s="5"/>
      <c r="H1467" s="5"/>
      <c r="I1467" s="5"/>
      <c r="J1467" s="5"/>
      <c r="K1467" s="5"/>
      <c r="L1467" s="5"/>
    </row>
    <row r="1468" spans="2:12" x14ac:dyDescent="0.25">
      <c r="B1468" s="5"/>
      <c r="C1468" s="5"/>
      <c r="D1468" s="5"/>
      <c r="E1468" s="5"/>
      <c r="F1468" s="5"/>
      <c r="G1468" s="5"/>
      <c r="H1468" s="5"/>
      <c r="I1468" s="5"/>
      <c r="J1468" s="5"/>
      <c r="K1468" s="5"/>
      <c r="L1468" s="5"/>
    </row>
    <row r="1469" spans="2:12" x14ac:dyDescent="0.25">
      <c r="B1469" s="5"/>
      <c r="C1469" s="5"/>
      <c r="D1469" s="5"/>
      <c r="E1469" s="5"/>
      <c r="F1469" s="5"/>
      <c r="G1469" s="5"/>
      <c r="H1469" s="5"/>
      <c r="I1469" s="5"/>
      <c r="J1469" s="5"/>
      <c r="K1469" s="5"/>
      <c r="L1469" s="5"/>
    </row>
    <row r="1470" spans="2:12" x14ac:dyDescent="0.25">
      <c r="B1470" s="5"/>
      <c r="C1470" s="5"/>
      <c r="D1470" s="5"/>
      <c r="E1470" s="5"/>
      <c r="F1470" s="5"/>
      <c r="G1470" s="5"/>
      <c r="H1470" s="5"/>
      <c r="I1470" s="5"/>
      <c r="J1470" s="5"/>
      <c r="K1470" s="5"/>
      <c r="L1470" s="5"/>
    </row>
    <row r="1471" spans="2:12" x14ac:dyDescent="0.25">
      <c r="B1471" s="5"/>
      <c r="C1471" s="5"/>
      <c r="D1471" s="5"/>
      <c r="E1471" s="5"/>
      <c r="F1471" s="5"/>
      <c r="G1471" s="5"/>
      <c r="H1471" s="5"/>
      <c r="I1471" s="5"/>
      <c r="J1471" s="5"/>
      <c r="K1471" s="5"/>
      <c r="L1471" s="5"/>
    </row>
    <row r="1472" spans="2:12" x14ac:dyDescent="0.25">
      <c r="B1472" s="5"/>
      <c r="C1472" s="5"/>
      <c r="D1472" s="5"/>
      <c r="E1472" s="5"/>
      <c r="F1472" s="5"/>
      <c r="G1472" s="5"/>
      <c r="H1472" s="5"/>
      <c r="I1472" s="5"/>
      <c r="J1472" s="5"/>
      <c r="K1472" s="5"/>
      <c r="L1472" s="5"/>
    </row>
    <row r="1473" spans="2:12" x14ac:dyDescent="0.25">
      <c r="B1473" s="5"/>
      <c r="C1473" s="5"/>
      <c r="D1473" s="5"/>
      <c r="E1473" s="5"/>
      <c r="F1473" s="5"/>
      <c r="G1473" s="5"/>
      <c r="H1473" s="5"/>
      <c r="I1473" s="5"/>
      <c r="J1473" s="5"/>
      <c r="K1473" s="5"/>
      <c r="L1473" s="5"/>
    </row>
    <row r="1474" spans="2:12" x14ac:dyDescent="0.25">
      <c r="B1474" s="5"/>
      <c r="C1474" s="5"/>
      <c r="D1474" s="5"/>
      <c r="E1474" s="5"/>
      <c r="F1474" s="5"/>
      <c r="G1474" s="5"/>
      <c r="H1474" s="5"/>
      <c r="I1474" s="5"/>
      <c r="J1474" s="5"/>
      <c r="K1474" s="5"/>
      <c r="L1474" s="5"/>
    </row>
    <row r="1475" spans="2:12" x14ac:dyDescent="0.25">
      <c r="B1475" s="5"/>
      <c r="C1475" s="5"/>
      <c r="D1475" s="5"/>
      <c r="E1475" s="5"/>
      <c r="F1475" s="5"/>
      <c r="G1475" s="5"/>
      <c r="H1475" s="5"/>
      <c r="I1475" s="5"/>
      <c r="J1475" s="5"/>
      <c r="K1475" s="5"/>
      <c r="L1475" s="5"/>
    </row>
    <row r="1476" spans="2:12" x14ac:dyDescent="0.25">
      <c r="B1476" s="5"/>
      <c r="C1476" s="5"/>
      <c r="D1476" s="5"/>
      <c r="E1476" s="5"/>
      <c r="F1476" s="5"/>
      <c r="G1476" s="5"/>
      <c r="H1476" s="5"/>
      <c r="I1476" s="5"/>
      <c r="J1476" s="5"/>
      <c r="K1476" s="5"/>
      <c r="L1476" s="5"/>
    </row>
    <row r="1477" spans="2:12" x14ac:dyDescent="0.25">
      <c r="B1477" s="5"/>
      <c r="C1477" s="5"/>
      <c r="D1477" s="5"/>
      <c r="E1477" s="5"/>
      <c r="F1477" s="5"/>
      <c r="G1477" s="5"/>
      <c r="H1477" s="5"/>
      <c r="I1477" s="5"/>
      <c r="J1477" s="5"/>
      <c r="K1477" s="5"/>
      <c r="L1477" s="5"/>
    </row>
    <row r="1478" spans="2:12" x14ac:dyDescent="0.25">
      <c r="B1478" s="5"/>
      <c r="C1478" s="5"/>
      <c r="D1478" s="5"/>
      <c r="E1478" s="5"/>
      <c r="F1478" s="5"/>
      <c r="G1478" s="5"/>
      <c r="H1478" s="5"/>
      <c r="I1478" s="5"/>
      <c r="J1478" s="5"/>
      <c r="K1478" s="5"/>
      <c r="L1478" s="5"/>
    </row>
    <row r="1479" spans="2:12" x14ac:dyDescent="0.25">
      <c r="B1479" s="5"/>
      <c r="C1479" s="5"/>
      <c r="D1479" s="5"/>
      <c r="E1479" s="5"/>
      <c r="F1479" s="5"/>
      <c r="G1479" s="5"/>
      <c r="H1479" s="5"/>
      <c r="I1479" s="5"/>
      <c r="J1479" s="5"/>
      <c r="K1479" s="5"/>
      <c r="L1479" s="5"/>
    </row>
    <row r="1480" spans="2:12" x14ac:dyDescent="0.25">
      <c r="B1480" s="5"/>
      <c r="C1480" s="5"/>
      <c r="D1480" s="5"/>
      <c r="E1480" s="5"/>
      <c r="F1480" s="5"/>
      <c r="G1480" s="5"/>
      <c r="H1480" s="5"/>
      <c r="I1480" s="5"/>
      <c r="J1480" s="5"/>
      <c r="K1480" s="5"/>
      <c r="L1480" s="5"/>
    </row>
    <row r="1481" spans="2:12" x14ac:dyDescent="0.25">
      <c r="B1481" s="5"/>
      <c r="C1481" s="5"/>
      <c r="D1481" s="5"/>
      <c r="E1481" s="5"/>
      <c r="F1481" s="5"/>
      <c r="G1481" s="5"/>
      <c r="H1481" s="5"/>
      <c r="I1481" s="5"/>
      <c r="J1481" s="5"/>
      <c r="K1481" s="5"/>
      <c r="L1481" s="5"/>
    </row>
    <row r="1482" spans="2:12" x14ac:dyDescent="0.25">
      <c r="B1482" s="5"/>
      <c r="C1482" s="5"/>
      <c r="D1482" s="5"/>
      <c r="E1482" s="5"/>
      <c r="F1482" s="5"/>
      <c r="G1482" s="5"/>
      <c r="H1482" s="5"/>
      <c r="I1482" s="5"/>
      <c r="J1482" s="5"/>
      <c r="K1482" s="5"/>
      <c r="L1482" s="5"/>
    </row>
    <row r="1483" spans="2:12" x14ac:dyDescent="0.25">
      <c r="B1483" s="5"/>
      <c r="C1483" s="5"/>
      <c r="D1483" s="5"/>
      <c r="E1483" s="5"/>
      <c r="F1483" s="5"/>
      <c r="G1483" s="5"/>
      <c r="H1483" s="5"/>
      <c r="I1483" s="5"/>
      <c r="J1483" s="5"/>
      <c r="K1483" s="5"/>
      <c r="L1483" s="5"/>
    </row>
    <row r="1484" spans="2:12" x14ac:dyDescent="0.25">
      <c r="B1484" s="5"/>
      <c r="C1484" s="5"/>
      <c r="D1484" s="5"/>
      <c r="E1484" s="5"/>
      <c r="F1484" s="5"/>
      <c r="G1484" s="5"/>
      <c r="H1484" s="5"/>
      <c r="I1484" s="5"/>
      <c r="J1484" s="5"/>
      <c r="K1484" s="5"/>
      <c r="L1484" s="5"/>
    </row>
    <row r="1485" spans="2:12" x14ac:dyDescent="0.25">
      <c r="B1485" s="5"/>
      <c r="C1485" s="5"/>
      <c r="D1485" s="5"/>
      <c r="E1485" s="5"/>
      <c r="F1485" s="5"/>
      <c r="G1485" s="5"/>
      <c r="H1485" s="5"/>
      <c r="I1485" s="5"/>
      <c r="J1485" s="5"/>
      <c r="K1485" s="5"/>
      <c r="L1485" s="5"/>
    </row>
    <row r="1486" spans="2:12" x14ac:dyDescent="0.25">
      <c r="B1486" s="5"/>
      <c r="C1486" s="5"/>
      <c r="D1486" s="5"/>
      <c r="E1486" s="5"/>
      <c r="F1486" s="5"/>
      <c r="G1486" s="5"/>
      <c r="H1486" s="5"/>
      <c r="I1486" s="5"/>
      <c r="J1486" s="5"/>
      <c r="K1486" s="5"/>
      <c r="L1486" s="5"/>
    </row>
    <row r="1487" spans="2:12" x14ac:dyDescent="0.25">
      <c r="B1487" s="5"/>
      <c r="C1487" s="5"/>
      <c r="D1487" s="5"/>
      <c r="E1487" s="5"/>
      <c r="F1487" s="5"/>
      <c r="G1487" s="5"/>
      <c r="H1487" s="5"/>
      <c r="I1487" s="5"/>
      <c r="J1487" s="5"/>
      <c r="K1487" s="5"/>
      <c r="L1487" s="5"/>
    </row>
    <row r="1488" spans="2:12" x14ac:dyDescent="0.25">
      <c r="B1488" s="5"/>
      <c r="C1488" s="5"/>
      <c r="D1488" s="5"/>
      <c r="E1488" s="5"/>
      <c r="F1488" s="5"/>
      <c r="G1488" s="5"/>
      <c r="H1488" s="5"/>
      <c r="I1488" s="5"/>
      <c r="J1488" s="5"/>
      <c r="K1488" s="5"/>
      <c r="L1488" s="5"/>
    </row>
    <row r="1489" spans="2:12" x14ac:dyDescent="0.25">
      <c r="B1489" s="5"/>
      <c r="C1489" s="5"/>
      <c r="D1489" s="5"/>
      <c r="E1489" s="5"/>
      <c r="F1489" s="5"/>
      <c r="G1489" s="5"/>
      <c r="H1489" s="5"/>
      <c r="I1489" s="5"/>
      <c r="J1489" s="5"/>
      <c r="K1489" s="5"/>
      <c r="L1489" s="5"/>
    </row>
    <row r="1490" spans="2:12" x14ac:dyDescent="0.25">
      <c r="B1490" s="5"/>
      <c r="C1490" s="5"/>
      <c r="D1490" s="5"/>
      <c r="E1490" s="5"/>
      <c r="F1490" s="5"/>
      <c r="G1490" s="5"/>
      <c r="H1490" s="5"/>
      <c r="I1490" s="5"/>
      <c r="J1490" s="5"/>
      <c r="K1490" s="5"/>
      <c r="L1490" s="5"/>
    </row>
    <row r="1491" spans="2:12" x14ac:dyDescent="0.25">
      <c r="B1491" s="5"/>
      <c r="C1491" s="5"/>
      <c r="D1491" s="5"/>
      <c r="E1491" s="5"/>
      <c r="F1491" s="5"/>
      <c r="G1491" s="5"/>
      <c r="H1491" s="5"/>
      <c r="I1491" s="5"/>
      <c r="J1491" s="5"/>
      <c r="K1491" s="5"/>
      <c r="L1491" s="5"/>
    </row>
    <row r="1492" spans="2:12" x14ac:dyDescent="0.25">
      <c r="B1492" s="5"/>
      <c r="C1492" s="5"/>
      <c r="D1492" s="5"/>
      <c r="E1492" s="5"/>
      <c r="F1492" s="5"/>
      <c r="G1492" s="5"/>
      <c r="H1492" s="5"/>
      <c r="I1492" s="5"/>
      <c r="J1492" s="5"/>
      <c r="K1492" s="5"/>
      <c r="L1492" s="5"/>
    </row>
    <row r="1493" spans="2:12" x14ac:dyDescent="0.25">
      <c r="B1493" s="5"/>
      <c r="C1493" s="5"/>
      <c r="D1493" s="5"/>
      <c r="E1493" s="5"/>
      <c r="F1493" s="5"/>
      <c r="G1493" s="5"/>
      <c r="H1493" s="5"/>
      <c r="I1493" s="5"/>
      <c r="J1493" s="5"/>
      <c r="K1493" s="5"/>
      <c r="L1493" s="5"/>
    </row>
    <row r="1494" spans="2:12" x14ac:dyDescent="0.25">
      <c r="B1494" s="5"/>
      <c r="C1494" s="5"/>
      <c r="D1494" s="5"/>
      <c r="E1494" s="5"/>
      <c r="F1494" s="5"/>
      <c r="G1494" s="5"/>
      <c r="H1494" s="5"/>
      <c r="I1494" s="5"/>
      <c r="J1494" s="5"/>
      <c r="K1494" s="5"/>
      <c r="L1494" s="5"/>
    </row>
    <row r="1495" spans="2:12" x14ac:dyDescent="0.25">
      <c r="B1495" s="5"/>
      <c r="C1495" s="5"/>
      <c r="D1495" s="5"/>
      <c r="E1495" s="5"/>
      <c r="F1495" s="5"/>
      <c r="G1495" s="5"/>
      <c r="H1495" s="5"/>
      <c r="I1495" s="5"/>
      <c r="J1495" s="5"/>
      <c r="K1495" s="5"/>
      <c r="L1495" s="5"/>
    </row>
    <row r="1496" spans="2:12" x14ac:dyDescent="0.25">
      <c r="B1496" s="5"/>
      <c r="C1496" s="5"/>
      <c r="D1496" s="5"/>
      <c r="E1496" s="5"/>
      <c r="F1496" s="5"/>
      <c r="G1496" s="5"/>
      <c r="H1496" s="5"/>
      <c r="I1496" s="5"/>
      <c r="J1496" s="5"/>
      <c r="K1496" s="5"/>
      <c r="L1496" s="5"/>
    </row>
    <row r="1497" spans="2:12" x14ac:dyDescent="0.25">
      <c r="B1497" s="5"/>
      <c r="C1497" s="5"/>
      <c r="D1497" s="5"/>
      <c r="E1497" s="5"/>
      <c r="F1497" s="5"/>
      <c r="G1497" s="5"/>
      <c r="H1497" s="5"/>
      <c r="I1497" s="5"/>
      <c r="J1497" s="5"/>
      <c r="K1497" s="5"/>
      <c r="L1497" s="5"/>
    </row>
    <row r="1498" spans="2:12" x14ac:dyDescent="0.25">
      <c r="B1498" s="5"/>
      <c r="C1498" s="5"/>
      <c r="D1498" s="5"/>
      <c r="E1498" s="5"/>
      <c r="F1498" s="5"/>
      <c r="G1498" s="5"/>
      <c r="H1498" s="5"/>
      <c r="I1498" s="5"/>
      <c r="J1498" s="5"/>
      <c r="K1498" s="5"/>
      <c r="L1498" s="5"/>
    </row>
    <row r="1499" spans="2:12" x14ac:dyDescent="0.25">
      <c r="B1499" s="5"/>
      <c r="C1499" s="5"/>
      <c r="D1499" s="5"/>
      <c r="E1499" s="5"/>
      <c r="F1499" s="5"/>
      <c r="G1499" s="5"/>
      <c r="H1499" s="5"/>
      <c r="I1499" s="5"/>
      <c r="J1499" s="5"/>
      <c r="K1499" s="5"/>
      <c r="L1499" s="5"/>
    </row>
    <row r="1500" spans="2:12" x14ac:dyDescent="0.25">
      <c r="B1500" s="5"/>
      <c r="C1500" s="5"/>
      <c r="D1500" s="5"/>
      <c r="E1500" s="5"/>
      <c r="F1500" s="5"/>
      <c r="G1500" s="5"/>
      <c r="H1500" s="5"/>
      <c r="I1500" s="5"/>
      <c r="J1500" s="5"/>
      <c r="K1500" s="5"/>
      <c r="L1500" s="5"/>
    </row>
    <row r="1501" spans="2:12" x14ac:dyDescent="0.25">
      <c r="B1501" s="5"/>
      <c r="C1501" s="5"/>
      <c r="D1501" s="5"/>
      <c r="E1501" s="5"/>
      <c r="F1501" s="5"/>
      <c r="G1501" s="5"/>
      <c r="H1501" s="5"/>
      <c r="I1501" s="5"/>
      <c r="J1501" s="5"/>
      <c r="K1501" s="5"/>
      <c r="L1501" s="5"/>
    </row>
    <row r="1502" spans="2:12" ht="17.399999999999999" x14ac:dyDescent="0.25">
      <c r="B1502" s="1544" t="s">
        <v>418</v>
      </c>
      <c r="C1502" s="1544"/>
      <c r="D1502" s="1544"/>
      <c r="E1502" s="1544"/>
      <c r="F1502" s="1544"/>
      <c r="G1502" s="1544"/>
      <c r="H1502" s="1544"/>
      <c r="I1502" s="1544"/>
      <c r="J1502" s="1544"/>
      <c r="K1502" s="1544"/>
      <c r="L1502" s="1544"/>
    </row>
    <row r="1503" spans="2:12" x14ac:dyDescent="0.25">
      <c r="B1503" s="1545" t="s">
        <v>425</v>
      </c>
      <c r="C1503" s="1545"/>
      <c r="D1503" s="1545"/>
      <c r="E1503" s="1545"/>
      <c r="F1503" s="1545"/>
      <c r="G1503" s="1545"/>
      <c r="H1503" s="1545"/>
      <c r="I1503" s="1545"/>
      <c r="J1503" s="1545"/>
      <c r="K1503" s="1545"/>
      <c r="L1503" s="1545"/>
    </row>
    <row r="1504" spans="2:12" ht="17.399999999999999" x14ac:dyDescent="0.25">
      <c r="B1504" s="1546" t="s">
        <v>7</v>
      </c>
      <c r="C1504" s="1546"/>
      <c r="D1504" s="986" t="s">
        <v>299</v>
      </c>
      <c r="E1504" s="5"/>
      <c r="F1504" s="5"/>
      <c r="G1504" s="5"/>
      <c r="H1504" s="987"/>
      <c r="I1504" s="987"/>
      <c r="J1504" s="987"/>
      <c r="K1504" s="987"/>
      <c r="L1504" s="931"/>
    </row>
    <row r="1505" spans="2:12" x14ac:dyDescent="0.25">
      <c r="B1505" s="1540"/>
      <c r="C1505" s="1468"/>
      <c r="D1505" s="5"/>
      <c r="E1505" s="5"/>
      <c r="F1505" s="5"/>
      <c r="G1505" s="5"/>
      <c r="H1505" s="548"/>
      <c r="I1505" s="548"/>
      <c r="J1505" s="548"/>
      <c r="K1505" s="548"/>
      <c r="L1505" s="548"/>
    </row>
    <row r="1506" spans="2:12" ht="13.8" x14ac:dyDescent="0.3">
      <c r="B1506" s="1549" t="s">
        <v>326</v>
      </c>
      <c r="C1506" s="1549"/>
      <c r="D1506" s="1541" t="str">
        <f>'14 FR - Title Page'!$F$10</f>
        <v>The</v>
      </c>
      <c r="E1506" s="1541"/>
      <c r="F1506" s="1541"/>
      <c r="G1506" s="1541"/>
      <c r="H1506" s="548"/>
      <c r="I1506" s="548"/>
      <c r="J1506" s="548"/>
      <c r="K1506" s="548"/>
      <c r="L1506" s="988"/>
    </row>
    <row r="1507" spans="2:12" ht="13.8" x14ac:dyDescent="0.3">
      <c r="B1507" s="1549" t="s">
        <v>325</v>
      </c>
      <c r="C1507" s="1549"/>
      <c r="D1507" s="1541">
        <f>'14 FR - Title Page'!$F$12</f>
        <v>0</v>
      </c>
      <c r="E1507" s="1541"/>
      <c r="F1507" s="1315"/>
      <c r="G1507" s="550"/>
      <c r="H1507" s="548"/>
      <c r="I1507" s="548"/>
      <c r="J1507" s="548"/>
      <c r="K1507" s="548"/>
      <c r="L1507" s="988"/>
    </row>
    <row r="1508" spans="2:12" ht="13.8" x14ac:dyDescent="0.3">
      <c r="B1508" s="1549" t="s">
        <v>332</v>
      </c>
      <c r="C1508" s="1549"/>
      <c r="D1508" s="1547">
        <f>'14 FR - Title Page'!$D$14</f>
        <v>0</v>
      </c>
      <c r="E1508" s="1547"/>
      <c r="F1508" s="1548"/>
      <c r="G1508" s="989"/>
      <c r="H1508" s="548"/>
      <c r="I1508" s="548"/>
      <c r="J1508" s="548"/>
      <c r="K1508" s="548"/>
      <c r="L1508" s="988"/>
    </row>
    <row r="1509" spans="2:12" ht="13.8" x14ac:dyDescent="0.3">
      <c r="B1509" s="1549"/>
      <c r="C1509" s="1549"/>
      <c r="D1509" s="1541"/>
      <c r="E1509" s="1541"/>
      <c r="F1509" s="1315"/>
      <c r="G1509" s="550"/>
      <c r="H1509" s="548"/>
      <c r="I1509" s="548"/>
      <c r="J1509" s="548"/>
      <c r="K1509" s="548"/>
      <c r="L1509" s="988"/>
    </row>
    <row r="1510" spans="2:12" x14ac:dyDescent="0.25">
      <c r="B1510" s="1542" t="s">
        <v>429</v>
      </c>
      <c r="C1510" s="1543"/>
      <c r="D1510" s="1550" t="s">
        <v>348</v>
      </c>
      <c r="E1510" s="1550" t="s">
        <v>428</v>
      </c>
      <c r="F1510" s="1550" t="s">
        <v>431</v>
      </c>
      <c r="G1510" s="1550" t="s">
        <v>432</v>
      </c>
      <c r="H1510" s="990"/>
      <c r="I1510" s="548"/>
      <c r="J1510" s="548"/>
      <c r="K1510" s="548"/>
      <c r="L1510" s="988"/>
    </row>
    <row r="1511" spans="2:12" ht="13.8" x14ac:dyDescent="0.3">
      <c r="B1511" s="1551" t="s">
        <v>406</v>
      </c>
      <c r="C1511" s="1551"/>
      <c r="D1511" s="1550"/>
      <c r="E1511" s="1551"/>
      <c r="F1511" s="1551"/>
      <c r="G1511" s="1550"/>
      <c r="H1511" s="990"/>
      <c r="I1511" s="548"/>
      <c r="J1511" s="548"/>
      <c r="K1511" s="548"/>
      <c r="L1511" s="988"/>
    </row>
    <row r="1512" spans="2:12" ht="13.8" x14ac:dyDescent="0.3">
      <c r="B1512" s="1537" t="e">
        <f>'28 Scores Compiled'!$L$7</f>
        <v>#N/A</v>
      </c>
      <c r="C1512" s="1538"/>
      <c r="D1512" s="991">
        <f>'13 Score Fill'!$H$7</f>
        <v>0</v>
      </c>
      <c r="E1512" s="1001">
        <f>'28 Scores Compiled'!I132</f>
        <v>0</v>
      </c>
      <c r="F1512" s="993" t="e">
        <f>E1512/D1512</f>
        <v>#DIV/0!</v>
      </c>
      <c r="G1512" s="993" t="e">
        <f>'28 Scores Compiled'!$N$7</f>
        <v>#DIV/0!</v>
      </c>
      <c r="H1512" s="990"/>
      <c r="I1512" s="548"/>
      <c r="J1512" s="548"/>
      <c r="K1512" s="548"/>
      <c r="L1512" s="988"/>
    </row>
    <row r="1513" spans="2:12" ht="13.8" x14ac:dyDescent="0.3">
      <c r="B1513" s="1537" t="e">
        <f>'28 Scores Compiled'!$L$8</f>
        <v>#N/A</v>
      </c>
      <c r="C1513" s="1538"/>
      <c r="D1513" s="991">
        <f>'13 Score Fill'!$H$14</f>
        <v>0</v>
      </c>
      <c r="E1513" s="1001">
        <f>'28 Scores Compiled'!I133</f>
        <v>0</v>
      </c>
      <c r="F1513" s="993" t="e">
        <f>E1513/D1513</f>
        <v>#DIV/0!</v>
      </c>
      <c r="G1513" s="993" t="e">
        <f>'28 Scores Compiled'!$N$8</f>
        <v>#DIV/0!</v>
      </c>
      <c r="H1513" s="990"/>
      <c r="I1513" s="548"/>
      <c r="J1513" s="548"/>
      <c r="K1513" s="548"/>
      <c r="L1513" s="988"/>
    </row>
    <row r="1514" spans="2:12" ht="13.8" x14ac:dyDescent="0.3">
      <c r="B1514" s="1537" t="e">
        <f>'28 Scores Compiled'!$L$9</f>
        <v>#N/A</v>
      </c>
      <c r="C1514" s="1538"/>
      <c r="D1514" s="991">
        <f>'13 Score Fill'!$H$23</f>
        <v>0</v>
      </c>
      <c r="E1514" s="1001">
        <f>'28 Scores Compiled'!I134</f>
        <v>0</v>
      </c>
      <c r="F1514" s="993" t="e">
        <f>E1514/D1514</f>
        <v>#DIV/0!</v>
      </c>
      <c r="G1514" s="993" t="e">
        <f>'28 Scores Compiled'!$N$9</f>
        <v>#DIV/0!</v>
      </c>
      <c r="H1514" s="990"/>
      <c r="I1514" s="548"/>
      <c r="J1514" s="548"/>
      <c r="K1514" s="548"/>
      <c r="L1514" s="988"/>
    </row>
    <row r="1515" spans="2:12" ht="13.8" x14ac:dyDescent="0.3">
      <c r="B1515" s="1537" t="str">
        <f>'28 Scores Compiled'!$L$10</f>
        <v>Not Used</v>
      </c>
      <c r="C1515" s="1538"/>
      <c r="D1515" s="991">
        <f>'13 Score Fill'!$H$31</f>
        <v>0</v>
      </c>
      <c r="E1515" s="1001">
        <f>'28 Scores Compiled'!I135</f>
        <v>0</v>
      </c>
      <c r="F1515" s="993" t="e">
        <f>E1515/D1515</f>
        <v>#DIV/0!</v>
      </c>
      <c r="G1515" s="993" t="e">
        <f>'28 Scores Compiled'!$N$10</f>
        <v>#DIV/0!</v>
      </c>
      <c r="H1515" s="994"/>
      <c r="I1515" s="638"/>
      <c r="J1515" s="638"/>
      <c r="K1515" s="638"/>
      <c r="L1515" s="638"/>
    </row>
    <row r="1516" spans="2:12" ht="13.8" x14ac:dyDescent="0.3">
      <c r="B1516" s="1537" t="str">
        <f>'28 Scores Compiled'!$L$11</f>
        <v>Total</v>
      </c>
      <c r="C1516" s="1538"/>
      <c r="D1516" s="991">
        <f>SUM(D1512:D1515)</f>
        <v>0</v>
      </c>
      <c r="E1516" s="995">
        <f>SUM(E1512:E1515)</f>
        <v>0</v>
      </c>
      <c r="F1516" s="993" t="e">
        <f>E1516/D1516</f>
        <v>#DIV/0!</v>
      </c>
      <c r="G1516" s="993" t="e">
        <f>'28 Scores Compiled'!$N$11</f>
        <v>#DIV/0!</v>
      </c>
      <c r="H1516" s="994"/>
      <c r="I1516" s="638"/>
      <c r="J1516" s="638"/>
      <c r="K1516" s="638"/>
      <c r="L1516" s="638"/>
    </row>
    <row r="1517" spans="2:12" x14ac:dyDescent="0.25">
      <c r="B1517" s="1539"/>
      <c r="C1517" s="1539"/>
      <c r="D1517" s="1539"/>
      <c r="E1517" s="1539"/>
      <c r="F1517" s="1539"/>
      <c r="G1517" s="996"/>
      <c r="H1517" s="997"/>
      <c r="I1517" s="997"/>
      <c r="J1517" s="997"/>
      <c r="K1517" s="997"/>
      <c r="L1517" s="997"/>
    </row>
    <row r="1518" spans="2:12" x14ac:dyDescent="0.25">
      <c r="B1518" s="996"/>
      <c r="C1518" s="996"/>
      <c r="D1518" s="996"/>
      <c r="E1518" s="996"/>
      <c r="F1518" s="996"/>
      <c r="G1518" s="996"/>
      <c r="H1518" s="997"/>
      <c r="I1518" s="997"/>
      <c r="J1518" s="997"/>
      <c r="K1518" s="997"/>
      <c r="L1518" s="997"/>
    </row>
    <row r="1519" spans="2:12" x14ac:dyDescent="0.25">
      <c r="B1519" s="5"/>
      <c r="C1519" s="5"/>
      <c r="D1519" s="5"/>
      <c r="E1519" s="5"/>
      <c r="F1519" s="5"/>
      <c r="G1519" s="5"/>
      <c r="H1519" s="5"/>
      <c r="I1519" s="5"/>
      <c r="J1519" s="5"/>
      <c r="K1519" s="5"/>
      <c r="L1519" s="5"/>
    </row>
    <row r="1520" spans="2:12" x14ac:dyDescent="0.25">
      <c r="B1520" s="5"/>
      <c r="C1520" s="5"/>
      <c r="D1520" s="5"/>
      <c r="E1520" s="5"/>
      <c r="F1520" s="5"/>
      <c r="G1520" s="5"/>
      <c r="H1520" s="5"/>
      <c r="I1520" s="5"/>
      <c r="J1520" s="5"/>
      <c r="K1520" s="5"/>
      <c r="L1520" s="5"/>
    </row>
    <row r="1521" spans="2:12" x14ac:dyDescent="0.25">
      <c r="B1521" s="5"/>
      <c r="C1521" s="5"/>
      <c r="D1521" s="5"/>
      <c r="E1521" s="5"/>
      <c r="F1521" s="5"/>
      <c r="G1521" s="5"/>
      <c r="H1521" s="5"/>
      <c r="I1521" s="5"/>
      <c r="J1521" s="5"/>
      <c r="K1521" s="5"/>
      <c r="L1521" s="5"/>
    </row>
    <row r="1522" spans="2:12" x14ac:dyDescent="0.25">
      <c r="B1522" s="5"/>
      <c r="C1522" s="5"/>
      <c r="D1522" s="5"/>
      <c r="E1522" s="5"/>
      <c r="F1522" s="5"/>
      <c r="G1522" s="5"/>
      <c r="H1522" s="5"/>
      <c r="I1522" s="5"/>
      <c r="J1522" s="5"/>
      <c r="K1522" s="5"/>
      <c r="L1522" s="5"/>
    </row>
    <row r="1523" spans="2:12" x14ac:dyDescent="0.25">
      <c r="B1523" s="5"/>
      <c r="C1523" s="5"/>
      <c r="D1523" s="5"/>
      <c r="E1523" s="5"/>
      <c r="F1523" s="5"/>
      <c r="G1523" s="5"/>
      <c r="H1523" s="5"/>
      <c r="I1523" s="5"/>
      <c r="J1523" s="5"/>
      <c r="K1523" s="5"/>
      <c r="L1523" s="5"/>
    </row>
    <row r="1524" spans="2:12" x14ac:dyDescent="0.25">
      <c r="B1524" s="5"/>
      <c r="C1524" s="5"/>
      <c r="D1524" s="5"/>
      <c r="E1524" s="5"/>
      <c r="F1524" s="5"/>
      <c r="G1524" s="5"/>
      <c r="H1524" s="5"/>
      <c r="I1524" s="5"/>
      <c r="J1524" s="5"/>
      <c r="K1524" s="5"/>
      <c r="L1524" s="5"/>
    </row>
    <row r="1525" spans="2:12" x14ac:dyDescent="0.25">
      <c r="B1525" s="5"/>
      <c r="C1525" s="5"/>
      <c r="D1525" s="5"/>
      <c r="E1525" s="5"/>
      <c r="F1525" s="5"/>
      <c r="G1525" s="5"/>
      <c r="H1525" s="5"/>
      <c r="I1525" s="5"/>
      <c r="J1525" s="5"/>
      <c r="K1525" s="5"/>
      <c r="L1525" s="5"/>
    </row>
    <row r="1526" spans="2:12" x14ac:dyDescent="0.25">
      <c r="B1526" s="5"/>
      <c r="C1526" s="5"/>
      <c r="D1526" s="5"/>
      <c r="E1526" s="5"/>
      <c r="F1526" s="5"/>
      <c r="G1526" s="5"/>
      <c r="H1526" s="5"/>
      <c r="I1526" s="5"/>
      <c r="J1526" s="5"/>
      <c r="K1526" s="5"/>
      <c r="L1526" s="5"/>
    </row>
    <row r="1527" spans="2:12" x14ac:dyDescent="0.25">
      <c r="B1527" s="5"/>
      <c r="C1527" s="5"/>
      <c r="D1527" s="5"/>
      <c r="E1527" s="5"/>
      <c r="F1527" s="5"/>
      <c r="G1527" s="5"/>
      <c r="H1527" s="5"/>
      <c r="I1527" s="5"/>
      <c r="J1527" s="5"/>
      <c r="K1527" s="5"/>
      <c r="L1527" s="5"/>
    </row>
    <row r="1528" spans="2:12" x14ac:dyDescent="0.25">
      <c r="B1528" s="5"/>
      <c r="C1528" s="5"/>
      <c r="D1528" s="5"/>
      <c r="E1528" s="5"/>
      <c r="F1528" s="5"/>
      <c r="G1528" s="5"/>
      <c r="H1528" s="5"/>
      <c r="I1528" s="5"/>
      <c r="J1528" s="5"/>
      <c r="K1528" s="5"/>
      <c r="L1528" s="5"/>
    </row>
    <row r="1529" spans="2:12" x14ac:dyDescent="0.25">
      <c r="B1529" s="5"/>
      <c r="C1529" s="5"/>
      <c r="D1529" s="5"/>
      <c r="E1529" s="5"/>
      <c r="F1529" s="5"/>
      <c r="G1529" s="5"/>
      <c r="H1529" s="5"/>
      <c r="I1529" s="5"/>
      <c r="J1529" s="5"/>
      <c r="K1529" s="5"/>
      <c r="L1529" s="5"/>
    </row>
    <row r="1530" spans="2:12" x14ac:dyDescent="0.25">
      <c r="B1530" s="5"/>
      <c r="C1530" s="5"/>
      <c r="D1530" s="5"/>
      <c r="E1530" s="5"/>
      <c r="F1530" s="5"/>
      <c r="G1530" s="5"/>
      <c r="H1530" s="5"/>
      <c r="I1530" s="5"/>
      <c r="J1530" s="5"/>
      <c r="K1530" s="5"/>
      <c r="L1530" s="5"/>
    </row>
    <row r="1531" spans="2:12" x14ac:dyDescent="0.25">
      <c r="B1531" s="5"/>
      <c r="C1531" s="5"/>
      <c r="D1531" s="5"/>
      <c r="E1531" s="5"/>
      <c r="F1531" s="5"/>
      <c r="G1531" s="5"/>
      <c r="H1531" s="5"/>
      <c r="I1531" s="5"/>
      <c r="J1531" s="5"/>
      <c r="K1531" s="5"/>
      <c r="L1531" s="5"/>
    </row>
    <row r="1532" spans="2:12" x14ac:dyDescent="0.25">
      <c r="B1532" s="5"/>
      <c r="C1532" s="5"/>
      <c r="D1532" s="5"/>
      <c r="E1532" s="5"/>
      <c r="F1532" s="5"/>
      <c r="G1532" s="5"/>
      <c r="H1532" s="5"/>
      <c r="I1532" s="5"/>
      <c r="J1532" s="5"/>
      <c r="K1532" s="5"/>
      <c r="L1532" s="5"/>
    </row>
    <row r="1533" spans="2:12" x14ac:dyDescent="0.25">
      <c r="B1533" s="5"/>
      <c r="C1533" s="5"/>
      <c r="D1533" s="5"/>
      <c r="E1533" s="5"/>
      <c r="F1533" s="5"/>
      <c r="G1533" s="5"/>
      <c r="H1533" s="5"/>
      <c r="I1533" s="5"/>
      <c r="J1533" s="5"/>
      <c r="K1533" s="5"/>
      <c r="L1533" s="5"/>
    </row>
    <row r="1534" spans="2:12" x14ac:dyDescent="0.25">
      <c r="B1534" s="5"/>
      <c r="C1534" s="5"/>
      <c r="D1534" s="5"/>
      <c r="E1534" s="5"/>
      <c r="F1534" s="5"/>
      <c r="G1534" s="5"/>
      <c r="H1534" s="5"/>
      <c r="I1534" s="5"/>
      <c r="J1534" s="5"/>
      <c r="K1534" s="5"/>
      <c r="L1534" s="5"/>
    </row>
    <row r="1535" spans="2:12" x14ac:dyDescent="0.25">
      <c r="B1535" s="5"/>
      <c r="C1535" s="5"/>
      <c r="D1535" s="5"/>
      <c r="E1535" s="5"/>
      <c r="F1535" s="5"/>
      <c r="G1535" s="5"/>
      <c r="H1535" s="5"/>
      <c r="I1535" s="5"/>
      <c r="J1535" s="5"/>
      <c r="K1535" s="5"/>
      <c r="L1535" s="5"/>
    </row>
    <row r="1536" spans="2:12" x14ac:dyDescent="0.25">
      <c r="B1536" s="5"/>
      <c r="C1536" s="5"/>
      <c r="D1536" s="5"/>
      <c r="E1536" s="5"/>
      <c r="F1536" s="5"/>
      <c r="G1536" s="5"/>
      <c r="H1536" s="5"/>
      <c r="I1536" s="5"/>
      <c r="J1536" s="5"/>
      <c r="K1536" s="5"/>
      <c r="L1536" s="5"/>
    </row>
    <row r="1537" spans="2:12" x14ac:dyDescent="0.25">
      <c r="B1537" s="5"/>
      <c r="C1537" s="5"/>
      <c r="D1537" s="5"/>
      <c r="E1537" s="5"/>
      <c r="F1537" s="5"/>
      <c r="G1537" s="5"/>
      <c r="H1537" s="5"/>
      <c r="I1537" s="5"/>
      <c r="J1537" s="5"/>
      <c r="K1537" s="5"/>
      <c r="L1537" s="5"/>
    </row>
    <row r="1538" spans="2:12" x14ac:dyDescent="0.25">
      <c r="B1538" s="5"/>
      <c r="C1538" s="5"/>
      <c r="D1538" s="5"/>
      <c r="E1538" s="5"/>
      <c r="F1538" s="5"/>
      <c r="G1538" s="5"/>
      <c r="H1538" s="5"/>
      <c r="I1538" s="5"/>
      <c r="J1538" s="5"/>
      <c r="K1538" s="5"/>
      <c r="L1538" s="5"/>
    </row>
    <row r="1539" spans="2:12" x14ac:dyDescent="0.25">
      <c r="B1539" s="5"/>
      <c r="C1539" s="5"/>
      <c r="D1539" s="5"/>
      <c r="E1539" s="5"/>
      <c r="F1539" s="5"/>
      <c r="G1539" s="5"/>
      <c r="H1539" s="5"/>
      <c r="I1539" s="5"/>
      <c r="J1539" s="5"/>
      <c r="K1539" s="5"/>
      <c r="L1539" s="5"/>
    </row>
    <row r="1540" spans="2:12" x14ac:dyDescent="0.25">
      <c r="B1540" s="5"/>
      <c r="C1540" s="5"/>
      <c r="D1540" s="5"/>
      <c r="E1540" s="5"/>
      <c r="F1540" s="5"/>
      <c r="G1540" s="5"/>
      <c r="H1540" s="5"/>
      <c r="I1540" s="5"/>
      <c r="J1540" s="5"/>
      <c r="K1540" s="5"/>
      <c r="L1540" s="5"/>
    </row>
    <row r="1541" spans="2:12" x14ac:dyDescent="0.25">
      <c r="B1541" s="5"/>
      <c r="C1541" s="5"/>
      <c r="D1541" s="5"/>
      <c r="E1541" s="5"/>
      <c r="F1541" s="5"/>
      <c r="G1541" s="5"/>
      <c r="H1541" s="5"/>
      <c r="I1541" s="5"/>
      <c r="J1541" s="5"/>
      <c r="K1541" s="5"/>
      <c r="L1541" s="5"/>
    </row>
    <row r="1542" spans="2:12" x14ac:dyDescent="0.25">
      <c r="B1542" s="5"/>
      <c r="C1542" s="5"/>
      <c r="D1542" s="5"/>
      <c r="E1542" s="5"/>
      <c r="F1542" s="5"/>
      <c r="G1542" s="5"/>
      <c r="H1542" s="5"/>
      <c r="I1542" s="5"/>
      <c r="J1542" s="5"/>
      <c r="K1542" s="5"/>
      <c r="L1542" s="5"/>
    </row>
    <row r="1543" spans="2:12" x14ac:dyDescent="0.25">
      <c r="B1543" s="5"/>
      <c r="C1543" s="5"/>
      <c r="D1543" s="5"/>
      <c r="E1543" s="5"/>
      <c r="F1543" s="5"/>
      <c r="G1543" s="5"/>
      <c r="H1543" s="5"/>
      <c r="I1543" s="5"/>
      <c r="J1543" s="5"/>
      <c r="K1543" s="5"/>
      <c r="L1543" s="5"/>
    </row>
    <row r="1544" spans="2:12" x14ac:dyDescent="0.25">
      <c r="B1544" s="5"/>
      <c r="C1544" s="5"/>
      <c r="D1544" s="5"/>
      <c r="E1544" s="5"/>
      <c r="F1544" s="5"/>
      <c r="G1544" s="5"/>
      <c r="H1544" s="5"/>
      <c r="I1544" s="5"/>
      <c r="J1544" s="5"/>
      <c r="K1544" s="5"/>
      <c r="L1544" s="5"/>
    </row>
    <row r="1545" spans="2:12" x14ac:dyDescent="0.25">
      <c r="B1545" s="5"/>
      <c r="C1545" s="5"/>
      <c r="D1545" s="5"/>
      <c r="E1545" s="5"/>
      <c r="F1545" s="5"/>
      <c r="G1545" s="5"/>
      <c r="H1545" s="5"/>
      <c r="I1545" s="5"/>
      <c r="J1545" s="5"/>
      <c r="K1545" s="5"/>
      <c r="L1545" s="5"/>
    </row>
    <row r="1546" spans="2:12" x14ac:dyDescent="0.25">
      <c r="B1546" s="5"/>
      <c r="C1546" s="5"/>
      <c r="D1546" s="5"/>
      <c r="E1546" s="5"/>
      <c r="F1546" s="5"/>
      <c r="G1546" s="5"/>
      <c r="H1546" s="5"/>
      <c r="I1546" s="5"/>
      <c r="J1546" s="5"/>
      <c r="K1546" s="5"/>
      <c r="L1546" s="5"/>
    </row>
    <row r="1547" spans="2:12" x14ac:dyDescent="0.25">
      <c r="B1547" s="5"/>
      <c r="C1547" s="5"/>
      <c r="D1547" s="5"/>
      <c r="E1547" s="5"/>
      <c r="F1547" s="5"/>
      <c r="G1547" s="5"/>
      <c r="H1547" s="5"/>
      <c r="I1547" s="5"/>
      <c r="J1547" s="5"/>
      <c r="K1547" s="5"/>
      <c r="L1547" s="5"/>
    </row>
    <row r="1548" spans="2:12" x14ac:dyDescent="0.25">
      <c r="B1548" s="5"/>
      <c r="C1548" s="5"/>
      <c r="D1548" s="5"/>
      <c r="E1548" s="5"/>
      <c r="F1548" s="5"/>
      <c r="G1548" s="5"/>
      <c r="H1548" s="5"/>
      <c r="I1548" s="5"/>
      <c r="J1548" s="5"/>
      <c r="K1548" s="5"/>
      <c r="L1548" s="5"/>
    </row>
    <row r="1549" spans="2:12" x14ac:dyDescent="0.25">
      <c r="B1549" s="5"/>
      <c r="C1549" s="5"/>
      <c r="D1549" s="5"/>
      <c r="E1549" s="5"/>
      <c r="F1549" s="5"/>
      <c r="G1549" s="5"/>
      <c r="H1549" s="5"/>
      <c r="I1549" s="5"/>
      <c r="J1549" s="5"/>
      <c r="K1549" s="5"/>
      <c r="L1549" s="5"/>
    </row>
    <row r="1550" spans="2:12" x14ac:dyDescent="0.25">
      <c r="B1550" s="5"/>
      <c r="C1550" s="5"/>
      <c r="D1550" s="5"/>
      <c r="E1550" s="5"/>
      <c r="F1550" s="5"/>
      <c r="G1550" s="5"/>
      <c r="H1550" s="5"/>
      <c r="I1550" s="5"/>
      <c r="J1550" s="5"/>
      <c r="K1550" s="5"/>
      <c r="L1550" s="5"/>
    </row>
    <row r="1551" spans="2:12" x14ac:dyDescent="0.25">
      <c r="B1551" s="5"/>
      <c r="C1551" s="5"/>
      <c r="D1551" s="5"/>
      <c r="E1551" s="5"/>
      <c r="F1551" s="5"/>
      <c r="G1551" s="5"/>
      <c r="H1551" s="5"/>
      <c r="I1551" s="5"/>
      <c r="J1551" s="5"/>
      <c r="K1551" s="5"/>
      <c r="L1551" s="5"/>
    </row>
    <row r="1552" spans="2:12" x14ac:dyDescent="0.25">
      <c r="B1552" s="5"/>
      <c r="C1552" s="5"/>
      <c r="D1552" s="5"/>
      <c r="E1552" s="5"/>
      <c r="F1552" s="5"/>
      <c r="G1552" s="5"/>
      <c r="H1552" s="5"/>
      <c r="I1552" s="5"/>
      <c r="J1552" s="5"/>
      <c r="K1552" s="5"/>
      <c r="L1552" s="5"/>
    </row>
    <row r="1553" spans="2:12" x14ac:dyDescent="0.25">
      <c r="B1553" s="5"/>
      <c r="C1553" s="5"/>
      <c r="D1553" s="5"/>
      <c r="E1553" s="5"/>
      <c r="F1553" s="5"/>
      <c r="G1553" s="5"/>
      <c r="H1553" s="5"/>
      <c r="I1553" s="5"/>
      <c r="J1553" s="5"/>
      <c r="K1553" s="5"/>
      <c r="L1553" s="5"/>
    </row>
    <row r="1554" spans="2:12" x14ac:dyDescent="0.25">
      <c r="B1554" s="5"/>
      <c r="C1554" s="5"/>
      <c r="D1554" s="5"/>
      <c r="E1554" s="5"/>
      <c r="F1554" s="5"/>
      <c r="G1554" s="5"/>
      <c r="H1554" s="5"/>
      <c r="I1554" s="5"/>
      <c r="J1554" s="5"/>
      <c r="K1554" s="5"/>
      <c r="L1554" s="5"/>
    </row>
    <row r="1555" spans="2:12" x14ac:dyDescent="0.25">
      <c r="B1555" s="5"/>
      <c r="C1555" s="5"/>
      <c r="D1555" s="5"/>
      <c r="E1555" s="5"/>
      <c r="F1555" s="5"/>
      <c r="G1555" s="5"/>
      <c r="H1555" s="5"/>
      <c r="I1555" s="5"/>
      <c r="J1555" s="5"/>
      <c r="K1555" s="5"/>
      <c r="L1555" s="5"/>
    </row>
    <row r="1556" spans="2:12" x14ac:dyDescent="0.25">
      <c r="B1556" s="5"/>
      <c r="C1556" s="5"/>
      <c r="D1556" s="5"/>
      <c r="E1556" s="5"/>
      <c r="F1556" s="5"/>
      <c r="G1556" s="5"/>
      <c r="H1556" s="5"/>
      <c r="I1556" s="5"/>
      <c r="J1556" s="5"/>
      <c r="K1556" s="5"/>
      <c r="L1556" s="5"/>
    </row>
    <row r="1557" spans="2:12" x14ac:dyDescent="0.25">
      <c r="B1557" s="5"/>
      <c r="C1557" s="5"/>
      <c r="D1557" s="5"/>
      <c r="E1557" s="5"/>
      <c r="F1557" s="5"/>
      <c r="G1557" s="5"/>
      <c r="H1557" s="5"/>
      <c r="I1557" s="5"/>
      <c r="J1557" s="5"/>
      <c r="K1557" s="5"/>
      <c r="L1557" s="5"/>
    </row>
    <row r="1558" spans="2:12" x14ac:dyDescent="0.25">
      <c r="B1558" s="5"/>
      <c r="C1558" s="5"/>
      <c r="D1558" s="5"/>
      <c r="E1558" s="5"/>
      <c r="F1558" s="5"/>
      <c r="G1558" s="5"/>
      <c r="H1558" s="5"/>
      <c r="I1558" s="5"/>
      <c r="J1558" s="5"/>
      <c r="K1558" s="5"/>
      <c r="L1558" s="5"/>
    </row>
    <row r="1559" spans="2:12" x14ac:dyDescent="0.25">
      <c r="B1559" s="5"/>
      <c r="C1559" s="5"/>
      <c r="D1559" s="5"/>
      <c r="E1559" s="5"/>
      <c r="F1559" s="5"/>
      <c r="G1559" s="5"/>
      <c r="H1559" s="5"/>
      <c r="I1559" s="5"/>
      <c r="J1559" s="5"/>
      <c r="K1559" s="5"/>
      <c r="L1559" s="5"/>
    </row>
    <row r="1560" spans="2:12" x14ac:dyDescent="0.25">
      <c r="B1560" s="5"/>
      <c r="C1560" s="5"/>
      <c r="D1560" s="5"/>
      <c r="E1560" s="5"/>
      <c r="F1560" s="5"/>
      <c r="G1560" s="5"/>
      <c r="H1560" s="5"/>
      <c r="I1560" s="5"/>
      <c r="J1560" s="5"/>
      <c r="K1560" s="5"/>
      <c r="L1560" s="5"/>
    </row>
  </sheetData>
  <sheetProtection sheet="1" objects="1" scenarios="1"/>
  <mergeCells count="629">
    <mergeCell ref="G1510:G1511"/>
    <mergeCell ref="B1511:C1511"/>
    <mergeCell ref="B1512:C1512"/>
    <mergeCell ref="B1513:C1513"/>
    <mergeCell ref="B1514:C1514"/>
    <mergeCell ref="D1506:G1506"/>
    <mergeCell ref="B1450:C1450"/>
    <mergeCell ref="D1450:D1451"/>
    <mergeCell ref="E1450:E1451"/>
    <mergeCell ref="F1450:F1451"/>
    <mergeCell ref="G1450:G1451"/>
    <mergeCell ref="B1451:C1451"/>
    <mergeCell ref="B1452:C1452"/>
    <mergeCell ref="B1453:C1453"/>
    <mergeCell ref="B1454:C1454"/>
    <mergeCell ref="B1455:C1455"/>
    <mergeCell ref="B1456:C1456"/>
    <mergeCell ref="B1457:F1457"/>
    <mergeCell ref="B1502:L1502"/>
    <mergeCell ref="B1503:L1503"/>
    <mergeCell ref="B1504:C1504"/>
    <mergeCell ref="B1505:C1505"/>
    <mergeCell ref="B1506:C1506"/>
    <mergeCell ref="N2:S2"/>
    <mergeCell ref="B1445:C1445"/>
    <mergeCell ref="B1446:C1446"/>
    <mergeCell ref="D1446:G1446"/>
    <mergeCell ref="B1447:C1447"/>
    <mergeCell ref="D1447:F1447"/>
    <mergeCell ref="B1448:C1448"/>
    <mergeCell ref="D1448:F1448"/>
    <mergeCell ref="B1449:C1449"/>
    <mergeCell ref="D1449:F1449"/>
    <mergeCell ref="B1392:C1392"/>
    <mergeCell ref="B1393:C1393"/>
    <mergeCell ref="B1394:C1394"/>
    <mergeCell ref="B1395:C1395"/>
    <mergeCell ref="B1396:C1396"/>
    <mergeCell ref="B1397:F1397"/>
    <mergeCell ref="B1442:L1442"/>
    <mergeCell ref="B1443:L1443"/>
    <mergeCell ref="B1444:C1444"/>
    <mergeCell ref="B1386:C1386"/>
    <mergeCell ref="D1386:G1386"/>
    <mergeCell ref="B1387:C1387"/>
    <mergeCell ref="D1387:F1387"/>
    <mergeCell ref="B1388:C1388"/>
    <mergeCell ref="B1517:F1517"/>
    <mergeCell ref="B1507:C1507"/>
    <mergeCell ref="D1507:F1507"/>
    <mergeCell ref="B1508:C1508"/>
    <mergeCell ref="D1508:F1508"/>
    <mergeCell ref="B1509:C1509"/>
    <mergeCell ref="D1509:F1509"/>
    <mergeCell ref="B1510:C1510"/>
    <mergeCell ref="D1510:D1511"/>
    <mergeCell ref="E1510:E1511"/>
    <mergeCell ref="F1510:F1511"/>
    <mergeCell ref="B1515:C1515"/>
    <mergeCell ref="B1516:C1516"/>
    <mergeCell ref="D1388:F1388"/>
    <mergeCell ref="B1389:C1389"/>
    <mergeCell ref="D1389:F1389"/>
    <mergeCell ref="B1390:C1390"/>
    <mergeCell ref="D1390:D1391"/>
    <mergeCell ref="E1390:E1391"/>
    <mergeCell ref="F1390:F1391"/>
    <mergeCell ref="G1390:G1391"/>
    <mergeCell ref="B1391:C1391"/>
    <mergeCell ref="B1333:C1333"/>
    <mergeCell ref="B1334:C1334"/>
    <mergeCell ref="B1335:C1335"/>
    <mergeCell ref="B1336:C1336"/>
    <mergeCell ref="B1337:F1337"/>
    <mergeCell ref="B1382:L1382"/>
    <mergeCell ref="B1383:L1383"/>
    <mergeCell ref="B1384:C1384"/>
    <mergeCell ref="B1385:C1385"/>
    <mergeCell ref="B1329:C1329"/>
    <mergeCell ref="D1329:F1329"/>
    <mergeCell ref="B1330:C1330"/>
    <mergeCell ref="D1330:D1331"/>
    <mergeCell ref="E1330:E1331"/>
    <mergeCell ref="F1330:F1331"/>
    <mergeCell ref="G1330:G1331"/>
    <mergeCell ref="B1331:C1331"/>
    <mergeCell ref="B1332:C1332"/>
    <mergeCell ref="B1323:L1323"/>
    <mergeCell ref="B1324:C1324"/>
    <mergeCell ref="B1325:C1325"/>
    <mergeCell ref="B1326:C1326"/>
    <mergeCell ref="D1326:G1326"/>
    <mergeCell ref="B1327:C1327"/>
    <mergeCell ref="D1327:F1327"/>
    <mergeCell ref="B1328:C1328"/>
    <mergeCell ref="D1328:F1328"/>
    <mergeCell ref="G1270:G1271"/>
    <mergeCell ref="B1271:C1271"/>
    <mergeCell ref="B1272:C1272"/>
    <mergeCell ref="B1273:C1273"/>
    <mergeCell ref="B1274:C1274"/>
    <mergeCell ref="B1275:C1275"/>
    <mergeCell ref="B1276:C1276"/>
    <mergeCell ref="B1277:F1277"/>
    <mergeCell ref="B1322:L1322"/>
    <mergeCell ref="B1267:C1267"/>
    <mergeCell ref="D1267:F1267"/>
    <mergeCell ref="B1268:C1268"/>
    <mergeCell ref="D1268:F1268"/>
    <mergeCell ref="B1269:C1269"/>
    <mergeCell ref="D1269:F1269"/>
    <mergeCell ref="B1270:C1270"/>
    <mergeCell ref="D1270:D1271"/>
    <mergeCell ref="E1270:E1271"/>
    <mergeCell ref="F1270:F1271"/>
    <mergeCell ref="B1215:C1215"/>
    <mergeCell ref="B1216:C1216"/>
    <mergeCell ref="B1217:F1217"/>
    <mergeCell ref="B1262:L1262"/>
    <mergeCell ref="B1263:L1263"/>
    <mergeCell ref="B1264:C1264"/>
    <mergeCell ref="B1265:C1265"/>
    <mergeCell ref="B1266:C1266"/>
    <mergeCell ref="D1266:G1266"/>
    <mergeCell ref="B1210:C1210"/>
    <mergeCell ref="D1210:D1211"/>
    <mergeCell ref="E1210:E1211"/>
    <mergeCell ref="F1210:F1211"/>
    <mergeCell ref="G1210:G1211"/>
    <mergeCell ref="B1211:C1211"/>
    <mergeCell ref="B1212:C1212"/>
    <mergeCell ref="B1213:C1213"/>
    <mergeCell ref="B1214:C1214"/>
    <mergeCell ref="B1205:C1205"/>
    <mergeCell ref="B1206:C1206"/>
    <mergeCell ref="D1206:G1206"/>
    <mergeCell ref="B1207:C1207"/>
    <mergeCell ref="D1207:F1207"/>
    <mergeCell ref="B1208:C1208"/>
    <mergeCell ref="D1208:F1208"/>
    <mergeCell ref="B1209:C1209"/>
    <mergeCell ref="D1209:F1209"/>
    <mergeCell ref="B1152:C1152"/>
    <mergeCell ref="B1153:C1153"/>
    <mergeCell ref="B1154:C1154"/>
    <mergeCell ref="B1155:C1155"/>
    <mergeCell ref="B1156:C1156"/>
    <mergeCell ref="B1157:F1157"/>
    <mergeCell ref="B1202:L1202"/>
    <mergeCell ref="B1203:L1203"/>
    <mergeCell ref="B1204:C1204"/>
    <mergeCell ref="B1146:C1146"/>
    <mergeCell ref="D1146:G1146"/>
    <mergeCell ref="B1147:C1147"/>
    <mergeCell ref="D1147:F1147"/>
    <mergeCell ref="B1148:C1148"/>
    <mergeCell ref="D1148:F1148"/>
    <mergeCell ref="B1149:C1149"/>
    <mergeCell ref="D1149:F1149"/>
    <mergeCell ref="B1150:C1150"/>
    <mergeCell ref="D1150:D1151"/>
    <mergeCell ref="E1150:E1151"/>
    <mergeCell ref="F1150:F1151"/>
    <mergeCell ref="G1150:G1151"/>
    <mergeCell ref="B1151:C1151"/>
    <mergeCell ref="B1093:C1093"/>
    <mergeCell ref="B1094:C1094"/>
    <mergeCell ref="B1095:C1095"/>
    <mergeCell ref="B1096:C1096"/>
    <mergeCell ref="B1097:F1097"/>
    <mergeCell ref="B1142:L1142"/>
    <mergeCell ref="B1143:L1143"/>
    <mergeCell ref="B1144:C1144"/>
    <mergeCell ref="B1145:C1145"/>
    <mergeCell ref="B1089:C1089"/>
    <mergeCell ref="D1089:F1089"/>
    <mergeCell ref="B1090:C1090"/>
    <mergeCell ref="D1090:D1091"/>
    <mergeCell ref="E1090:E1091"/>
    <mergeCell ref="F1090:F1091"/>
    <mergeCell ref="G1090:G1091"/>
    <mergeCell ref="B1091:C1091"/>
    <mergeCell ref="B1092:C1092"/>
    <mergeCell ref="B1083:L1083"/>
    <mergeCell ref="B1084:C1084"/>
    <mergeCell ref="B1085:C1085"/>
    <mergeCell ref="B1086:C1086"/>
    <mergeCell ref="D1086:G1086"/>
    <mergeCell ref="B1087:C1087"/>
    <mergeCell ref="D1087:F1087"/>
    <mergeCell ref="B1088:C1088"/>
    <mergeCell ref="D1088:F1088"/>
    <mergeCell ref="G1030:G1031"/>
    <mergeCell ref="B1031:C1031"/>
    <mergeCell ref="B1032:C1032"/>
    <mergeCell ref="B1033:C1033"/>
    <mergeCell ref="B1034:C1034"/>
    <mergeCell ref="B1035:C1035"/>
    <mergeCell ref="B1036:C1036"/>
    <mergeCell ref="B1037:F1037"/>
    <mergeCell ref="B1082:L1082"/>
    <mergeCell ref="B1027:C1027"/>
    <mergeCell ref="D1027:F1027"/>
    <mergeCell ref="B1028:C1028"/>
    <mergeCell ref="D1028:F1028"/>
    <mergeCell ref="B1029:C1029"/>
    <mergeCell ref="D1029:F1029"/>
    <mergeCell ref="B1030:C1030"/>
    <mergeCell ref="D1030:D1031"/>
    <mergeCell ref="E1030:E1031"/>
    <mergeCell ref="F1030:F1031"/>
    <mergeCell ref="B975:C975"/>
    <mergeCell ref="B976:C976"/>
    <mergeCell ref="B977:F977"/>
    <mergeCell ref="B1022:L1022"/>
    <mergeCell ref="B1023:L1023"/>
    <mergeCell ref="B1024:C1024"/>
    <mergeCell ref="B1025:C1025"/>
    <mergeCell ref="B1026:C1026"/>
    <mergeCell ref="D1026:G1026"/>
    <mergeCell ref="B970:C970"/>
    <mergeCell ref="D970:D971"/>
    <mergeCell ref="E970:E971"/>
    <mergeCell ref="F970:F971"/>
    <mergeCell ref="G970:G971"/>
    <mergeCell ref="B971:C971"/>
    <mergeCell ref="B972:C972"/>
    <mergeCell ref="B973:C973"/>
    <mergeCell ref="B974:C974"/>
    <mergeCell ref="B965:C965"/>
    <mergeCell ref="B966:C966"/>
    <mergeCell ref="D966:G966"/>
    <mergeCell ref="B967:C967"/>
    <mergeCell ref="D967:F967"/>
    <mergeCell ref="B968:C968"/>
    <mergeCell ref="D968:F968"/>
    <mergeCell ref="B969:C969"/>
    <mergeCell ref="D969:F969"/>
    <mergeCell ref="B912:C912"/>
    <mergeCell ref="B913:C913"/>
    <mergeCell ref="B914:C914"/>
    <mergeCell ref="B915:C915"/>
    <mergeCell ref="B916:C916"/>
    <mergeCell ref="B917:F917"/>
    <mergeCell ref="B962:L962"/>
    <mergeCell ref="B963:L963"/>
    <mergeCell ref="B964:C964"/>
    <mergeCell ref="B906:C906"/>
    <mergeCell ref="D906:G906"/>
    <mergeCell ref="B907:C907"/>
    <mergeCell ref="D907:F907"/>
    <mergeCell ref="B908:C908"/>
    <mergeCell ref="D908:F908"/>
    <mergeCell ref="B909:C909"/>
    <mergeCell ref="D909:F909"/>
    <mergeCell ref="B910:C910"/>
    <mergeCell ref="D910:D911"/>
    <mergeCell ref="E910:E911"/>
    <mergeCell ref="F910:F911"/>
    <mergeCell ref="G910:G911"/>
    <mergeCell ref="B911:C911"/>
    <mergeCell ref="B853:C853"/>
    <mergeCell ref="B854:C854"/>
    <mergeCell ref="B855:C855"/>
    <mergeCell ref="B856:C856"/>
    <mergeCell ref="B857:F857"/>
    <mergeCell ref="B902:L902"/>
    <mergeCell ref="B903:L903"/>
    <mergeCell ref="B904:C904"/>
    <mergeCell ref="B905:C905"/>
    <mergeCell ref="B849:C849"/>
    <mergeCell ref="D849:F849"/>
    <mergeCell ref="B850:C850"/>
    <mergeCell ref="D850:D851"/>
    <mergeCell ref="E850:E851"/>
    <mergeCell ref="F850:F851"/>
    <mergeCell ref="G850:G851"/>
    <mergeCell ref="B851:C851"/>
    <mergeCell ref="B852:C852"/>
    <mergeCell ref="B842:L842"/>
    <mergeCell ref="B843:L843"/>
    <mergeCell ref="B844:C844"/>
    <mergeCell ref="B845:C845"/>
    <mergeCell ref="B846:C846"/>
    <mergeCell ref="D846:G846"/>
    <mergeCell ref="B847:C847"/>
    <mergeCell ref="D847:F847"/>
    <mergeCell ref="B848:C848"/>
    <mergeCell ref="D848:F848"/>
    <mergeCell ref="B793:C793"/>
    <mergeCell ref="B794:C794"/>
    <mergeCell ref="B795:C795"/>
    <mergeCell ref="B796:C796"/>
    <mergeCell ref="B797:F797"/>
    <mergeCell ref="D246:G246"/>
    <mergeCell ref="D306:G306"/>
    <mergeCell ref="B242:L242"/>
    <mergeCell ref="B243:L243"/>
    <mergeCell ref="B244:C244"/>
    <mergeCell ref="B245:C245"/>
    <mergeCell ref="B250:C250"/>
    <mergeCell ref="D250:D251"/>
    <mergeCell ref="E250:E251"/>
    <mergeCell ref="F250:F251"/>
    <mergeCell ref="D426:G426"/>
    <mergeCell ref="D486:G486"/>
    <mergeCell ref="D546:G546"/>
    <mergeCell ref="D606:G606"/>
    <mergeCell ref="D666:G666"/>
    <mergeCell ref="G610:G611"/>
    <mergeCell ref="B617:F617"/>
    <mergeCell ref="B662:L662"/>
    <mergeCell ref="B606:C606"/>
    <mergeCell ref="B732:C732"/>
    <mergeCell ref="B733:C733"/>
    <mergeCell ref="B734:C734"/>
    <mergeCell ref="B735:C735"/>
    <mergeCell ref="D730:D731"/>
    <mergeCell ref="E730:E731"/>
    <mergeCell ref="F730:F731"/>
    <mergeCell ref="B736:C736"/>
    <mergeCell ref="B737:F737"/>
    <mergeCell ref="B792:C792"/>
    <mergeCell ref="B782:L782"/>
    <mergeCell ref="B783:L783"/>
    <mergeCell ref="B784:C784"/>
    <mergeCell ref="B785:C785"/>
    <mergeCell ref="B786:C786"/>
    <mergeCell ref="B787:C787"/>
    <mergeCell ref="D787:F787"/>
    <mergeCell ref="B788:C788"/>
    <mergeCell ref="D788:F788"/>
    <mergeCell ref="D786:G786"/>
    <mergeCell ref="B789:C789"/>
    <mergeCell ref="D789:F789"/>
    <mergeCell ref="B790:C790"/>
    <mergeCell ref="D790:D791"/>
    <mergeCell ref="E790:E791"/>
    <mergeCell ref="F790:F791"/>
    <mergeCell ref="G790:G791"/>
    <mergeCell ref="B791:C791"/>
    <mergeCell ref="D727:F727"/>
    <mergeCell ref="B728:C728"/>
    <mergeCell ref="D728:F728"/>
    <mergeCell ref="B729:C729"/>
    <mergeCell ref="D729:F729"/>
    <mergeCell ref="B730:C730"/>
    <mergeCell ref="B673:C673"/>
    <mergeCell ref="B674:C674"/>
    <mergeCell ref="B675:C675"/>
    <mergeCell ref="B676:C676"/>
    <mergeCell ref="B677:F677"/>
    <mergeCell ref="B722:L722"/>
    <mergeCell ref="B723:L723"/>
    <mergeCell ref="B724:C724"/>
    <mergeCell ref="B725:C725"/>
    <mergeCell ref="D726:G726"/>
    <mergeCell ref="G730:G731"/>
    <mergeCell ref="B731:C731"/>
    <mergeCell ref="B726:C726"/>
    <mergeCell ref="B727:C727"/>
    <mergeCell ref="B669:C669"/>
    <mergeCell ref="D669:F669"/>
    <mergeCell ref="B670:C670"/>
    <mergeCell ref="D670:D671"/>
    <mergeCell ref="E670:E671"/>
    <mergeCell ref="F670:F671"/>
    <mergeCell ref="G670:G671"/>
    <mergeCell ref="B671:C671"/>
    <mergeCell ref="B672:C672"/>
    <mergeCell ref="B663:L663"/>
    <mergeCell ref="B664:C664"/>
    <mergeCell ref="B665:C665"/>
    <mergeCell ref="B666:C666"/>
    <mergeCell ref="B667:C667"/>
    <mergeCell ref="D667:F667"/>
    <mergeCell ref="B668:C668"/>
    <mergeCell ref="D668:F668"/>
    <mergeCell ref="B612:C612"/>
    <mergeCell ref="B613:C613"/>
    <mergeCell ref="B614:C614"/>
    <mergeCell ref="B615:C615"/>
    <mergeCell ref="B616:C616"/>
    <mergeCell ref="B607:C607"/>
    <mergeCell ref="D607:F607"/>
    <mergeCell ref="B608:C608"/>
    <mergeCell ref="D608:F608"/>
    <mergeCell ref="B609:C609"/>
    <mergeCell ref="D609:F609"/>
    <mergeCell ref="B610:C610"/>
    <mergeCell ref="D610:D611"/>
    <mergeCell ref="E610:E611"/>
    <mergeCell ref="F610:F611"/>
    <mergeCell ref="B611:C611"/>
    <mergeCell ref="B553:C553"/>
    <mergeCell ref="B554:C554"/>
    <mergeCell ref="B555:C555"/>
    <mergeCell ref="B556:C556"/>
    <mergeCell ref="B557:F557"/>
    <mergeCell ref="B602:L602"/>
    <mergeCell ref="B603:L603"/>
    <mergeCell ref="B604:C604"/>
    <mergeCell ref="B605:C605"/>
    <mergeCell ref="B549:C549"/>
    <mergeCell ref="D549:F549"/>
    <mergeCell ref="B550:C550"/>
    <mergeCell ref="D550:D551"/>
    <mergeCell ref="E550:E551"/>
    <mergeCell ref="F550:F551"/>
    <mergeCell ref="G550:G551"/>
    <mergeCell ref="B551:C551"/>
    <mergeCell ref="B552:C552"/>
    <mergeCell ref="B543:L543"/>
    <mergeCell ref="B544:C544"/>
    <mergeCell ref="B545:C545"/>
    <mergeCell ref="B546:C546"/>
    <mergeCell ref="B547:C547"/>
    <mergeCell ref="D547:F547"/>
    <mergeCell ref="B548:C548"/>
    <mergeCell ref="D548:F548"/>
    <mergeCell ref="G490:G491"/>
    <mergeCell ref="B491:C491"/>
    <mergeCell ref="B492:C492"/>
    <mergeCell ref="B493:C493"/>
    <mergeCell ref="B494:C494"/>
    <mergeCell ref="B495:C495"/>
    <mergeCell ref="B490:C490"/>
    <mergeCell ref="D490:D491"/>
    <mergeCell ref="E490:E491"/>
    <mergeCell ref="F490:F491"/>
    <mergeCell ref="B496:C496"/>
    <mergeCell ref="B497:F497"/>
    <mergeCell ref="B542:L542"/>
    <mergeCell ref="B486:C486"/>
    <mergeCell ref="B487:C487"/>
    <mergeCell ref="D487:F487"/>
    <mergeCell ref="B488:C488"/>
    <mergeCell ref="D488:F488"/>
    <mergeCell ref="B489:C489"/>
    <mergeCell ref="D489:F489"/>
    <mergeCell ref="B433:C433"/>
    <mergeCell ref="B434:C434"/>
    <mergeCell ref="B435:C435"/>
    <mergeCell ref="B436:C436"/>
    <mergeCell ref="B437:F437"/>
    <mergeCell ref="B482:L482"/>
    <mergeCell ref="B483:L483"/>
    <mergeCell ref="B484:C484"/>
    <mergeCell ref="B485:C485"/>
    <mergeCell ref="B429:C429"/>
    <mergeCell ref="D429:F429"/>
    <mergeCell ref="B430:C430"/>
    <mergeCell ref="D430:D431"/>
    <mergeCell ref="E430:E431"/>
    <mergeCell ref="F430:F431"/>
    <mergeCell ref="G430:G431"/>
    <mergeCell ref="B431:C431"/>
    <mergeCell ref="B432:C432"/>
    <mergeCell ref="B422:L422"/>
    <mergeCell ref="B423:L423"/>
    <mergeCell ref="B424:C424"/>
    <mergeCell ref="B425:C425"/>
    <mergeCell ref="B426:C426"/>
    <mergeCell ref="B427:C427"/>
    <mergeCell ref="D427:F427"/>
    <mergeCell ref="B428:C428"/>
    <mergeCell ref="D428:F428"/>
    <mergeCell ref="B257:F257"/>
    <mergeCell ref="B252:C252"/>
    <mergeCell ref="B253:C253"/>
    <mergeCell ref="B254:C254"/>
    <mergeCell ref="B255:C255"/>
    <mergeCell ref="B256:C256"/>
    <mergeCell ref="B303:L303"/>
    <mergeCell ref="B304:C304"/>
    <mergeCell ref="B305:C305"/>
    <mergeCell ref="G250:G251"/>
    <mergeCell ref="B251:C251"/>
    <mergeCell ref="B247:C247"/>
    <mergeCell ref="D247:F247"/>
    <mergeCell ref="B248:C248"/>
    <mergeCell ref="D248:F248"/>
    <mergeCell ref="B249:C249"/>
    <mergeCell ref="D249:F249"/>
    <mergeCell ref="B246:C246"/>
    <mergeCell ref="B192:C192"/>
    <mergeCell ref="B193:C193"/>
    <mergeCell ref="B194:C194"/>
    <mergeCell ref="B195:C195"/>
    <mergeCell ref="B196:C196"/>
    <mergeCell ref="G190:G191"/>
    <mergeCell ref="B191:C191"/>
    <mergeCell ref="B197:F197"/>
    <mergeCell ref="B61:L61"/>
    <mergeCell ref="B181:L181"/>
    <mergeCell ref="B121:L121"/>
    <mergeCell ref="B188:C188"/>
    <mergeCell ref="D188:F188"/>
    <mergeCell ref="B189:C189"/>
    <mergeCell ref="D189:F189"/>
    <mergeCell ref="B190:C190"/>
    <mergeCell ref="D190:D191"/>
    <mergeCell ref="E190:E191"/>
    <mergeCell ref="F190:F191"/>
    <mergeCell ref="B184:C184"/>
    <mergeCell ref="B185:C185"/>
    <mergeCell ref="B186:C186"/>
    <mergeCell ref="B187:C187"/>
    <mergeCell ref="D187:F187"/>
    <mergeCell ref="D186:G186"/>
    <mergeCell ref="B137:F137"/>
    <mergeCell ref="B182:L182"/>
    <mergeCell ref="B183:L183"/>
    <mergeCell ref="B132:C132"/>
    <mergeCell ref="B133:C133"/>
    <mergeCell ref="B134:C134"/>
    <mergeCell ref="B135:C135"/>
    <mergeCell ref="B136:C136"/>
    <mergeCell ref="F130:F131"/>
    <mergeCell ref="G130:G131"/>
    <mergeCell ref="B131:C131"/>
    <mergeCell ref="D127:F127"/>
    <mergeCell ref="B77:F77"/>
    <mergeCell ref="B122:L122"/>
    <mergeCell ref="B123:L123"/>
    <mergeCell ref="B129:C129"/>
    <mergeCell ref="D129:F129"/>
    <mergeCell ref="D126:G126"/>
    <mergeCell ref="D128:F128"/>
    <mergeCell ref="B76:C76"/>
    <mergeCell ref="B128:C128"/>
    <mergeCell ref="B124:C124"/>
    <mergeCell ref="B125:C125"/>
    <mergeCell ref="B126:C126"/>
    <mergeCell ref="B127:C127"/>
    <mergeCell ref="B130:C130"/>
    <mergeCell ref="D130:D131"/>
    <mergeCell ref="E130:E131"/>
    <mergeCell ref="B67:C67"/>
    <mergeCell ref="D67:F67"/>
    <mergeCell ref="B65:C65"/>
    <mergeCell ref="B66:C66"/>
    <mergeCell ref="D66:G66"/>
    <mergeCell ref="B68:C68"/>
    <mergeCell ref="B73:C73"/>
    <mergeCell ref="B74:C74"/>
    <mergeCell ref="B75:C75"/>
    <mergeCell ref="D7:F7"/>
    <mergeCell ref="D9:F9"/>
    <mergeCell ref="B2:L2"/>
    <mergeCell ref="B4:C4"/>
    <mergeCell ref="B5:C5"/>
    <mergeCell ref="B6:C6"/>
    <mergeCell ref="B7:C7"/>
    <mergeCell ref="B3:L3"/>
    <mergeCell ref="D6:G6"/>
    <mergeCell ref="D8:F8"/>
    <mergeCell ref="B8:C8"/>
    <mergeCell ref="B9:C9"/>
    <mergeCell ref="E10:E11"/>
    <mergeCell ref="F10:F11"/>
    <mergeCell ref="B310:C310"/>
    <mergeCell ref="D310:D311"/>
    <mergeCell ref="B12:C12"/>
    <mergeCell ref="B13:C13"/>
    <mergeCell ref="B14:C14"/>
    <mergeCell ref="B15:C15"/>
    <mergeCell ref="B16:C16"/>
    <mergeCell ref="B302:L302"/>
    <mergeCell ref="G70:G71"/>
    <mergeCell ref="B71:C71"/>
    <mergeCell ref="B311:C311"/>
    <mergeCell ref="D68:F68"/>
    <mergeCell ref="B69:C69"/>
    <mergeCell ref="D69:F69"/>
    <mergeCell ref="B70:C70"/>
    <mergeCell ref="D70:D71"/>
    <mergeCell ref="E70:E71"/>
    <mergeCell ref="F70:F71"/>
    <mergeCell ref="B72:C72"/>
    <mergeCell ref="B62:L62"/>
    <mergeCell ref="B63:L63"/>
    <mergeCell ref="B64:C64"/>
    <mergeCell ref="N3:S51"/>
    <mergeCell ref="G370:G371"/>
    <mergeCell ref="B371:C371"/>
    <mergeCell ref="B366:C366"/>
    <mergeCell ref="B367:C367"/>
    <mergeCell ref="D367:F367"/>
    <mergeCell ref="B368:C368"/>
    <mergeCell ref="E310:E311"/>
    <mergeCell ref="F310:F311"/>
    <mergeCell ref="G310:G311"/>
    <mergeCell ref="B312:C312"/>
    <mergeCell ref="B313:C313"/>
    <mergeCell ref="B306:C306"/>
    <mergeCell ref="B307:C307"/>
    <mergeCell ref="D307:F307"/>
    <mergeCell ref="B308:C308"/>
    <mergeCell ref="D308:F308"/>
    <mergeCell ref="B309:C309"/>
    <mergeCell ref="D309:F309"/>
    <mergeCell ref="G10:G11"/>
    <mergeCell ref="B17:F17"/>
    <mergeCell ref="B10:C10"/>
    <mergeCell ref="B11:C11"/>
    <mergeCell ref="D10:D11"/>
    <mergeCell ref="B374:C374"/>
    <mergeCell ref="B375:C375"/>
    <mergeCell ref="B376:C376"/>
    <mergeCell ref="B377:F377"/>
    <mergeCell ref="B314:C314"/>
    <mergeCell ref="B315:C315"/>
    <mergeCell ref="B316:C316"/>
    <mergeCell ref="B365:C365"/>
    <mergeCell ref="D366:G366"/>
    <mergeCell ref="B370:C370"/>
    <mergeCell ref="B373:C373"/>
    <mergeCell ref="B317:F317"/>
    <mergeCell ref="B362:L362"/>
    <mergeCell ref="B363:L363"/>
    <mergeCell ref="B364:C364"/>
    <mergeCell ref="D368:F368"/>
    <mergeCell ref="B369:C369"/>
    <mergeCell ref="D369:F369"/>
    <mergeCell ref="D370:D371"/>
    <mergeCell ref="E370:E371"/>
    <mergeCell ref="F370:F371"/>
    <mergeCell ref="B372:C372"/>
  </mergeCells>
  <conditionalFormatting sqref="F15:G15 F1515:G1515 F135:G135 F195:G195 F255:G255 F315:G315 F375:G375 F435:G435 F495:G495 F555:G555 F615:G615 F675:G675 F735:G735 F795:G795 F855:G855 F915:G915 F975:G975 F1035:G1035 F1095:G1095 F1155:G1155 F1215:G1215 F1275:G1275 F1335:G1335 F1395:G1395 F1455:G1455 G75">
    <cfRule type="expression" dxfId="1" priority="53">
      <formula>$B$15="Not Used"</formula>
    </cfRule>
  </conditionalFormatting>
  <conditionalFormatting sqref="F75">
    <cfRule type="expression" dxfId="0" priority="1">
      <formula>$B$15="Not Used"</formula>
    </cfRule>
  </conditionalFormatting>
  <printOptions horizontalCentered="1" verticalCentered="1"/>
  <pageMargins left="0" right="0" top="0" bottom="0.25" header="0.3" footer="0.3"/>
  <pageSetup fitToHeight="2" orientation="portrait" r:id="rId1"/>
  <rowBreaks count="12" manualBreakCount="12">
    <brk id="60" min="1" max="11" man="1"/>
    <brk id="181" min="1" max="11" man="1"/>
    <brk id="241" min="1" max="11" man="1"/>
    <brk id="301" min="1" max="11" man="1"/>
    <brk id="361" min="1" max="11" man="1"/>
    <brk id="421" min="1" max="11" man="1"/>
    <brk id="481" min="1" max="11" man="1"/>
    <brk id="541" min="1" max="11" man="1"/>
    <brk id="601" min="1" max="11" man="1"/>
    <brk id="661" min="1" max="11" man="1"/>
    <brk id="721" min="1" max="11" man="1"/>
    <brk id="781" min="1"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XFD175"/>
  <sheetViews>
    <sheetView showGridLines="0" showRowColHeaders="0" tabSelected="1" showOutlineSymbols="0" zoomScale="76" zoomScaleNormal="76" workbookViewId="0">
      <selection activeCell="E3" sqref="E3:N3"/>
    </sheetView>
  </sheetViews>
  <sheetFormatPr defaultColWidth="9.109375" defaultRowHeight="13.2" x14ac:dyDescent="0.25"/>
  <cols>
    <col min="1" max="1" width="1.5546875" style="12" customWidth="1"/>
    <col min="2" max="2" width="1.6640625" style="12" customWidth="1"/>
    <col min="3" max="3" width="13.6640625" style="12" customWidth="1"/>
    <col min="4" max="4" width="20.109375" style="12" customWidth="1"/>
    <col min="5" max="5" width="2" style="12" customWidth="1"/>
    <col min="6" max="6" width="9.109375" style="12"/>
    <col min="7" max="7" width="10.33203125" style="12" bestFit="1" customWidth="1"/>
    <col min="8" max="8" width="2.33203125" style="12" customWidth="1"/>
    <col min="9" max="9" width="9.109375" style="12"/>
    <col min="10" max="10" width="7.44140625" style="12" customWidth="1"/>
    <col min="11" max="11" width="14.44140625" style="12" customWidth="1"/>
    <col min="12" max="12" width="2.33203125" style="12" customWidth="1"/>
    <col min="13" max="13" width="17.6640625" style="12" customWidth="1"/>
    <col min="14" max="14" width="18.5546875" style="12" customWidth="1"/>
    <col min="15" max="15" width="13.5546875" style="12" customWidth="1"/>
    <col min="16" max="16" width="1.88671875" style="12" customWidth="1"/>
    <col min="17" max="17" width="2.33203125" style="12" customWidth="1"/>
    <col min="18" max="24" width="9.109375" style="12"/>
    <col min="25" max="30" width="0" style="12" hidden="1" customWidth="1"/>
    <col min="31" max="16384" width="9.109375" style="12"/>
  </cols>
  <sheetData>
    <row r="1" spans="2:26" ht="7.5" customHeight="1" x14ac:dyDescent="0.25"/>
    <row r="2" spans="2:26" ht="18.75" customHeight="1" thickBot="1" x14ac:dyDescent="0.3">
      <c r="B2" s="5"/>
      <c r="C2" s="1166" t="str">
        <f>'1 Instructions Tabs 2 - 15'!L4</f>
        <v>ACToolv15.9</v>
      </c>
      <c r="D2" s="1166"/>
      <c r="E2" s="1166"/>
      <c r="F2" s="1166"/>
      <c r="G2" s="1166"/>
      <c r="H2" s="1166"/>
      <c r="I2" s="1166"/>
      <c r="J2" s="1166"/>
      <c r="K2" s="1166"/>
      <c r="L2" s="1166"/>
      <c r="M2" s="1166"/>
      <c r="N2" s="1166"/>
      <c r="O2" s="1166"/>
      <c r="P2" s="5"/>
    </row>
    <row r="3" spans="2:26" ht="41.4" customHeight="1" thickBot="1" x14ac:dyDescent="0.3">
      <c r="B3" s="5"/>
      <c r="C3" s="795"/>
      <c r="D3" s="742">
        <f>COUNTA(D6,L6,L7,F7,D9,D11,D13,F9,I9,M9,F11,I11,M11,F13,I13,M13,E21,C18)</f>
        <v>5</v>
      </c>
      <c r="E3" s="1144" t="s">
        <v>880</v>
      </c>
      <c r="F3" s="1145"/>
      <c r="G3" s="1145"/>
      <c r="H3" s="1145"/>
      <c r="I3" s="1145"/>
      <c r="J3" s="1145"/>
      <c r="K3" s="1145"/>
      <c r="L3" s="1145"/>
      <c r="M3" s="1145"/>
      <c r="N3" s="1146"/>
      <c r="O3" s="5"/>
      <c r="P3" s="5"/>
      <c r="R3" s="1683" t="s">
        <v>983</v>
      </c>
      <c r="S3" s="1684"/>
    </row>
    <row r="4" spans="2:26" ht="10.199999999999999" customHeight="1" x14ac:dyDescent="0.25">
      <c r="B4" s="5"/>
      <c r="C4" s="795"/>
      <c r="D4" s="737"/>
      <c r="E4" s="633"/>
      <c r="F4" s="794"/>
      <c r="G4" s="738"/>
      <c r="H4" s="738"/>
      <c r="I4" s="738"/>
      <c r="J4" s="738"/>
      <c r="K4" s="738"/>
      <c r="L4" s="738"/>
      <c r="M4" s="738"/>
      <c r="N4" s="738"/>
      <c r="O4" s="689"/>
      <c r="P4" s="5"/>
      <c r="R4" s="1685"/>
      <c r="S4" s="1686"/>
    </row>
    <row r="5" spans="2:26" ht="35.25" customHeight="1" thickBot="1" x14ac:dyDescent="0.3">
      <c r="B5" s="5"/>
      <c r="C5" s="1162" t="s">
        <v>11</v>
      </c>
      <c r="D5" s="1162"/>
      <c r="E5" s="1162"/>
      <c r="F5" s="1162"/>
      <c r="G5" s="1162"/>
      <c r="H5" s="1162"/>
      <c r="I5" s="1162"/>
      <c r="J5" s="1162"/>
      <c r="K5" s="1162"/>
      <c r="L5" s="1162"/>
      <c r="M5" s="1162"/>
      <c r="N5" s="1162"/>
      <c r="O5" s="1162"/>
      <c r="P5" s="5"/>
      <c r="R5" s="1685"/>
      <c r="S5" s="1686"/>
    </row>
    <row r="6" spans="2:26" ht="16.5" customHeight="1" thickBot="1" x14ac:dyDescent="0.35">
      <c r="B6" s="5"/>
      <c r="C6" s="634" t="s">
        <v>325</v>
      </c>
      <c r="D6" s="1153"/>
      <c r="E6" s="1153"/>
      <c r="F6" s="1153"/>
      <c r="G6" s="690"/>
      <c r="H6" s="690"/>
      <c r="I6" s="690"/>
      <c r="J6" s="635"/>
      <c r="K6" s="634" t="s">
        <v>663</v>
      </c>
      <c r="L6" s="1154"/>
      <c r="M6" s="1154"/>
      <c r="N6" s="1154"/>
      <c r="O6" s="1154"/>
      <c r="P6" s="2"/>
      <c r="Q6" s="740"/>
      <c r="R6" s="1687"/>
      <c r="S6" s="1688"/>
    </row>
    <row r="7" spans="2:26" ht="30" customHeight="1" thickBot="1" x14ac:dyDescent="0.3">
      <c r="B7" s="5"/>
      <c r="C7" s="1167" t="s">
        <v>332</v>
      </c>
      <c r="D7" s="1167"/>
      <c r="E7" s="636"/>
      <c r="F7" s="1168"/>
      <c r="G7" s="1168"/>
      <c r="H7" s="1168"/>
      <c r="I7" s="1168"/>
      <c r="J7" s="1163" t="s">
        <v>662</v>
      </c>
      <c r="K7" s="1163"/>
      <c r="L7" s="1154" t="s">
        <v>931</v>
      </c>
      <c r="M7" s="1154"/>
      <c r="N7" s="1154"/>
      <c r="O7" s="1154"/>
      <c r="P7" s="2"/>
      <c r="Q7" s="739"/>
      <c r="R7" s="1689" t="s">
        <v>932</v>
      </c>
      <c r="S7" s="1690"/>
      <c r="Z7" s="610" t="s">
        <v>596</v>
      </c>
    </row>
    <row r="8" spans="2:26" ht="17.25" customHeight="1" thickBot="1" x14ac:dyDescent="0.3">
      <c r="B8" s="5"/>
      <c r="C8" s="792"/>
      <c r="D8" s="792"/>
      <c r="E8" s="636"/>
      <c r="F8" s="1164" t="s">
        <v>396</v>
      </c>
      <c r="G8" s="1164"/>
      <c r="H8" s="1164"/>
      <c r="I8" s="1164"/>
      <c r="J8" s="793"/>
      <c r="K8" s="793"/>
      <c r="L8" s="304"/>
      <c r="M8" s="304"/>
      <c r="N8" s="304"/>
      <c r="O8" s="304"/>
      <c r="P8" s="2"/>
      <c r="R8" s="1691"/>
      <c r="S8" s="1692"/>
      <c r="Z8" s="12">
        <v>3</v>
      </c>
    </row>
    <row r="9" spans="2:26" ht="25.5" customHeight="1" thickBot="1" x14ac:dyDescent="0.3">
      <c r="B9" s="5"/>
      <c r="C9" s="792" t="s">
        <v>5</v>
      </c>
      <c r="D9" s="623" t="s">
        <v>334</v>
      </c>
      <c r="E9" s="637"/>
      <c r="F9" s="1156"/>
      <c r="G9" s="1156"/>
      <c r="H9" s="200"/>
      <c r="I9" s="1156"/>
      <c r="J9" s="1156"/>
      <c r="K9" s="1156"/>
      <c r="L9" s="200"/>
      <c r="M9" s="1165"/>
      <c r="N9" s="1165"/>
      <c r="O9" s="1165"/>
      <c r="P9" s="5"/>
      <c r="R9" s="1693"/>
      <c r="S9" s="1694"/>
      <c r="Z9" s="12">
        <v>4</v>
      </c>
    </row>
    <row r="10" spans="2:26" ht="16.5" customHeight="1" thickBot="1" x14ac:dyDescent="0.3">
      <c r="B10" s="5"/>
      <c r="C10" s="685"/>
      <c r="D10" s="886" t="s">
        <v>344</v>
      </c>
      <c r="E10" s="560"/>
      <c r="F10" s="1152"/>
      <c r="G10" s="1152"/>
      <c r="H10" s="639"/>
      <c r="I10" s="1152"/>
      <c r="J10" s="1152"/>
      <c r="K10" s="1152"/>
      <c r="L10" s="639"/>
      <c r="M10" s="1152"/>
      <c r="N10" s="1152"/>
      <c r="O10" s="1152"/>
      <c r="P10" s="5"/>
    </row>
    <row r="11" spans="2:26" ht="27" customHeight="1" thickBot="1" x14ac:dyDescent="0.3">
      <c r="B11" s="5"/>
      <c r="C11" s="685" t="s">
        <v>330</v>
      </c>
      <c r="D11" s="623" t="s">
        <v>463</v>
      </c>
      <c r="E11" s="636"/>
      <c r="F11" s="1156"/>
      <c r="G11" s="1156"/>
      <c r="H11" s="200"/>
      <c r="I11" s="1156"/>
      <c r="J11" s="1156"/>
      <c r="K11" s="1156"/>
      <c r="L11" s="200"/>
      <c r="M11" s="1165"/>
      <c r="N11" s="1165"/>
      <c r="O11" s="1165"/>
      <c r="P11" s="5"/>
      <c r="R11" s="1136" t="s">
        <v>741</v>
      </c>
      <c r="S11" s="1137"/>
    </row>
    <row r="12" spans="2:26" ht="12.75" customHeight="1" thickBot="1" x14ac:dyDescent="0.3">
      <c r="B12" s="5"/>
      <c r="C12" s="685"/>
      <c r="D12" s="886" t="s">
        <v>344</v>
      </c>
      <c r="E12" s="560"/>
      <c r="F12" s="1152"/>
      <c r="G12" s="1152"/>
      <c r="H12" s="639"/>
      <c r="I12" s="1152"/>
      <c r="J12" s="1152"/>
      <c r="K12" s="1152"/>
      <c r="L12" s="639"/>
      <c r="M12" s="1152"/>
      <c r="N12" s="1152"/>
      <c r="O12" s="1152"/>
      <c r="P12" s="5"/>
      <c r="R12" s="1138"/>
      <c r="S12" s="1139"/>
    </row>
    <row r="13" spans="2:26" ht="27" customHeight="1" thickBot="1" x14ac:dyDescent="0.3">
      <c r="B13" s="5"/>
      <c r="C13" s="685" t="s">
        <v>331</v>
      </c>
      <c r="D13" s="623" t="s">
        <v>463</v>
      </c>
      <c r="E13" s="636"/>
      <c r="F13" s="1156"/>
      <c r="G13" s="1156"/>
      <c r="H13" s="200"/>
      <c r="I13" s="1156"/>
      <c r="J13" s="1156"/>
      <c r="K13" s="1156"/>
      <c r="L13" s="200"/>
      <c r="M13" s="1165"/>
      <c r="N13" s="1165"/>
      <c r="O13" s="1165"/>
      <c r="P13" s="5"/>
      <c r="R13" s="1138"/>
      <c r="S13" s="1139"/>
    </row>
    <row r="14" spans="2:26" ht="12.75" customHeight="1" thickBot="1" x14ac:dyDescent="0.3">
      <c r="B14" s="5"/>
      <c r="C14" s="792"/>
      <c r="D14" s="886" t="s">
        <v>344</v>
      </c>
      <c r="E14" s="560"/>
      <c r="F14" s="1152" t="s">
        <v>327</v>
      </c>
      <c r="G14" s="1152"/>
      <c r="H14" s="639"/>
      <c r="I14" s="1152" t="s">
        <v>328</v>
      </c>
      <c r="J14" s="1152"/>
      <c r="K14" s="1152"/>
      <c r="L14" s="639"/>
      <c r="M14" s="1152" t="s">
        <v>329</v>
      </c>
      <c r="N14" s="1152"/>
      <c r="O14" s="1152"/>
      <c r="P14" s="5"/>
      <c r="R14" s="1140"/>
      <c r="S14" s="1141"/>
    </row>
    <row r="15" spans="2:26" ht="12.75" customHeight="1" x14ac:dyDescent="0.3">
      <c r="B15" s="5"/>
      <c r="C15" s="877"/>
      <c r="D15" s="638"/>
      <c r="E15" s="560"/>
      <c r="F15" s="878"/>
      <c r="G15" s="878"/>
      <c r="H15" s="639"/>
      <c r="I15" s="878"/>
      <c r="J15" s="878"/>
      <c r="K15" s="878"/>
      <c r="L15" s="639"/>
      <c r="M15" s="878"/>
      <c r="N15" s="878"/>
      <c r="O15" s="878"/>
      <c r="P15" s="5"/>
    </row>
    <row r="16" spans="2:26" ht="9" customHeight="1" x14ac:dyDescent="0.25">
      <c r="B16" s="5"/>
      <c r="C16" s="1159" t="s">
        <v>661</v>
      </c>
      <c r="D16" s="1159"/>
      <c r="E16" s="1159"/>
      <c r="F16" s="1159"/>
      <c r="G16" s="1159"/>
      <c r="H16" s="1159"/>
      <c r="I16" s="1159"/>
      <c r="J16" s="1159"/>
      <c r="K16" s="1159"/>
      <c r="L16" s="1159"/>
      <c r="M16" s="1159"/>
      <c r="N16" s="1159"/>
      <c r="O16" s="1159"/>
      <c r="P16" s="5"/>
    </row>
    <row r="17" spans="1:16384" s="620" customFormat="1" ht="34.5" customHeight="1" x14ac:dyDescent="0.25">
      <c r="B17" s="619"/>
      <c r="C17" s="1159"/>
      <c r="D17" s="1159"/>
      <c r="E17" s="1159"/>
      <c r="F17" s="1159"/>
      <c r="G17" s="1159"/>
      <c r="H17" s="1159"/>
      <c r="I17" s="1159"/>
      <c r="J17" s="1159"/>
      <c r="K17" s="1159"/>
      <c r="L17" s="1159"/>
      <c r="M17" s="1159"/>
      <c r="N17" s="1159"/>
      <c r="O17" s="1159"/>
      <c r="P17" s="619"/>
    </row>
    <row r="18" spans="1:16384" s="620" customFormat="1" ht="12.75" customHeight="1" x14ac:dyDescent="0.25">
      <c r="A18" s="85"/>
      <c r="B18" s="889"/>
      <c r="C18" s="1158" t="s">
        <v>660</v>
      </c>
      <c r="D18" s="1158"/>
      <c r="E18" s="1158"/>
      <c r="F18" s="1158"/>
      <c r="G18" s="1158"/>
      <c r="H18" s="1158"/>
      <c r="I18" s="1158"/>
      <c r="J18" s="1158"/>
      <c r="K18" s="1158"/>
      <c r="L18" s="1158"/>
      <c r="M18" s="1158"/>
      <c r="N18" s="1158"/>
      <c r="O18" s="1158"/>
      <c r="P18" s="82"/>
      <c r="Q18" s="12"/>
      <c r="R18" s="12"/>
      <c r="S18" s="12"/>
      <c r="T18" s="12"/>
      <c r="U18" s="12"/>
      <c r="V18" s="12"/>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c r="AAH18" s="85"/>
      <c r="AAI18" s="85"/>
      <c r="AAJ18" s="85"/>
      <c r="AAK18" s="85"/>
      <c r="AAL18" s="85"/>
      <c r="AAM18" s="85"/>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85"/>
      <c r="ABN18" s="85"/>
      <c r="ABO18" s="85"/>
      <c r="ABP18" s="85"/>
      <c r="ABQ18" s="85"/>
      <c r="ABR18" s="85"/>
      <c r="ABS18" s="85"/>
      <c r="ABT18" s="85"/>
      <c r="ABU18" s="85"/>
      <c r="ABV18" s="85"/>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85"/>
      <c r="ACW18" s="85"/>
      <c r="ACX18" s="85"/>
      <c r="ACY18" s="85"/>
      <c r="ACZ18" s="85"/>
      <c r="ADA18" s="85"/>
      <c r="ADB18" s="85"/>
      <c r="ADC18" s="85"/>
      <c r="ADD18" s="85"/>
      <c r="ADE18" s="85"/>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85"/>
      <c r="AEF18" s="85"/>
      <c r="AEG18" s="85"/>
      <c r="AEH18" s="85"/>
      <c r="AEI18" s="85"/>
      <c r="AEJ18" s="85"/>
      <c r="AEK18" s="85"/>
      <c r="AEL18" s="85"/>
      <c r="AEM18" s="85"/>
      <c r="AEN18" s="85"/>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85"/>
      <c r="AFO18" s="85"/>
      <c r="AFP18" s="85"/>
      <c r="AFQ18" s="85"/>
      <c r="AFR18" s="85"/>
      <c r="AFS18" s="85"/>
      <c r="AFT18" s="85"/>
      <c r="AFU18" s="85"/>
      <c r="AFV18" s="85"/>
      <c r="AFW18" s="85"/>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85"/>
      <c r="AGX18" s="85"/>
      <c r="AGY18" s="85"/>
      <c r="AGZ18" s="85"/>
      <c r="AHA18" s="85"/>
      <c r="AHB18" s="85"/>
      <c r="AHC18" s="85"/>
      <c r="AHD18" s="85"/>
      <c r="AHE18" s="85"/>
      <c r="AHF18" s="85"/>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85"/>
      <c r="AIG18" s="85"/>
      <c r="AIH18" s="85"/>
      <c r="AII18" s="85"/>
      <c r="AIJ18" s="85"/>
      <c r="AIK18" s="85"/>
      <c r="AIL18" s="85"/>
      <c r="AIM18" s="85"/>
      <c r="AIN18" s="85"/>
      <c r="AIO18" s="85"/>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85"/>
      <c r="AJP18" s="85"/>
      <c r="AJQ18" s="85"/>
      <c r="AJR18" s="85"/>
      <c r="AJS18" s="85"/>
      <c r="AJT18" s="85"/>
      <c r="AJU18" s="85"/>
      <c r="AJV18" s="85"/>
      <c r="AJW18" s="85"/>
      <c r="AJX18" s="85"/>
      <c r="AJY18" s="85"/>
      <c r="AJZ18" s="85"/>
      <c r="AKA18" s="85"/>
      <c r="AKB18" s="85"/>
      <c r="AKC18" s="85"/>
      <c r="AKD18" s="85"/>
      <c r="AKE18" s="85"/>
      <c r="AKF18" s="85"/>
      <c r="AKG18" s="85"/>
      <c r="AKH18" s="85"/>
      <c r="AKI18" s="85"/>
      <c r="AKJ18" s="85"/>
      <c r="AKK18" s="85"/>
      <c r="AKL18" s="85"/>
      <c r="AKM18" s="85"/>
      <c r="AKN18" s="85"/>
      <c r="AKO18" s="85"/>
      <c r="AKP18" s="85"/>
      <c r="AKQ18" s="85"/>
      <c r="AKR18" s="85"/>
      <c r="AKS18" s="85"/>
      <c r="AKT18" s="85"/>
      <c r="AKU18" s="85"/>
      <c r="AKV18" s="85"/>
      <c r="AKW18" s="85"/>
      <c r="AKX18" s="85"/>
      <c r="AKY18" s="85"/>
      <c r="AKZ18" s="85"/>
      <c r="ALA18" s="85"/>
      <c r="ALB18" s="85"/>
      <c r="ALC18" s="85"/>
      <c r="ALD18" s="85"/>
      <c r="ALE18" s="85"/>
      <c r="ALF18" s="85"/>
      <c r="ALG18" s="85"/>
      <c r="ALH18" s="85"/>
      <c r="ALI18" s="85"/>
      <c r="ALJ18" s="85"/>
      <c r="ALK18" s="85"/>
      <c r="ALL18" s="85"/>
      <c r="ALM18" s="85"/>
      <c r="ALN18" s="85"/>
      <c r="ALO18" s="85"/>
      <c r="ALP18" s="85"/>
      <c r="ALQ18" s="85"/>
      <c r="ALR18" s="85"/>
      <c r="ALS18" s="85"/>
      <c r="ALT18" s="85"/>
      <c r="ALU18" s="85"/>
      <c r="ALV18" s="85"/>
      <c r="ALW18" s="85"/>
      <c r="ALX18" s="85"/>
      <c r="ALY18" s="85"/>
      <c r="ALZ18" s="85"/>
      <c r="AMA18" s="85"/>
      <c r="AMB18" s="85"/>
      <c r="AMC18" s="85"/>
      <c r="AMD18" s="85"/>
      <c r="AME18" s="85"/>
      <c r="AMF18" s="85"/>
      <c r="AMG18" s="85"/>
      <c r="AMH18" s="85"/>
      <c r="AMI18" s="85"/>
      <c r="AMJ18" s="85"/>
      <c r="AMK18" s="85"/>
      <c r="AML18" s="85"/>
      <c r="AMM18" s="85"/>
      <c r="AMN18" s="85"/>
      <c r="AMO18" s="85"/>
      <c r="AMP18" s="85"/>
      <c r="AMQ18" s="85"/>
      <c r="AMR18" s="85"/>
      <c r="AMS18" s="85"/>
      <c r="AMT18" s="85"/>
      <c r="AMU18" s="85"/>
      <c r="AMV18" s="85"/>
      <c r="AMW18" s="85"/>
      <c r="AMX18" s="85"/>
      <c r="AMY18" s="85"/>
      <c r="AMZ18" s="85"/>
      <c r="ANA18" s="85"/>
      <c r="ANB18" s="85"/>
      <c r="ANC18" s="85"/>
      <c r="AND18" s="85"/>
      <c r="ANE18" s="85"/>
      <c r="ANF18" s="85"/>
      <c r="ANG18" s="85"/>
      <c r="ANH18" s="85"/>
      <c r="ANI18" s="85"/>
      <c r="ANJ18" s="85"/>
      <c r="ANK18" s="85"/>
      <c r="ANL18" s="85"/>
      <c r="ANM18" s="85"/>
      <c r="ANN18" s="85"/>
      <c r="ANO18" s="85"/>
      <c r="ANP18" s="85"/>
      <c r="ANQ18" s="85"/>
      <c r="ANR18" s="85"/>
      <c r="ANS18" s="85"/>
      <c r="ANT18" s="85"/>
      <c r="ANU18" s="85"/>
      <c r="ANV18" s="85"/>
      <c r="ANW18" s="85"/>
      <c r="ANX18" s="85"/>
      <c r="ANY18" s="85"/>
      <c r="ANZ18" s="85"/>
      <c r="AOA18" s="85"/>
      <c r="AOB18" s="85"/>
      <c r="AOC18" s="85"/>
      <c r="AOD18" s="85"/>
      <c r="AOE18" s="85"/>
      <c r="AOF18" s="85"/>
      <c r="AOG18" s="85"/>
      <c r="AOH18" s="85"/>
      <c r="AOI18" s="85"/>
      <c r="AOJ18" s="85"/>
      <c r="AOK18" s="85"/>
      <c r="AOL18" s="85"/>
      <c r="AOM18" s="85"/>
      <c r="AON18" s="85"/>
      <c r="AOO18" s="85"/>
      <c r="AOP18" s="85"/>
      <c r="AOQ18" s="85"/>
      <c r="AOR18" s="85"/>
      <c r="AOS18" s="85"/>
      <c r="AOT18" s="85"/>
      <c r="AOU18" s="85"/>
      <c r="AOV18" s="85"/>
      <c r="AOW18" s="85"/>
      <c r="AOX18" s="85"/>
      <c r="AOY18" s="85"/>
      <c r="AOZ18" s="85"/>
      <c r="APA18" s="85"/>
      <c r="APB18" s="85"/>
      <c r="APC18" s="85"/>
      <c r="APD18" s="85"/>
      <c r="APE18" s="85"/>
      <c r="APF18" s="85"/>
      <c r="APG18" s="85"/>
      <c r="APH18" s="85"/>
      <c r="API18" s="85"/>
      <c r="APJ18" s="85"/>
      <c r="APK18" s="85"/>
      <c r="APL18" s="85"/>
      <c r="APM18" s="85"/>
      <c r="APN18" s="85"/>
      <c r="APO18" s="85"/>
      <c r="APP18" s="85"/>
      <c r="APQ18" s="85"/>
      <c r="APR18" s="85"/>
      <c r="APS18" s="85"/>
      <c r="APT18" s="85"/>
      <c r="APU18" s="85"/>
      <c r="APV18" s="85"/>
      <c r="APW18" s="85"/>
      <c r="APX18" s="85"/>
      <c r="APY18" s="85"/>
      <c r="APZ18" s="85"/>
      <c r="AQA18" s="85"/>
      <c r="AQB18" s="85"/>
      <c r="AQC18" s="85"/>
      <c r="AQD18" s="85"/>
      <c r="AQE18" s="85"/>
      <c r="AQF18" s="85"/>
      <c r="AQG18" s="85"/>
      <c r="AQH18" s="85"/>
      <c r="AQI18" s="85"/>
      <c r="AQJ18" s="85"/>
      <c r="AQK18" s="85"/>
      <c r="AQL18" s="85"/>
      <c r="AQM18" s="85"/>
      <c r="AQN18" s="85"/>
      <c r="AQO18" s="85"/>
      <c r="AQP18" s="85"/>
      <c r="AQQ18" s="85"/>
      <c r="AQR18" s="85"/>
      <c r="AQS18" s="85"/>
      <c r="AQT18" s="85"/>
      <c r="AQU18" s="85"/>
      <c r="AQV18" s="85"/>
      <c r="AQW18" s="85"/>
      <c r="AQX18" s="85"/>
      <c r="AQY18" s="85"/>
      <c r="AQZ18" s="85"/>
      <c r="ARA18" s="85"/>
      <c r="ARB18" s="85"/>
      <c r="ARC18" s="85"/>
      <c r="ARD18" s="85"/>
      <c r="ARE18" s="85"/>
      <c r="ARF18" s="85"/>
      <c r="ARG18" s="85"/>
      <c r="ARH18" s="85"/>
      <c r="ARI18" s="85"/>
      <c r="ARJ18" s="85"/>
      <c r="ARK18" s="85"/>
      <c r="ARL18" s="85"/>
      <c r="ARM18" s="85"/>
      <c r="ARN18" s="85"/>
      <c r="ARO18" s="85"/>
      <c r="ARP18" s="85"/>
      <c r="ARQ18" s="85"/>
      <c r="ARR18" s="85"/>
      <c r="ARS18" s="85"/>
      <c r="ART18" s="85"/>
      <c r="ARU18" s="85"/>
      <c r="ARV18" s="85"/>
      <c r="ARW18" s="85"/>
      <c r="ARX18" s="85"/>
      <c r="ARY18" s="85"/>
      <c r="ARZ18" s="85"/>
      <c r="ASA18" s="85"/>
      <c r="ASB18" s="85"/>
      <c r="ASC18" s="85"/>
      <c r="ASD18" s="85"/>
      <c r="ASE18" s="85"/>
      <c r="ASF18" s="85"/>
      <c r="ASG18" s="85"/>
      <c r="ASH18" s="85"/>
      <c r="ASI18" s="85"/>
      <c r="ASJ18" s="85"/>
      <c r="ASK18" s="85"/>
      <c r="ASL18" s="85"/>
      <c r="ASM18" s="85"/>
      <c r="ASN18" s="85"/>
      <c r="ASO18" s="85"/>
      <c r="ASP18" s="85"/>
      <c r="ASQ18" s="85"/>
      <c r="ASR18" s="85"/>
      <c r="ASS18" s="85"/>
      <c r="AST18" s="85"/>
      <c r="ASU18" s="85"/>
      <c r="ASV18" s="85"/>
      <c r="ASW18" s="85"/>
      <c r="ASX18" s="85"/>
      <c r="ASY18" s="85"/>
      <c r="ASZ18" s="85"/>
      <c r="ATA18" s="85"/>
      <c r="ATB18" s="85"/>
      <c r="ATC18" s="85"/>
      <c r="ATD18" s="85"/>
      <c r="ATE18" s="85"/>
      <c r="ATF18" s="85"/>
      <c r="ATG18" s="85"/>
      <c r="ATH18" s="85"/>
      <c r="ATI18" s="85"/>
      <c r="ATJ18" s="85"/>
      <c r="ATK18" s="85"/>
      <c r="ATL18" s="85"/>
      <c r="ATM18" s="85"/>
      <c r="ATN18" s="85"/>
      <c r="ATO18" s="85"/>
      <c r="ATP18" s="85"/>
      <c r="ATQ18" s="85"/>
      <c r="ATR18" s="85"/>
      <c r="ATS18" s="85"/>
      <c r="ATT18" s="85"/>
      <c r="ATU18" s="85"/>
      <c r="ATV18" s="85"/>
      <c r="ATW18" s="85"/>
      <c r="ATX18" s="85"/>
      <c r="ATY18" s="85"/>
      <c r="ATZ18" s="85"/>
      <c r="AUA18" s="85"/>
      <c r="AUB18" s="85"/>
      <c r="AUC18" s="85"/>
      <c r="AUD18" s="85"/>
      <c r="AUE18" s="85"/>
      <c r="AUF18" s="85"/>
      <c r="AUG18" s="85"/>
      <c r="AUH18" s="85"/>
      <c r="AUI18" s="85"/>
      <c r="AUJ18" s="85"/>
      <c r="AUK18" s="85"/>
      <c r="AUL18" s="85"/>
      <c r="AUM18" s="85"/>
      <c r="AUN18" s="85"/>
      <c r="AUO18" s="85"/>
      <c r="AUP18" s="85"/>
      <c r="AUQ18" s="85"/>
      <c r="AUR18" s="85"/>
      <c r="AUS18" s="85"/>
      <c r="AUT18" s="85"/>
      <c r="AUU18" s="85"/>
      <c r="AUV18" s="85"/>
      <c r="AUW18" s="85"/>
      <c r="AUX18" s="85"/>
      <c r="AUY18" s="85"/>
      <c r="AUZ18" s="85"/>
      <c r="AVA18" s="85"/>
      <c r="AVB18" s="85"/>
      <c r="AVC18" s="85"/>
      <c r="AVD18" s="85"/>
      <c r="AVE18" s="85"/>
      <c r="AVF18" s="85"/>
      <c r="AVG18" s="85"/>
      <c r="AVH18" s="85"/>
      <c r="AVI18" s="85"/>
      <c r="AVJ18" s="85"/>
      <c r="AVK18" s="85"/>
      <c r="AVL18" s="85"/>
      <c r="AVM18" s="85"/>
      <c r="AVN18" s="85"/>
      <c r="AVO18" s="85"/>
      <c r="AVP18" s="85"/>
      <c r="AVQ18" s="85"/>
      <c r="AVR18" s="85"/>
      <c r="AVS18" s="85"/>
      <c r="AVT18" s="85"/>
      <c r="AVU18" s="85"/>
      <c r="AVV18" s="85"/>
      <c r="AVW18" s="85"/>
      <c r="AVX18" s="85"/>
      <c r="AVY18" s="85"/>
      <c r="AVZ18" s="85"/>
      <c r="AWA18" s="85"/>
      <c r="AWB18" s="85"/>
      <c r="AWC18" s="85"/>
      <c r="AWD18" s="85"/>
      <c r="AWE18" s="85"/>
      <c r="AWF18" s="85"/>
      <c r="AWG18" s="85"/>
      <c r="AWH18" s="85"/>
      <c r="AWI18" s="85"/>
      <c r="AWJ18" s="85"/>
      <c r="AWK18" s="85"/>
      <c r="AWL18" s="85"/>
      <c r="AWM18" s="85"/>
      <c r="AWN18" s="85"/>
      <c r="AWO18" s="85"/>
      <c r="AWP18" s="85"/>
      <c r="AWQ18" s="85"/>
      <c r="AWR18" s="85"/>
      <c r="AWS18" s="85"/>
      <c r="AWT18" s="85"/>
      <c r="AWU18" s="85"/>
      <c r="AWV18" s="85"/>
      <c r="AWW18" s="85"/>
      <c r="AWX18" s="85"/>
      <c r="AWY18" s="85"/>
      <c r="AWZ18" s="85"/>
      <c r="AXA18" s="85"/>
      <c r="AXB18" s="85"/>
      <c r="AXC18" s="85"/>
      <c r="AXD18" s="85"/>
      <c r="AXE18" s="85"/>
      <c r="AXF18" s="85"/>
      <c r="AXG18" s="85"/>
      <c r="AXH18" s="85"/>
      <c r="AXI18" s="85"/>
      <c r="AXJ18" s="85"/>
      <c r="AXK18" s="85"/>
      <c r="AXL18" s="85"/>
      <c r="AXM18" s="85"/>
      <c r="AXN18" s="85"/>
      <c r="AXO18" s="85"/>
      <c r="AXP18" s="85"/>
      <c r="AXQ18" s="85"/>
      <c r="AXR18" s="85"/>
      <c r="AXS18" s="85"/>
      <c r="AXT18" s="85"/>
      <c r="AXU18" s="85"/>
      <c r="AXV18" s="85"/>
      <c r="AXW18" s="85"/>
      <c r="AXX18" s="85"/>
      <c r="AXY18" s="85"/>
      <c r="AXZ18" s="85"/>
      <c r="AYA18" s="85"/>
      <c r="AYB18" s="85"/>
      <c r="AYC18" s="85"/>
      <c r="AYD18" s="85"/>
      <c r="AYE18" s="85"/>
      <c r="AYF18" s="85"/>
      <c r="AYG18" s="85"/>
      <c r="AYH18" s="85"/>
      <c r="AYI18" s="85"/>
      <c r="AYJ18" s="85"/>
      <c r="AYK18" s="85"/>
      <c r="AYL18" s="85"/>
      <c r="AYM18" s="85"/>
      <c r="AYN18" s="85"/>
      <c r="AYO18" s="85"/>
      <c r="AYP18" s="85"/>
      <c r="AYQ18" s="85"/>
      <c r="AYR18" s="85"/>
      <c r="AYS18" s="85"/>
      <c r="AYT18" s="85"/>
      <c r="AYU18" s="85"/>
      <c r="AYV18" s="85"/>
      <c r="AYW18" s="85"/>
      <c r="AYX18" s="85"/>
      <c r="AYY18" s="85"/>
      <c r="AYZ18" s="85"/>
      <c r="AZA18" s="85"/>
      <c r="AZB18" s="85"/>
      <c r="AZC18" s="85"/>
      <c r="AZD18" s="85"/>
      <c r="AZE18" s="85"/>
      <c r="AZF18" s="85"/>
      <c r="AZG18" s="85"/>
      <c r="AZH18" s="85"/>
      <c r="AZI18" s="85"/>
      <c r="AZJ18" s="85"/>
      <c r="AZK18" s="85"/>
      <c r="AZL18" s="85"/>
      <c r="AZM18" s="85"/>
      <c r="AZN18" s="85"/>
      <c r="AZO18" s="85"/>
      <c r="AZP18" s="85"/>
      <c r="AZQ18" s="85"/>
      <c r="AZR18" s="85"/>
      <c r="AZS18" s="85"/>
      <c r="AZT18" s="85"/>
      <c r="AZU18" s="85"/>
      <c r="AZV18" s="85"/>
      <c r="AZW18" s="85"/>
      <c r="AZX18" s="85"/>
      <c r="AZY18" s="85"/>
      <c r="AZZ18" s="85"/>
      <c r="BAA18" s="85"/>
      <c r="BAB18" s="85"/>
      <c r="BAC18" s="85"/>
      <c r="BAD18" s="85"/>
      <c r="BAE18" s="85"/>
      <c r="BAF18" s="85"/>
      <c r="BAG18" s="85"/>
      <c r="BAH18" s="85"/>
      <c r="BAI18" s="85"/>
      <c r="BAJ18" s="85"/>
      <c r="BAK18" s="85"/>
      <c r="BAL18" s="85"/>
      <c r="BAM18" s="85"/>
      <c r="BAN18" s="85"/>
      <c r="BAO18" s="85"/>
      <c r="BAP18" s="85"/>
      <c r="BAQ18" s="85"/>
      <c r="BAR18" s="85"/>
      <c r="BAS18" s="85"/>
      <c r="BAT18" s="85"/>
      <c r="BAU18" s="85"/>
      <c r="BAV18" s="85"/>
      <c r="BAW18" s="85"/>
      <c r="BAX18" s="85"/>
      <c r="BAY18" s="85"/>
      <c r="BAZ18" s="85"/>
      <c r="BBA18" s="85"/>
      <c r="BBB18" s="85"/>
      <c r="BBC18" s="85"/>
      <c r="BBD18" s="85"/>
      <c r="BBE18" s="85"/>
      <c r="BBF18" s="85"/>
      <c r="BBG18" s="85"/>
      <c r="BBH18" s="85"/>
      <c r="BBI18" s="85"/>
      <c r="BBJ18" s="85"/>
      <c r="BBK18" s="85"/>
      <c r="BBL18" s="85"/>
      <c r="BBM18" s="85"/>
      <c r="BBN18" s="85"/>
      <c r="BBO18" s="85"/>
      <c r="BBP18" s="85"/>
      <c r="BBQ18" s="85"/>
      <c r="BBR18" s="85"/>
      <c r="BBS18" s="85"/>
      <c r="BBT18" s="85"/>
      <c r="BBU18" s="85"/>
      <c r="BBV18" s="85"/>
      <c r="BBW18" s="85"/>
      <c r="BBX18" s="85"/>
      <c r="BBY18" s="85"/>
      <c r="BBZ18" s="85"/>
      <c r="BCA18" s="85"/>
      <c r="BCB18" s="85"/>
      <c r="BCC18" s="85"/>
      <c r="BCD18" s="85"/>
      <c r="BCE18" s="85"/>
      <c r="BCF18" s="85"/>
      <c r="BCG18" s="85"/>
      <c r="BCH18" s="85"/>
      <c r="BCI18" s="85"/>
      <c r="BCJ18" s="85"/>
      <c r="BCK18" s="85"/>
      <c r="BCL18" s="85"/>
      <c r="BCM18" s="85"/>
      <c r="BCN18" s="85"/>
      <c r="BCO18" s="85"/>
      <c r="BCP18" s="85"/>
      <c r="BCQ18" s="85"/>
      <c r="BCR18" s="85"/>
      <c r="BCS18" s="85"/>
      <c r="BCT18" s="85"/>
      <c r="BCU18" s="85"/>
      <c r="BCV18" s="85"/>
      <c r="BCW18" s="85"/>
      <c r="BCX18" s="85"/>
      <c r="BCY18" s="85"/>
      <c r="BCZ18" s="85"/>
      <c r="BDA18" s="85"/>
      <c r="BDB18" s="85"/>
      <c r="BDC18" s="85"/>
      <c r="BDD18" s="85"/>
      <c r="BDE18" s="85"/>
      <c r="BDF18" s="85"/>
      <c r="BDG18" s="85"/>
      <c r="BDH18" s="85"/>
      <c r="BDI18" s="85"/>
      <c r="BDJ18" s="85"/>
      <c r="BDK18" s="85"/>
      <c r="BDL18" s="85"/>
      <c r="BDM18" s="85"/>
      <c r="BDN18" s="85"/>
      <c r="BDO18" s="85"/>
      <c r="BDP18" s="85"/>
      <c r="BDQ18" s="85"/>
      <c r="BDR18" s="85"/>
      <c r="BDS18" s="85"/>
      <c r="BDT18" s="85"/>
      <c r="BDU18" s="85"/>
      <c r="BDV18" s="85"/>
      <c r="BDW18" s="85"/>
      <c r="BDX18" s="85"/>
      <c r="BDY18" s="85"/>
      <c r="BDZ18" s="85"/>
      <c r="BEA18" s="85"/>
      <c r="BEB18" s="85"/>
      <c r="BEC18" s="85"/>
      <c r="BED18" s="85"/>
      <c r="BEE18" s="85"/>
      <c r="BEF18" s="85"/>
      <c r="BEG18" s="85"/>
      <c r="BEH18" s="85"/>
      <c r="BEI18" s="85"/>
      <c r="BEJ18" s="85"/>
      <c r="BEK18" s="85"/>
      <c r="BEL18" s="85"/>
      <c r="BEM18" s="85"/>
      <c r="BEN18" s="85"/>
      <c r="BEO18" s="85"/>
      <c r="BEP18" s="85"/>
      <c r="BEQ18" s="85"/>
      <c r="BER18" s="85"/>
      <c r="BES18" s="85"/>
      <c r="BET18" s="85"/>
      <c r="BEU18" s="85"/>
      <c r="BEV18" s="85"/>
      <c r="BEW18" s="85"/>
      <c r="BEX18" s="85"/>
      <c r="BEY18" s="85"/>
      <c r="BEZ18" s="85"/>
      <c r="BFA18" s="85"/>
      <c r="BFB18" s="85"/>
      <c r="BFC18" s="85"/>
      <c r="BFD18" s="85"/>
      <c r="BFE18" s="85"/>
      <c r="BFF18" s="85"/>
      <c r="BFG18" s="85"/>
      <c r="BFH18" s="85"/>
      <c r="BFI18" s="85"/>
      <c r="BFJ18" s="85"/>
      <c r="BFK18" s="85"/>
      <c r="BFL18" s="85"/>
      <c r="BFM18" s="85"/>
      <c r="BFN18" s="85"/>
      <c r="BFO18" s="85"/>
      <c r="BFP18" s="85"/>
      <c r="BFQ18" s="85"/>
      <c r="BFR18" s="85"/>
      <c r="BFS18" s="85"/>
      <c r="BFT18" s="85"/>
      <c r="BFU18" s="85"/>
      <c r="BFV18" s="85"/>
      <c r="BFW18" s="85"/>
      <c r="BFX18" s="85"/>
      <c r="BFY18" s="85"/>
      <c r="BFZ18" s="85"/>
      <c r="BGA18" s="85"/>
      <c r="BGB18" s="85"/>
      <c r="BGC18" s="85"/>
      <c r="BGD18" s="85"/>
      <c r="BGE18" s="85"/>
      <c r="BGF18" s="85"/>
      <c r="BGG18" s="85"/>
      <c r="BGH18" s="85"/>
      <c r="BGI18" s="85"/>
      <c r="BGJ18" s="85"/>
      <c r="BGK18" s="85"/>
      <c r="BGL18" s="85"/>
      <c r="BGM18" s="85"/>
      <c r="BGN18" s="85"/>
      <c r="BGO18" s="85"/>
      <c r="BGP18" s="85"/>
      <c r="BGQ18" s="85"/>
      <c r="BGR18" s="85"/>
      <c r="BGS18" s="85"/>
      <c r="BGT18" s="85"/>
      <c r="BGU18" s="85"/>
      <c r="BGV18" s="85"/>
      <c r="BGW18" s="85"/>
      <c r="BGX18" s="85"/>
      <c r="BGY18" s="85"/>
      <c r="BGZ18" s="85"/>
      <c r="BHA18" s="85"/>
      <c r="BHB18" s="85"/>
      <c r="BHC18" s="85"/>
      <c r="BHD18" s="85"/>
      <c r="BHE18" s="85"/>
      <c r="BHF18" s="85"/>
      <c r="BHG18" s="85"/>
      <c r="BHH18" s="85"/>
      <c r="BHI18" s="85"/>
      <c r="BHJ18" s="85"/>
      <c r="BHK18" s="85"/>
      <c r="BHL18" s="85"/>
      <c r="BHM18" s="85"/>
      <c r="BHN18" s="85"/>
      <c r="BHO18" s="85"/>
      <c r="BHP18" s="85"/>
      <c r="BHQ18" s="85"/>
      <c r="BHR18" s="85"/>
      <c r="BHS18" s="85"/>
      <c r="BHT18" s="85"/>
      <c r="BHU18" s="85"/>
      <c r="BHV18" s="85"/>
      <c r="BHW18" s="85"/>
      <c r="BHX18" s="85"/>
      <c r="BHY18" s="85"/>
      <c r="BHZ18" s="85"/>
      <c r="BIA18" s="85"/>
      <c r="BIB18" s="85"/>
      <c r="BIC18" s="85"/>
      <c r="BID18" s="85"/>
      <c r="BIE18" s="85"/>
      <c r="BIF18" s="85"/>
      <c r="BIG18" s="85"/>
      <c r="BIH18" s="85"/>
      <c r="BII18" s="85"/>
      <c r="BIJ18" s="85"/>
      <c r="BIK18" s="85"/>
      <c r="BIL18" s="85"/>
      <c r="BIM18" s="85"/>
      <c r="BIN18" s="85"/>
      <c r="BIO18" s="85"/>
      <c r="BIP18" s="85"/>
      <c r="BIQ18" s="85"/>
      <c r="BIR18" s="85"/>
      <c r="BIS18" s="85"/>
      <c r="BIT18" s="85"/>
      <c r="BIU18" s="85"/>
      <c r="BIV18" s="85"/>
      <c r="BIW18" s="85"/>
      <c r="BIX18" s="85"/>
      <c r="BIY18" s="85"/>
      <c r="BIZ18" s="85"/>
      <c r="BJA18" s="85"/>
      <c r="BJB18" s="85"/>
      <c r="BJC18" s="85"/>
      <c r="BJD18" s="85"/>
      <c r="BJE18" s="85"/>
      <c r="BJF18" s="85"/>
      <c r="BJG18" s="85"/>
      <c r="BJH18" s="85"/>
      <c r="BJI18" s="85"/>
      <c r="BJJ18" s="85"/>
      <c r="BJK18" s="85"/>
      <c r="BJL18" s="85"/>
      <c r="BJM18" s="85"/>
      <c r="BJN18" s="85"/>
      <c r="BJO18" s="85"/>
      <c r="BJP18" s="85"/>
      <c r="BJQ18" s="85"/>
      <c r="BJR18" s="85"/>
      <c r="BJS18" s="85"/>
      <c r="BJT18" s="85"/>
      <c r="BJU18" s="85"/>
      <c r="BJV18" s="85"/>
      <c r="BJW18" s="85"/>
      <c r="BJX18" s="85"/>
      <c r="BJY18" s="85"/>
      <c r="BJZ18" s="85"/>
      <c r="BKA18" s="85"/>
      <c r="BKB18" s="85"/>
      <c r="BKC18" s="85"/>
      <c r="BKD18" s="85"/>
      <c r="BKE18" s="85"/>
      <c r="BKF18" s="85"/>
      <c r="BKG18" s="85"/>
      <c r="BKH18" s="85"/>
      <c r="BKI18" s="85"/>
      <c r="BKJ18" s="85"/>
      <c r="BKK18" s="85"/>
      <c r="BKL18" s="85"/>
      <c r="BKM18" s="85"/>
      <c r="BKN18" s="85"/>
      <c r="BKO18" s="85"/>
      <c r="BKP18" s="85"/>
      <c r="BKQ18" s="85"/>
      <c r="BKR18" s="85"/>
      <c r="BKS18" s="85"/>
      <c r="BKT18" s="85"/>
      <c r="BKU18" s="85"/>
      <c r="BKV18" s="85"/>
      <c r="BKW18" s="85"/>
      <c r="BKX18" s="85"/>
      <c r="BKY18" s="85"/>
      <c r="BKZ18" s="85"/>
      <c r="BLA18" s="85"/>
      <c r="BLB18" s="85"/>
      <c r="BLC18" s="85"/>
      <c r="BLD18" s="85"/>
      <c r="BLE18" s="85"/>
      <c r="BLF18" s="85"/>
      <c r="BLG18" s="85"/>
      <c r="BLH18" s="85"/>
      <c r="BLI18" s="85"/>
      <c r="BLJ18" s="85"/>
      <c r="BLK18" s="85"/>
      <c r="BLL18" s="85"/>
      <c r="BLM18" s="85"/>
      <c r="BLN18" s="85"/>
      <c r="BLO18" s="85"/>
      <c r="BLP18" s="85"/>
      <c r="BLQ18" s="85"/>
      <c r="BLR18" s="85"/>
      <c r="BLS18" s="85"/>
      <c r="BLT18" s="85"/>
      <c r="BLU18" s="85"/>
      <c r="BLV18" s="85"/>
      <c r="BLW18" s="85"/>
      <c r="BLX18" s="85"/>
      <c r="BLY18" s="85"/>
      <c r="BLZ18" s="85"/>
      <c r="BMA18" s="85"/>
      <c r="BMB18" s="85"/>
      <c r="BMC18" s="85"/>
      <c r="BMD18" s="85"/>
      <c r="BME18" s="85"/>
      <c r="BMF18" s="85"/>
      <c r="BMG18" s="85"/>
      <c r="BMH18" s="85"/>
      <c r="BMI18" s="85"/>
      <c r="BMJ18" s="85"/>
      <c r="BMK18" s="85"/>
      <c r="BML18" s="85"/>
      <c r="BMM18" s="85"/>
      <c r="BMN18" s="85"/>
      <c r="BMO18" s="85"/>
      <c r="BMP18" s="85"/>
      <c r="BMQ18" s="85"/>
      <c r="BMR18" s="85"/>
      <c r="BMS18" s="85"/>
      <c r="BMT18" s="85"/>
      <c r="BMU18" s="85"/>
      <c r="BMV18" s="85"/>
      <c r="BMW18" s="85"/>
      <c r="BMX18" s="85"/>
      <c r="BMY18" s="85"/>
      <c r="BMZ18" s="85"/>
      <c r="BNA18" s="85"/>
      <c r="BNB18" s="85"/>
      <c r="BNC18" s="85"/>
      <c r="BND18" s="85"/>
      <c r="BNE18" s="85"/>
      <c r="BNF18" s="85"/>
      <c r="BNG18" s="85"/>
      <c r="BNH18" s="85"/>
      <c r="BNI18" s="85"/>
      <c r="BNJ18" s="85"/>
      <c r="BNK18" s="85"/>
      <c r="BNL18" s="85"/>
      <c r="BNM18" s="85"/>
      <c r="BNN18" s="85"/>
      <c r="BNO18" s="85"/>
      <c r="BNP18" s="85"/>
      <c r="BNQ18" s="85"/>
      <c r="BNR18" s="85"/>
      <c r="BNS18" s="85"/>
      <c r="BNT18" s="85"/>
      <c r="BNU18" s="85"/>
      <c r="BNV18" s="85"/>
      <c r="BNW18" s="85"/>
      <c r="BNX18" s="85"/>
      <c r="BNY18" s="85"/>
      <c r="BNZ18" s="85"/>
      <c r="BOA18" s="85"/>
      <c r="BOB18" s="85"/>
      <c r="BOC18" s="85"/>
      <c r="BOD18" s="85"/>
      <c r="BOE18" s="85"/>
      <c r="BOF18" s="85"/>
      <c r="BOG18" s="85"/>
      <c r="BOH18" s="85"/>
      <c r="BOI18" s="85"/>
      <c r="BOJ18" s="85"/>
      <c r="BOK18" s="85"/>
      <c r="BOL18" s="85"/>
      <c r="BOM18" s="85"/>
      <c r="BON18" s="85"/>
      <c r="BOO18" s="85"/>
      <c r="BOP18" s="85"/>
      <c r="BOQ18" s="85"/>
      <c r="BOR18" s="85"/>
      <c r="BOS18" s="85"/>
      <c r="BOT18" s="85"/>
      <c r="BOU18" s="85"/>
      <c r="BOV18" s="85"/>
      <c r="BOW18" s="85"/>
      <c r="BOX18" s="85"/>
      <c r="BOY18" s="85"/>
      <c r="BOZ18" s="85"/>
      <c r="BPA18" s="85"/>
      <c r="BPB18" s="85"/>
      <c r="BPC18" s="85"/>
      <c r="BPD18" s="85"/>
      <c r="BPE18" s="85"/>
      <c r="BPF18" s="85"/>
      <c r="BPG18" s="85"/>
      <c r="BPH18" s="85"/>
      <c r="BPI18" s="85"/>
      <c r="BPJ18" s="85"/>
      <c r="BPK18" s="85"/>
      <c r="BPL18" s="85"/>
      <c r="BPM18" s="85"/>
      <c r="BPN18" s="85"/>
      <c r="BPO18" s="85"/>
      <c r="BPP18" s="85"/>
      <c r="BPQ18" s="85"/>
      <c r="BPR18" s="85"/>
      <c r="BPS18" s="85"/>
      <c r="BPT18" s="85"/>
      <c r="BPU18" s="85"/>
      <c r="BPV18" s="85"/>
      <c r="BPW18" s="85"/>
      <c r="BPX18" s="85"/>
      <c r="BPY18" s="85"/>
      <c r="BPZ18" s="85"/>
      <c r="BQA18" s="85"/>
      <c r="BQB18" s="85"/>
      <c r="BQC18" s="85"/>
      <c r="BQD18" s="85"/>
      <c r="BQE18" s="85"/>
      <c r="BQF18" s="85"/>
      <c r="BQG18" s="85"/>
      <c r="BQH18" s="85"/>
      <c r="BQI18" s="85"/>
      <c r="BQJ18" s="85"/>
      <c r="BQK18" s="85"/>
      <c r="BQL18" s="85"/>
      <c r="BQM18" s="85"/>
      <c r="BQN18" s="85"/>
      <c r="BQO18" s="85"/>
      <c r="BQP18" s="85"/>
      <c r="BQQ18" s="85"/>
      <c r="BQR18" s="85"/>
      <c r="BQS18" s="85"/>
      <c r="BQT18" s="85"/>
      <c r="BQU18" s="85"/>
      <c r="BQV18" s="85"/>
      <c r="BQW18" s="85"/>
      <c r="BQX18" s="85"/>
      <c r="BQY18" s="85"/>
      <c r="BQZ18" s="85"/>
      <c r="BRA18" s="85"/>
      <c r="BRB18" s="85"/>
      <c r="BRC18" s="85"/>
      <c r="BRD18" s="85"/>
      <c r="BRE18" s="85"/>
      <c r="BRF18" s="85"/>
      <c r="BRG18" s="85"/>
      <c r="BRH18" s="85"/>
      <c r="BRI18" s="85"/>
      <c r="BRJ18" s="85"/>
      <c r="BRK18" s="85"/>
      <c r="BRL18" s="85"/>
      <c r="BRM18" s="85"/>
      <c r="BRN18" s="85"/>
      <c r="BRO18" s="85"/>
      <c r="BRP18" s="85"/>
      <c r="BRQ18" s="85"/>
      <c r="BRR18" s="85"/>
      <c r="BRS18" s="85"/>
      <c r="BRT18" s="85"/>
      <c r="BRU18" s="85"/>
      <c r="BRV18" s="85"/>
      <c r="BRW18" s="85"/>
      <c r="BRX18" s="85"/>
      <c r="BRY18" s="85"/>
      <c r="BRZ18" s="85"/>
      <c r="BSA18" s="85"/>
      <c r="BSB18" s="85"/>
      <c r="BSC18" s="85"/>
      <c r="BSD18" s="85"/>
      <c r="BSE18" s="85"/>
      <c r="BSF18" s="85"/>
      <c r="BSG18" s="85"/>
      <c r="BSH18" s="85"/>
      <c r="BSI18" s="85"/>
      <c r="BSJ18" s="85"/>
      <c r="BSK18" s="85"/>
      <c r="BSL18" s="85"/>
      <c r="BSM18" s="85"/>
      <c r="BSN18" s="85"/>
      <c r="BSO18" s="85"/>
      <c r="BSP18" s="85"/>
      <c r="BSQ18" s="85"/>
      <c r="BSR18" s="85"/>
      <c r="BSS18" s="85"/>
      <c r="BST18" s="85"/>
      <c r="BSU18" s="85"/>
      <c r="BSV18" s="85"/>
      <c r="BSW18" s="85"/>
      <c r="BSX18" s="85"/>
      <c r="BSY18" s="85"/>
      <c r="BSZ18" s="85"/>
      <c r="BTA18" s="85"/>
      <c r="BTB18" s="85"/>
      <c r="BTC18" s="85"/>
      <c r="BTD18" s="85"/>
      <c r="BTE18" s="85"/>
      <c r="BTF18" s="85"/>
      <c r="BTG18" s="85"/>
      <c r="BTH18" s="85"/>
      <c r="BTI18" s="85"/>
      <c r="BTJ18" s="85"/>
      <c r="BTK18" s="85"/>
      <c r="BTL18" s="85"/>
      <c r="BTM18" s="85"/>
      <c r="BTN18" s="85"/>
      <c r="BTO18" s="85"/>
      <c r="BTP18" s="85"/>
      <c r="BTQ18" s="85"/>
      <c r="BTR18" s="85"/>
      <c r="BTS18" s="85"/>
      <c r="BTT18" s="85"/>
      <c r="BTU18" s="85"/>
      <c r="BTV18" s="85"/>
      <c r="BTW18" s="85"/>
      <c r="BTX18" s="85"/>
      <c r="BTY18" s="85"/>
      <c r="BTZ18" s="85"/>
      <c r="BUA18" s="85"/>
      <c r="BUB18" s="85"/>
      <c r="BUC18" s="85"/>
      <c r="BUD18" s="85"/>
      <c r="BUE18" s="85"/>
      <c r="BUF18" s="85"/>
      <c r="BUG18" s="85"/>
      <c r="BUH18" s="85"/>
      <c r="BUI18" s="85"/>
      <c r="BUJ18" s="85"/>
      <c r="BUK18" s="85"/>
      <c r="BUL18" s="85"/>
      <c r="BUM18" s="85"/>
      <c r="BUN18" s="85"/>
      <c r="BUO18" s="85"/>
      <c r="BUP18" s="85"/>
      <c r="BUQ18" s="85"/>
      <c r="BUR18" s="85"/>
      <c r="BUS18" s="85"/>
      <c r="BUT18" s="85"/>
      <c r="BUU18" s="85"/>
      <c r="BUV18" s="85"/>
      <c r="BUW18" s="85"/>
      <c r="BUX18" s="85"/>
      <c r="BUY18" s="85"/>
      <c r="BUZ18" s="85"/>
      <c r="BVA18" s="85"/>
      <c r="BVB18" s="85"/>
      <c r="BVC18" s="85"/>
      <c r="BVD18" s="85"/>
      <c r="BVE18" s="85"/>
      <c r="BVF18" s="85"/>
      <c r="BVG18" s="85"/>
      <c r="BVH18" s="85"/>
      <c r="BVI18" s="85"/>
      <c r="BVJ18" s="85"/>
      <c r="BVK18" s="85"/>
      <c r="BVL18" s="85"/>
      <c r="BVM18" s="85"/>
      <c r="BVN18" s="85"/>
      <c r="BVO18" s="85"/>
      <c r="BVP18" s="85"/>
      <c r="BVQ18" s="85"/>
      <c r="BVR18" s="85"/>
      <c r="BVS18" s="85"/>
      <c r="BVT18" s="85"/>
      <c r="BVU18" s="85"/>
      <c r="BVV18" s="85"/>
      <c r="BVW18" s="85"/>
      <c r="BVX18" s="85"/>
      <c r="BVY18" s="85"/>
      <c r="BVZ18" s="85"/>
      <c r="BWA18" s="85"/>
      <c r="BWB18" s="85"/>
      <c r="BWC18" s="85"/>
      <c r="BWD18" s="85"/>
      <c r="BWE18" s="85"/>
      <c r="BWF18" s="85"/>
      <c r="BWG18" s="85"/>
      <c r="BWH18" s="85"/>
      <c r="BWI18" s="85"/>
      <c r="BWJ18" s="85"/>
      <c r="BWK18" s="85"/>
      <c r="BWL18" s="85"/>
      <c r="BWM18" s="85"/>
      <c r="BWN18" s="85"/>
      <c r="BWO18" s="85"/>
      <c r="BWP18" s="85"/>
      <c r="BWQ18" s="85"/>
      <c r="BWR18" s="85"/>
      <c r="BWS18" s="85"/>
      <c r="BWT18" s="85"/>
      <c r="BWU18" s="85"/>
      <c r="BWV18" s="85"/>
      <c r="BWW18" s="85"/>
      <c r="BWX18" s="85"/>
      <c r="BWY18" s="85"/>
      <c r="BWZ18" s="85"/>
      <c r="BXA18" s="85"/>
      <c r="BXB18" s="85"/>
      <c r="BXC18" s="85"/>
      <c r="BXD18" s="85"/>
      <c r="BXE18" s="85"/>
      <c r="BXF18" s="85"/>
      <c r="BXG18" s="85"/>
      <c r="BXH18" s="85"/>
      <c r="BXI18" s="85"/>
      <c r="BXJ18" s="85"/>
      <c r="BXK18" s="85"/>
      <c r="BXL18" s="85"/>
      <c r="BXM18" s="85"/>
      <c r="BXN18" s="85"/>
      <c r="BXO18" s="85"/>
      <c r="BXP18" s="85"/>
      <c r="BXQ18" s="85"/>
      <c r="BXR18" s="85"/>
      <c r="BXS18" s="85"/>
      <c r="BXT18" s="85"/>
      <c r="BXU18" s="85"/>
      <c r="BXV18" s="85"/>
      <c r="BXW18" s="85"/>
      <c r="BXX18" s="85"/>
      <c r="BXY18" s="85"/>
      <c r="BXZ18" s="85"/>
      <c r="BYA18" s="85"/>
      <c r="BYB18" s="85"/>
      <c r="BYC18" s="85"/>
      <c r="BYD18" s="85"/>
      <c r="BYE18" s="85"/>
      <c r="BYF18" s="85"/>
      <c r="BYG18" s="85"/>
      <c r="BYH18" s="85"/>
      <c r="BYI18" s="85"/>
      <c r="BYJ18" s="85"/>
      <c r="BYK18" s="85"/>
      <c r="BYL18" s="85"/>
      <c r="BYM18" s="85"/>
      <c r="BYN18" s="85"/>
      <c r="BYO18" s="85"/>
      <c r="BYP18" s="85"/>
      <c r="BYQ18" s="85"/>
      <c r="BYR18" s="85"/>
      <c r="BYS18" s="85"/>
      <c r="BYT18" s="85"/>
      <c r="BYU18" s="85"/>
      <c r="BYV18" s="85"/>
      <c r="BYW18" s="85"/>
      <c r="BYX18" s="85"/>
      <c r="BYY18" s="85"/>
      <c r="BYZ18" s="85"/>
      <c r="BZA18" s="85"/>
      <c r="BZB18" s="85"/>
      <c r="BZC18" s="85"/>
      <c r="BZD18" s="85"/>
      <c r="BZE18" s="85"/>
      <c r="BZF18" s="85"/>
      <c r="BZG18" s="85"/>
      <c r="BZH18" s="85"/>
      <c r="BZI18" s="85"/>
      <c r="BZJ18" s="85"/>
      <c r="BZK18" s="85"/>
      <c r="BZL18" s="85"/>
      <c r="BZM18" s="85"/>
      <c r="BZN18" s="85"/>
      <c r="BZO18" s="85"/>
      <c r="BZP18" s="85"/>
      <c r="BZQ18" s="85"/>
      <c r="BZR18" s="85"/>
      <c r="BZS18" s="85"/>
      <c r="BZT18" s="85"/>
      <c r="BZU18" s="85"/>
      <c r="BZV18" s="85"/>
      <c r="BZW18" s="85"/>
      <c r="BZX18" s="85"/>
      <c r="BZY18" s="85"/>
      <c r="BZZ18" s="85"/>
      <c r="CAA18" s="85"/>
      <c r="CAB18" s="85"/>
      <c r="CAC18" s="85"/>
      <c r="CAD18" s="85"/>
      <c r="CAE18" s="85"/>
      <c r="CAF18" s="85"/>
      <c r="CAG18" s="85"/>
      <c r="CAH18" s="85"/>
      <c r="CAI18" s="85"/>
      <c r="CAJ18" s="85"/>
      <c r="CAK18" s="85"/>
      <c r="CAL18" s="85"/>
      <c r="CAM18" s="85"/>
      <c r="CAN18" s="85"/>
      <c r="CAO18" s="85"/>
      <c r="CAP18" s="85"/>
      <c r="CAQ18" s="85"/>
      <c r="CAR18" s="85"/>
      <c r="CAS18" s="85"/>
      <c r="CAT18" s="85"/>
      <c r="CAU18" s="85"/>
      <c r="CAV18" s="85"/>
      <c r="CAW18" s="85"/>
      <c r="CAX18" s="85"/>
      <c r="CAY18" s="85"/>
      <c r="CAZ18" s="85"/>
      <c r="CBA18" s="85"/>
      <c r="CBB18" s="85"/>
      <c r="CBC18" s="85"/>
      <c r="CBD18" s="85"/>
      <c r="CBE18" s="85"/>
      <c r="CBF18" s="85"/>
      <c r="CBG18" s="85"/>
      <c r="CBH18" s="85"/>
      <c r="CBI18" s="85"/>
      <c r="CBJ18" s="85"/>
      <c r="CBK18" s="85"/>
      <c r="CBL18" s="85"/>
      <c r="CBM18" s="85"/>
      <c r="CBN18" s="85"/>
      <c r="CBO18" s="85"/>
      <c r="CBP18" s="85"/>
      <c r="CBQ18" s="85"/>
      <c r="CBR18" s="85"/>
      <c r="CBS18" s="85"/>
      <c r="CBT18" s="85"/>
      <c r="CBU18" s="85"/>
      <c r="CBV18" s="85"/>
      <c r="CBW18" s="85"/>
      <c r="CBX18" s="85"/>
      <c r="CBY18" s="85"/>
      <c r="CBZ18" s="85"/>
      <c r="CCA18" s="85"/>
      <c r="CCB18" s="85"/>
      <c r="CCC18" s="85"/>
      <c r="CCD18" s="85"/>
      <c r="CCE18" s="85"/>
      <c r="CCF18" s="85"/>
      <c r="CCG18" s="85"/>
      <c r="CCH18" s="85"/>
      <c r="CCI18" s="85"/>
      <c r="CCJ18" s="85"/>
      <c r="CCK18" s="85"/>
      <c r="CCL18" s="85"/>
      <c r="CCM18" s="85"/>
      <c r="CCN18" s="85"/>
      <c r="CCO18" s="85"/>
      <c r="CCP18" s="85"/>
      <c r="CCQ18" s="85"/>
      <c r="CCR18" s="85"/>
      <c r="CCS18" s="85"/>
      <c r="CCT18" s="85"/>
      <c r="CCU18" s="85"/>
      <c r="CCV18" s="85"/>
      <c r="CCW18" s="85"/>
      <c r="CCX18" s="85"/>
      <c r="CCY18" s="85"/>
      <c r="CCZ18" s="85"/>
      <c r="CDA18" s="85"/>
      <c r="CDB18" s="85"/>
      <c r="CDC18" s="85"/>
      <c r="CDD18" s="85"/>
      <c r="CDE18" s="85"/>
      <c r="CDF18" s="85"/>
      <c r="CDG18" s="85"/>
      <c r="CDH18" s="85"/>
      <c r="CDI18" s="85"/>
      <c r="CDJ18" s="85"/>
      <c r="CDK18" s="85"/>
      <c r="CDL18" s="85"/>
      <c r="CDM18" s="85"/>
      <c r="CDN18" s="85"/>
      <c r="CDO18" s="85"/>
      <c r="CDP18" s="85"/>
      <c r="CDQ18" s="85"/>
      <c r="CDR18" s="85"/>
      <c r="CDS18" s="85"/>
      <c r="CDT18" s="85"/>
      <c r="CDU18" s="85"/>
      <c r="CDV18" s="85"/>
      <c r="CDW18" s="85"/>
      <c r="CDX18" s="85"/>
      <c r="CDY18" s="85"/>
      <c r="CDZ18" s="85"/>
      <c r="CEA18" s="85"/>
      <c r="CEB18" s="85"/>
      <c r="CEC18" s="85"/>
      <c r="CED18" s="85"/>
      <c r="CEE18" s="85"/>
      <c r="CEF18" s="85"/>
      <c r="CEG18" s="85"/>
      <c r="CEH18" s="85"/>
      <c r="CEI18" s="85"/>
      <c r="CEJ18" s="85"/>
      <c r="CEK18" s="85"/>
      <c r="CEL18" s="85"/>
      <c r="CEM18" s="85"/>
      <c r="CEN18" s="85"/>
      <c r="CEO18" s="85"/>
      <c r="CEP18" s="85"/>
      <c r="CEQ18" s="85"/>
      <c r="CER18" s="85"/>
      <c r="CES18" s="85"/>
      <c r="CET18" s="85"/>
      <c r="CEU18" s="85"/>
      <c r="CEV18" s="85"/>
      <c r="CEW18" s="85"/>
      <c r="CEX18" s="85"/>
      <c r="CEY18" s="85"/>
      <c r="CEZ18" s="85"/>
      <c r="CFA18" s="85"/>
      <c r="CFB18" s="85"/>
      <c r="CFC18" s="85"/>
      <c r="CFD18" s="85"/>
      <c r="CFE18" s="85"/>
      <c r="CFF18" s="85"/>
      <c r="CFG18" s="85"/>
      <c r="CFH18" s="85"/>
      <c r="CFI18" s="85"/>
      <c r="CFJ18" s="85"/>
      <c r="CFK18" s="85"/>
      <c r="CFL18" s="85"/>
      <c r="CFM18" s="85"/>
      <c r="CFN18" s="85"/>
      <c r="CFO18" s="85"/>
      <c r="CFP18" s="85"/>
      <c r="CFQ18" s="85"/>
      <c r="CFR18" s="85"/>
      <c r="CFS18" s="85"/>
      <c r="CFT18" s="85"/>
      <c r="CFU18" s="85"/>
      <c r="CFV18" s="85"/>
      <c r="CFW18" s="85"/>
      <c r="CFX18" s="85"/>
      <c r="CFY18" s="85"/>
      <c r="CFZ18" s="85"/>
      <c r="CGA18" s="85"/>
      <c r="CGB18" s="85"/>
      <c r="CGC18" s="85"/>
      <c r="CGD18" s="85"/>
      <c r="CGE18" s="85"/>
      <c r="CGF18" s="85"/>
      <c r="CGG18" s="85"/>
      <c r="CGH18" s="85"/>
      <c r="CGI18" s="85"/>
      <c r="CGJ18" s="85"/>
      <c r="CGK18" s="85"/>
      <c r="CGL18" s="85"/>
      <c r="CGM18" s="85"/>
      <c r="CGN18" s="85"/>
      <c r="CGO18" s="85"/>
      <c r="CGP18" s="85"/>
      <c r="CGQ18" s="85"/>
      <c r="CGR18" s="85"/>
      <c r="CGS18" s="85"/>
      <c r="CGT18" s="85"/>
      <c r="CGU18" s="85"/>
      <c r="CGV18" s="85"/>
      <c r="CGW18" s="85"/>
      <c r="CGX18" s="85"/>
      <c r="CGY18" s="85"/>
      <c r="CGZ18" s="85"/>
      <c r="CHA18" s="85"/>
      <c r="CHB18" s="85"/>
      <c r="CHC18" s="85"/>
      <c r="CHD18" s="85"/>
      <c r="CHE18" s="85"/>
      <c r="CHF18" s="85"/>
      <c r="CHG18" s="85"/>
      <c r="CHH18" s="85"/>
      <c r="CHI18" s="85"/>
      <c r="CHJ18" s="85"/>
      <c r="CHK18" s="85"/>
      <c r="CHL18" s="85"/>
      <c r="CHM18" s="85"/>
      <c r="CHN18" s="85"/>
      <c r="CHO18" s="85"/>
      <c r="CHP18" s="85"/>
      <c r="CHQ18" s="85"/>
      <c r="CHR18" s="85"/>
      <c r="CHS18" s="85"/>
      <c r="CHT18" s="85"/>
      <c r="CHU18" s="85"/>
      <c r="CHV18" s="85"/>
      <c r="CHW18" s="85"/>
      <c r="CHX18" s="85"/>
      <c r="CHY18" s="85"/>
      <c r="CHZ18" s="85"/>
      <c r="CIA18" s="85"/>
      <c r="CIB18" s="85"/>
      <c r="CIC18" s="85"/>
      <c r="CID18" s="85"/>
      <c r="CIE18" s="85"/>
      <c r="CIF18" s="85"/>
      <c r="CIG18" s="85"/>
      <c r="CIH18" s="85"/>
      <c r="CII18" s="85"/>
      <c r="CIJ18" s="85"/>
      <c r="CIK18" s="85"/>
      <c r="CIL18" s="85"/>
      <c r="CIM18" s="85"/>
      <c r="CIN18" s="85"/>
      <c r="CIO18" s="85"/>
      <c r="CIP18" s="85"/>
      <c r="CIQ18" s="85"/>
      <c r="CIR18" s="85"/>
      <c r="CIS18" s="85"/>
      <c r="CIT18" s="85"/>
      <c r="CIU18" s="85"/>
      <c r="CIV18" s="85"/>
      <c r="CIW18" s="85"/>
      <c r="CIX18" s="85"/>
      <c r="CIY18" s="85"/>
      <c r="CIZ18" s="85"/>
      <c r="CJA18" s="85"/>
      <c r="CJB18" s="85"/>
      <c r="CJC18" s="85"/>
      <c r="CJD18" s="85"/>
      <c r="CJE18" s="85"/>
      <c r="CJF18" s="85"/>
      <c r="CJG18" s="85"/>
      <c r="CJH18" s="85"/>
      <c r="CJI18" s="85"/>
      <c r="CJJ18" s="85"/>
      <c r="CJK18" s="85"/>
      <c r="CJL18" s="85"/>
      <c r="CJM18" s="85"/>
      <c r="CJN18" s="85"/>
      <c r="CJO18" s="85"/>
      <c r="CJP18" s="85"/>
      <c r="CJQ18" s="85"/>
      <c r="CJR18" s="85"/>
      <c r="CJS18" s="85"/>
      <c r="CJT18" s="85"/>
      <c r="CJU18" s="85"/>
      <c r="CJV18" s="85"/>
      <c r="CJW18" s="85"/>
      <c r="CJX18" s="85"/>
      <c r="CJY18" s="85"/>
      <c r="CJZ18" s="85"/>
      <c r="CKA18" s="85"/>
      <c r="CKB18" s="85"/>
      <c r="CKC18" s="85"/>
      <c r="CKD18" s="85"/>
      <c r="CKE18" s="85"/>
      <c r="CKF18" s="85"/>
      <c r="CKG18" s="85"/>
      <c r="CKH18" s="85"/>
      <c r="CKI18" s="85"/>
      <c r="CKJ18" s="85"/>
      <c r="CKK18" s="85"/>
      <c r="CKL18" s="85"/>
      <c r="CKM18" s="85"/>
      <c r="CKN18" s="85"/>
      <c r="CKO18" s="85"/>
      <c r="CKP18" s="85"/>
      <c r="CKQ18" s="85"/>
      <c r="CKR18" s="85"/>
      <c r="CKS18" s="85"/>
      <c r="CKT18" s="85"/>
      <c r="CKU18" s="85"/>
      <c r="CKV18" s="85"/>
      <c r="CKW18" s="85"/>
      <c r="CKX18" s="85"/>
      <c r="CKY18" s="85"/>
      <c r="CKZ18" s="85"/>
      <c r="CLA18" s="85"/>
      <c r="CLB18" s="85"/>
      <c r="CLC18" s="85"/>
      <c r="CLD18" s="85"/>
      <c r="CLE18" s="85"/>
      <c r="CLF18" s="85"/>
      <c r="CLG18" s="85"/>
      <c r="CLH18" s="85"/>
      <c r="CLI18" s="85"/>
      <c r="CLJ18" s="85"/>
      <c r="CLK18" s="85"/>
      <c r="CLL18" s="85"/>
      <c r="CLM18" s="85"/>
      <c r="CLN18" s="85"/>
      <c r="CLO18" s="85"/>
      <c r="CLP18" s="85"/>
      <c r="CLQ18" s="85"/>
      <c r="CLR18" s="85"/>
      <c r="CLS18" s="85"/>
      <c r="CLT18" s="85"/>
      <c r="CLU18" s="85"/>
      <c r="CLV18" s="85"/>
      <c r="CLW18" s="85"/>
      <c r="CLX18" s="85"/>
      <c r="CLY18" s="85"/>
      <c r="CLZ18" s="85"/>
      <c r="CMA18" s="85"/>
      <c r="CMB18" s="85"/>
      <c r="CMC18" s="85"/>
      <c r="CMD18" s="85"/>
      <c r="CME18" s="85"/>
      <c r="CMF18" s="85"/>
      <c r="CMG18" s="85"/>
      <c r="CMH18" s="85"/>
      <c r="CMI18" s="85"/>
      <c r="CMJ18" s="85"/>
      <c r="CMK18" s="85"/>
      <c r="CML18" s="85"/>
      <c r="CMM18" s="85"/>
      <c r="CMN18" s="85"/>
      <c r="CMO18" s="85"/>
      <c r="CMP18" s="85"/>
      <c r="CMQ18" s="85"/>
      <c r="CMR18" s="85"/>
      <c r="CMS18" s="85"/>
      <c r="CMT18" s="85"/>
      <c r="CMU18" s="85"/>
      <c r="CMV18" s="85"/>
      <c r="CMW18" s="85"/>
      <c r="CMX18" s="85"/>
      <c r="CMY18" s="85"/>
      <c r="CMZ18" s="85"/>
      <c r="CNA18" s="85"/>
      <c r="CNB18" s="85"/>
      <c r="CNC18" s="85"/>
      <c r="CND18" s="85"/>
      <c r="CNE18" s="85"/>
      <c r="CNF18" s="85"/>
      <c r="CNG18" s="85"/>
      <c r="CNH18" s="85"/>
      <c r="CNI18" s="85"/>
      <c r="CNJ18" s="85"/>
      <c r="CNK18" s="85"/>
      <c r="CNL18" s="85"/>
      <c r="CNM18" s="85"/>
      <c r="CNN18" s="85"/>
      <c r="CNO18" s="85"/>
      <c r="CNP18" s="85"/>
      <c r="CNQ18" s="85"/>
      <c r="CNR18" s="85"/>
      <c r="CNS18" s="85"/>
      <c r="CNT18" s="85"/>
      <c r="CNU18" s="85"/>
      <c r="CNV18" s="85"/>
      <c r="CNW18" s="85"/>
      <c r="CNX18" s="85"/>
      <c r="CNY18" s="85"/>
      <c r="CNZ18" s="85"/>
      <c r="COA18" s="85"/>
      <c r="COB18" s="85"/>
      <c r="COC18" s="85"/>
      <c r="COD18" s="85"/>
      <c r="COE18" s="85"/>
      <c r="COF18" s="85"/>
      <c r="COG18" s="85"/>
      <c r="COH18" s="85"/>
      <c r="COI18" s="85"/>
      <c r="COJ18" s="85"/>
      <c r="COK18" s="85"/>
      <c r="COL18" s="85"/>
      <c r="COM18" s="85"/>
      <c r="CON18" s="85"/>
      <c r="COO18" s="85"/>
      <c r="COP18" s="85"/>
      <c r="COQ18" s="85"/>
      <c r="COR18" s="85"/>
      <c r="COS18" s="85"/>
      <c r="COT18" s="85"/>
      <c r="COU18" s="85"/>
      <c r="COV18" s="85"/>
      <c r="COW18" s="85"/>
      <c r="COX18" s="85"/>
      <c r="COY18" s="85"/>
      <c r="COZ18" s="85"/>
      <c r="CPA18" s="85"/>
      <c r="CPB18" s="85"/>
      <c r="CPC18" s="85"/>
      <c r="CPD18" s="85"/>
      <c r="CPE18" s="85"/>
      <c r="CPF18" s="85"/>
      <c r="CPG18" s="85"/>
      <c r="CPH18" s="85"/>
      <c r="CPI18" s="85"/>
      <c r="CPJ18" s="85"/>
      <c r="CPK18" s="85"/>
      <c r="CPL18" s="85"/>
      <c r="CPM18" s="85"/>
      <c r="CPN18" s="85"/>
      <c r="CPO18" s="85"/>
      <c r="CPP18" s="85"/>
      <c r="CPQ18" s="85"/>
      <c r="CPR18" s="85"/>
      <c r="CPS18" s="85"/>
      <c r="CPT18" s="85"/>
      <c r="CPU18" s="85"/>
      <c r="CPV18" s="85"/>
      <c r="CPW18" s="85"/>
      <c r="CPX18" s="85"/>
      <c r="CPY18" s="85"/>
      <c r="CPZ18" s="85"/>
      <c r="CQA18" s="85"/>
      <c r="CQB18" s="85"/>
      <c r="CQC18" s="85"/>
      <c r="CQD18" s="85"/>
      <c r="CQE18" s="85"/>
      <c r="CQF18" s="85"/>
      <c r="CQG18" s="85"/>
      <c r="CQH18" s="85"/>
      <c r="CQI18" s="85"/>
      <c r="CQJ18" s="85"/>
      <c r="CQK18" s="85"/>
      <c r="CQL18" s="85"/>
      <c r="CQM18" s="85"/>
      <c r="CQN18" s="85"/>
      <c r="CQO18" s="85"/>
      <c r="CQP18" s="85"/>
      <c r="CQQ18" s="85"/>
      <c r="CQR18" s="85"/>
      <c r="CQS18" s="85"/>
      <c r="CQT18" s="85"/>
      <c r="CQU18" s="85"/>
      <c r="CQV18" s="85"/>
      <c r="CQW18" s="85"/>
      <c r="CQX18" s="85"/>
      <c r="CQY18" s="85"/>
      <c r="CQZ18" s="85"/>
      <c r="CRA18" s="85"/>
      <c r="CRB18" s="85"/>
      <c r="CRC18" s="85"/>
      <c r="CRD18" s="85"/>
      <c r="CRE18" s="85"/>
      <c r="CRF18" s="85"/>
      <c r="CRG18" s="85"/>
      <c r="CRH18" s="85"/>
      <c r="CRI18" s="85"/>
      <c r="CRJ18" s="85"/>
      <c r="CRK18" s="85"/>
      <c r="CRL18" s="85"/>
      <c r="CRM18" s="85"/>
      <c r="CRN18" s="85"/>
      <c r="CRO18" s="85"/>
      <c r="CRP18" s="85"/>
      <c r="CRQ18" s="85"/>
      <c r="CRR18" s="85"/>
      <c r="CRS18" s="85"/>
      <c r="CRT18" s="85"/>
      <c r="CRU18" s="85"/>
      <c r="CRV18" s="85"/>
      <c r="CRW18" s="85"/>
      <c r="CRX18" s="85"/>
      <c r="CRY18" s="85"/>
      <c r="CRZ18" s="85"/>
      <c r="CSA18" s="85"/>
      <c r="CSB18" s="85"/>
      <c r="CSC18" s="85"/>
      <c r="CSD18" s="85"/>
      <c r="CSE18" s="85"/>
      <c r="CSF18" s="85"/>
      <c r="CSG18" s="85"/>
      <c r="CSH18" s="85"/>
      <c r="CSI18" s="85"/>
      <c r="CSJ18" s="85"/>
      <c r="CSK18" s="85"/>
      <c r="CSL18" s="85"/>
      <c r="CSM18" s="85"/>
      <c r="CSN18" s="85"/>
      <c r="CSO18" s="85"/>
      <c r="CSP18" s="85"/>
      <c r="CSQ18" s="85"/>
      <c r="CSR18" s="85"/>
      <c r="CSS18" s="85"/>
      <c r="CST18" s="85"/>
      <c r="CSU18" s="85"/>
      <c r="CSV18" s="85"/>
      <c r="CSW18" s="85"/>
      <c r="CSX18" s="85"/>
      <c r="CSY18" s="85"/>
      <c r="CSZ18" s="85"/>
      <c r="CTA18" s="85"/>
      <c r="CTB18" s="85"/>
      <c r="CTC18" s="85"/>
      <c r="CTD18" s="85"/>
      <c r="CTE18" s="85"/>
      <c r="CTF18" s="85"/>
      <c r="CTG18" s="85"/>
      <c r="CTH18" s="85"/>
      <c r="CTI18" s="85"/>
      <c r="CTJ18" s="85"/>
      <c r="CTK18" s="85"/>
      <c r="CTL18" s="85"/>
      <c r="CTM18" s="85"/>
      <c r="CTN18" s="85"/>
      <c r="CTO18" s="85"/>
      <c r="CTP18" s="85"/>
      <c r="CTQ18" s="85"/>
      <c r="CTR18" s="85"/>
      <c r="CTS18" s="85"/>
      <c r="CTT18" s="85"/>
      <c r="CTU18" s="85"/>
      <c r="CTV18" s="85"/>
      <c r="CTW18" s="85"/>
      <c r="CTX18" s="85"/>
      <c r="CTY18" s="85"/>
      <c r="CTZ18" s="85"/>
      <c r="CUA18" s="85"/>
      <c r="CUB18" s="85"/>
      <c r="CUC18" s="85"/>
      <c r="CUD18" s="85"/>
      <c r="CUE18" s="85"/>
      <c r="CUF18" s="85"/>
      <c r="CUG18" s="85"/>
      <c r="CUH18" s="85"/>
      <c r="CUI18" s="85"/>
      <c r="CUJ18" s="85"/>
      <c r="CUK18" s="85"/>
      <c r="CUL18" s="85"/>
      <c r="CUM18" s="85"/>
      <c r="CUN18" s="85"/>
      <c r="CUO18" s="85"/>
      <c r="CUP18" s="85"/>
      <c r="CUQ18" s="85"/>
      <c r="CUR18" s="85"/>
      <c r="CUS18" s="85"/>
      <c r="CUT18" s="85"/>
      <c r="CUU18" s="85"/>
      <c r="CUV18" s="85"/>
      <c r="CUW18" s="85"/>
      <c r="CUX18" s="85"/>
      <c r="CUY18" s="85"/>
      <c r="CUZ18" s="85"/>
      <c r="CVA18" s="85"/>
      <c r="CVB18" s="85"/>
      <c r="CVC18" s="85"/>
      <c r="CVD18" s="85"/>
      <c r="CVE18" s="85"/>
      <c r="CVF18" s="85"/>
      <c r="CVG18" s="85"/>
      <c r="CVH18" s="85"/>
      <c r="CVI18" s="85"/>
      <c r="CVJ18" s="85"/>
      <c r="CVK18" s="85"/>
      <c r="CVL18" s="85"/>
      <c r="CVM18" s="85"/>
      <c r="CVN18" s="85"/>
      <c r="CVO18" s="85"/>
      <c r="CVP18" s="85"/>
      <c r="CVQ18" s="85"/>
      <c r="CVR18" s="85"/>
      <c r="CVS18" s="85"/>
      <c r="CVT18" s="85"/>
      <c r="CVU18" s="85"/>
      <c r="CVV18" s="85"/>
      <c r="CVW18" s="85"/>
      <c r="CVX18" s="85"/>
      <c r="CVY18" s="85"/>
      <c r="CVZ18" s="85"/>
      <c r="CWA18" s="85"/>
      <c r="CWB18" s="85"/>
      <c r="CWC18" s="85"/>
      <c r="CWD18" s="85"/>
      <c r="CWE18" s="85"/>
      <c r="CWF18" s="85"/>
      <c r="CWG18" s="85"/>
      <c r="CWH18" s="85"/>
      <c r="CWI18" s="85"/>
      <c r="CWJ18" s="85"/>
      <c r="CWK18" s="85"/>
      <c r="CWL18" s="85"/>
      <c r="CWM18" s="85"/>
      <c r="CWN18" s="85"/>
      <c r="CWO18" s="85"/>
      <c r="CWP18" s="85"/>
      <c r="CWQ18" s="85"/>
      <c r="CWR18" s="85"/>
      <c r="CWS18" s="85"/>
      <c r="CWT18" s="85"/>
      <c r="CWU18" s="85"/>
      <c r="CWV18" s="85"/>
      <c r="CWW18" s="85"/>
      <c r="CWX18" s="85"/>
      <c r="CWY18" s="85"/>
      <c r="CWZ18" s="85"/>
      <c r="CXA18" s="85"/>
      <c r="CXB18" s="85"/>
      <c r="CXC18" s="85"/>
      <c r="CXD18" s="85"/>
      <c r="CXE18" s="85"/>
      <c r="CXF18" s="85"/>
      <c r="CXG18" s="85"/>
      <c r="CXH18" s="85"/>
      <c r="CXI18" s="85"/>
      <c r="CXJ18" s="85"/>
      <c r="CXK18" s="85"/>
      <c r="CXL18" s="85"/>
      <c r="CXM18" s="85"/>
      <c r="CXN18" s="85"/>
      <c r="CXO18" s="85"/>
      <c r="CXP18" s="85"/>
      <c r="CXQ18" s="85"/>
      <c r="CXR18" s="85"/>
      <c r="CXS18" s="85"/>
      <c r="CXT18" s="85"/>
      <c r="CXU18" s="85"/>
      <c r="CXV18" s="85"/>
      <c r="CXW18" s="85"/>
      <c r="CXX18" s="85"/>
      <c r="CXY18" s="85"/>
      <c r="CXZ18" s="85"/>
      <c r="CYA18" s="85"/>
      <c r="CYB18" s="85"/>
      <c r="CYC18" s="85"/>
      <c r="CYD18" s="85"/>
      <c r="CYE18" s="85"/>
      <c r="CYF18" s="85"/>
      <c r="CYG18" s="85"/>
      <c r="CYH18" s="85"/>
      <c r="CYI18" s="85"/>
      <c r="CYJ18" s="85"/>
      <c r="CYK18" s="85"/>
      <c r="CYL18" s="85"/>
      <c r="CYM18" s="85"/>
      <c r="CYN18" s="85"/>
      <c r="CYO18" s="85"/>
      <c r="CYP18" s="85"/>
      <c r="CYQ18" s="85"/>
      <c r="CYR18" s="85"/>
      <c r="CYS18" s="85"/>
      <c r="CYT18" s="85"/>
      <c r="CYU18" s="85"/>
      <c r="CYV18" s="85"/>
      <c r="CYW18" s="85"/>
      <c r="CYX18" s="85"/>
      <c r="CYY18" s="85"/>
      <c r="CYZ18" s="85"/>
      <c r="CZA18" s="85"/>
      <c r="CZB18" s="85"/>
      <c r="CZC18" s="85"/>
      <c r="CZD18" s="85"/>
      <c r="CZE18" s="85"/>
      <c r="CZF18" s="85"/>
      <c r="CZG18" s="85"/>
      <c r="CZH18" s="85"/>
      <c r="CZI18" s="85"/>
      <c r="CZJ18" s="85"/>
      <c r="CZK18" s="85"/>
      <c r="CZL18" s="85"/>
      <c r="CZM18" s="85"/>
      <c r="CZN18" s="85"/>
      <c r="CZO18" s="85"/>
      <c r="CZP18" s="85"/>
      <c r="CZQ18" s="85"/>
      <c r="CZR18" s="85"/>
      <c r="CZS18" s="85"/>
      <c r="CZT18" s="85"/>
      <c r="CZU18" s="85"/>
      <c r="CZV18" s="85"/>
      <c r="CZW18" s="85"/>
      <c r="CZX18" s="85"/>
      <c r="CZY18" s="85"/>
      <c r="CZZ18" s="85"/>
      <c r="DAA18" s="85"/>
      <c r="DAB18" s="85"/>
      <c r="DAC18" s="85"/>
      <c r="DAD18" s="85"/>
      <c r="DAE18" s="85"/>
      <c r="DAF18" s="85"/>
      <c r="DAG18" s="85"/>
      <c r="DAH18" s="85"/>
      <c r="DAI18" s="85"/>
      <c r="DAJ18" s="85"/>
      <c r="DAK18" s="85"/>
      <c r="DAL18" s="85"/>
      <c r="DAM18" s="85"/>
      <c r="DAN18" s="85"/>
      <c r="DAO18" s="85"/>
      <c r="DAP18" s="85"/>
      <c r="DAQ18" s="85"/>
      <c r="DAR18" s="85"/>
      <c r="DAS18" s="85"/>
      <c r="DAT18" s="85"/>
      <c r="DAU18" s="85"/>
      <c r="DAV18" s="85"/>
      <c r="DAW18" s="85"/>
      <c r="DAX18" s="85"/>
      <c r="DAY18" s="85"/>
      <c r="DAZ18" s="85"/>
      <c r="DBA18" s="85"/>
      <c r="DBB18" s="85"/>
      <c r="DBC18" s="85"/>
      <c r="DBD18" s="85"/>
      <c r="DBE18" s="85"/>
      <c r="DBF18" s="85"/>
      <c r="DBG18" s="85"/>
      <c r="DBH18" s="85"/>
      <c r="DBI18" s="85"/>
      <c r="DBJ18" s="85"/>
      <c r="DBK18" s="85"/>
      <c r="DBL18" s="85"/>
      <c r="DBM18" s="85"/>
      <c r="DBN18" s="85"/>
      <c r="DBO18" s="85"/>
      <c r="DBP18" s="85"/>
      <c r="DBQ18" s="85"/>
      <c r="DBR18" s="85"/>
      <c r="DBS18" s="85"/>
      <c r="DBT18" s="85"/>
      <c r="DBU18" s="85"/>
      <c r="DBV18" s="85"/>
      <c r="DBW18" s="85"/>
      <c r="DBX18" s="85"/>
      <c r="DBY18" s="85"/>
      <c r="DBZ18" s="85"/>
      <c r="DCA18" s="85"/>
      <c r="DCB18" s="85"/>
      <c r="DCC18" s="85"/>
      <c r="DCD18" s="85"/>
      <c r="DCE18" s="85"/>
      <c r="DCF18" s="85"/>
      <c r="DCG18" s="85"/>
      <c r="DCH18" s="85"/>
      <c r="DCI18" s="85"/>
      <c r="DCJ18" s="85"/>
      <c r="DCK18" s="85"/>
      <c r="DCL18" s="85"/>
      <c r="DCM18" s="85"/>
      <c r="DCN18" s="85"/>
      <c r="DCO18" s="85"/>
      <c r="DCP18" s="85"/>
      <c r="DCQ18" s="85"/>
      <c r="DCR18" s="85"/>
      <c r="DCS18" s="85"/>
      <c r="DCT18" s="85"/>
      <c r="DCU18" s="85"/>
      <c r="DCV18" s="85"/>
      <c r="DCW18" s="85"/>
      <c r="DCX18" s="85"/>
      <c r="DCY18" s="85"/>
      <c r="DCZ18" s="85"/>
      <c r="DDA18" s="85"/>
      <c r="DDB18" s="85"/>
      <c r="DDC18" s="85"/>
      <c r="DDD18" s="85"/>
      <c r="DDE18" s="85"/>
      <c r="DDF18" s="85"/>
      <c r="DDG18" s="85"/>
      <c r="DDH18" s="85"/>
      <c r="DDI18" s="85"/>
      <c r="DDJ18" s="85"/>
      <c r="DDK18" s="85"/>
      <c r="DDL18" s="85"/>
      <c r="DDM18" s="85"/>
      <c r="DDN18" s="85"/>
      <c r="DDO18" s="85"/>
      <c r="DDP18" s="85"/>
      <c r="DDQ18" s="85"/>
      <c r="DDR18" s="85"/>
      <c r="DDS18" s="85"/>
      <c r="DDT18" s="85"/>
      <c r="DDU18" s="85"/>
      <c r="DDV18" s="85"/>
      <c r="DDW18" s="85"/>
      <c r="DDX18" s="85"/>
      <c r="DDY18" s="85"/>
      <c r="DDZ18" s="85"/>
      <c r="DEA18" s="85"/>
      <c r="DEB18" s="85"/>
      <c r="DEC18" s="85"/>
      <c r="DED18" s="85"/>
      <c r="DEE18" s="85"/>
      <c r="DEF18" s="85"/>
      <c r="DEG18" s="85"/>
      <c r="DEH18" s="85"/>
      <c r="DEI18" s="85"/>
      <c r="DEJ18" s="85"/>
      <c r="DEK18" s="85"/>
      <c r="DEL18" s="85"/>
      <c r="DEM18" s="85"/>
      <c r="DEN18" s="85"/>
      <c r="DEO18" s="85"/>
      <c r="DEP18" s="85"/>
      <c r="DEQ18" s="85"/>
      <c r="DER18" s="85"/>
      <c r="DES18" s="85"/>
      <c r="DET18" s="85"/>
      <c r="DEU18" s="85"/>
      <c r="DEV18" s="85"/>
      <c r="DEW18" s="85"/>
      <c r="DEX18" s="85"/>
      <c r="DEY18" s="85"/>
      <c r="DEZ18" s="85"/>
      <c r="DFA18" s="85"/>
      <c r="DFB18" s="85"/>
      <c r="DFC18" s="85"/>
      <c r="DFD18" s="85"/>
      <c r="DFE18" s="85"/>
      <c r="DFF18" s="85"/>
      <c r="DFG18" s="85"/>
      <c r="DFH18" s="85"/>
      <c r="DFI18" s="85"/>
      <c r="DFJ18" s="85"/>
      <c r="DFK18" s="85"/>
      <c r="DFL18" s="85"/>
      <c r="DFM18" s="85"/>
      <c r="DFN18" s="85"/>
      <c r="DFO18" s="85"/>
      <c r="DFP18" s="85"/>
      <c r="DFQ18" s="85"/>
      <c r="DFR18" s="85"/>
      <c r="DFS18" s="85"/>
      <c r="DFT18" s="85"/>
      <c r="DFU18" s="85"/>
      <c r="DFV18" s="85"/>
      <c r="DFW18" s="85"/>
      <c r="DFX18" s="85"/>
      <c r="DFY18" s="85"/>
      <c r="DFZ18" s="85"/>
      <c r="DGA18" s="85"/>
      <c r="DGB18" s="85"/>
      <c r="DGC18" s="85"/>
      <c r="DGD18" s="85"/>
      <c r="DGE18" s="85"/>
      <c r="DGF18" s="85"/>
      <c r="DGG18" s="85"/>
      <c r="DGH18" s="85"/>
      <c r="DGI18" s="85"/>
      <c r="DGJ18" s="85"/>
      <c r="DGK18" s="85"/>
      <c r="DGL18" s="85"/>
      <c r="DGM18" s="85"/>
      <c r="DGN18" s="85"/>
      <c r="DGO18" s="85"/>
      <c r="DGP18" s="85"/>
      <c r="DGQ18" s="85"/>
      <c r="DGR18" s="85"/>
      <c r="DGS18" s="85"/>
      <c r="DGT18" s="85"/>
      <c r="DGU18" s="85"/>
      <c r="DGV18" s="85"/>
      <c r="DGW18" s="85"/>
      <c r="DGX18" s="85"/>
      <c r="DGY18" s="85"/>
      <c r="DGZ18" s="85"/>
      <c r="DHA18" s="85"/>
      <c r="DHB18" s="85"/>
      <c r="DHC18" s="85"/>
      <c r="DHD18" s="85"/>
      <c r="DHE18" s="85"/>
      <c r="DHF18" s="85"/>
      <c r="DHG18" s="85"/>
      <c r="DHH18" s="85"/>
      <c r="DHI18" s="85"/>
      <c r="DHJ18" s="85"/>
      <c r="DHK18" s="85"/>
      <c r="DHL18" s="85"/>
      <c r="DHM18" s="85"/>
      <c r="DHN18" s="85"/>
      <c r="DHO18" s="85"/>
      <c r="DHP18" s="85"/>
      <c r="DHQ18" s="85"/>
      <c r="DHR18" s="85"/>
      <c r="DHS18" s="85"/>
      <c r="DHT18" s="85"/>
      <c r="DHU18" s="85"/>
      <c r="DHV18" s="85"/>
      <c r="DHW18" s="85"/>
      <c r="DHX18" s="85"/>
      <c r="DHY18" s="85"/>
      <c r="DHZ18" s="85"/>
      <c r="DIA18" s="85"/>
      <c r="DIB18" s="85"/>
      <c r="DIC18" s="85"/>
      <c r="DID18" s="85"/>
      <c r="DIE18" s="85"/>
      <c r="DIF18" s="85"/>
      <c r="DIG18" s="85"/>
      <c r="DIH18" s="85"/>
      <c r="DII18" s="85"/>
      <c r="DIJ18" s="85"/>
      <c r="DIK18" s="85"/>
      <c r="DIL18" s="85"/>
      <c r="DIM18" s="85"/>
      <c r="DIN18" s="85"/>
      <c r="DIO18" s="85"/>
      <c r="DIP18" s="85"/>
      <c r="DIQ18" s="85"/>
      <c r="DIR18" s="85"/>
      <c r="DIS18" s="85"/>
      <c r="DIT18" s="85"/>
      <c r="DIU18" s="85"/>
      <c r="DIV18" s="85"/>
      <c r="DIW18" s="85"/>
      <c r="DIX18" s="85"/>
      <c r="DIY18" s="85"/>
      <c r="DIZ18" s="85"/>
      <c r="DJA18" s="85"/>
      <c r="DJB18" s="85"/>
      <c r="DJC18" s="85"/>
      <c r="DJD18" s="85"/>
      <c r="DJE18" s="85"/>
      <c r="DJF18" s="85"/>
      <c r="DJG18" s="85"/>
      <c r="DJH18" s="85"/>
      <c r="DJI18" s="85"/>
      <c r="DJJ18" s="85"/>
      <c r="DJK18" s="85"/>
      <c r="DJL18" s="85"/>
      <c r="DJM18" s="85"/>
      <c r="DJN18" s="85"/>
      <c r="DJO18" s="85"/>
      <c r="DJP18" s="85"/>
      <c r="DJQ18" s="85"/>
      <c r="DJR18" s="85"/>
      <c r="DJS18" s="85"/>
      <c r="DJT18" s="85"/>
      <c r="DJU18" s="85"/>
      <c r="DJV18" s="85"/>
      <c r="DJW18" s="85"/>
      <c r="DJX18" s="85"/>
      <c r="DJY18" s="85"/>
      <c r="DJZ18" s="85"/>
      <c r="DKA18" s="85"/>
      <c r="DKB18" s="85"/>
      <c r="DKC18" s="85"/>
      <c r="DKD18" s="85"/>
      <c r="DKE18" s="85"/>
      <c r="DKF18" s="85"/>
      <c r="DKG18" s="85"/>
      <c r="DKH18" s="85"/>
      <c r="DKI18" s="85"/>
      <c r="DKJ18" s="85"/>
      <c r="DKK18" s="85"/>
      <c r="DKL18" s="85"/>
      <c r="DKM18" s="85"/>
      <c r="DKN18" s="85"/>
      <c r="DKO18" s="85"/>
      <c r="DKP18" s="85"/>
      <c r="DKQ18" s="85"/>
      <c r="DKR18" s="85"/>
      <c r="DKS18" s="85"/>
      <c r="DKT18" s="85"/>
      <c r="DKU18" s="85"/>
      <c r="DKV18" s="85"/>
      <c r="DKW18" s="85"/>
      <c r="DKX18" s="85"/>
      <c r="DKY18" s="85"/>
      <c r="DKZ18" s="85"/>
      <c r="DLA18" s="85"/>
      <c r="DLB18" s="85"/>
      <c r="DLC18" s="85"/>
      <c r="DLD18" s="85"/>
      <c r="DLE18" s="85"/>
      <c r="DLF18" s="85"/>
      <c r="DLG18" s="85"/>
      <c r="DLH18" s="85"/>
      <c r="DLI18" s="85"/>
      <c r="DLJ18" s="85"/>
      <c r="DLK18" s="85"/>
      <c r="DLL18" s="85"/>
      <c r="DLM18" s="85"/>
      <c r="DLN18" s="85"/>
      <c r="DLO18" s="85"/>
      <c r="DLP18" s="85"/>
      <c r="DLQ18" s="85"/>
      <c r="DLR18" s="85"/>
      <c r="DLS18" s="85"/>
      <c r="DLT18" s="85"/>
      <c r="DLU18" s="85"/>
      <c r="DLV18" s="85"/>
      <c r="DLW18" s="85"/>
      <c r="DLX18" s="85"/>
      <c r="DLY18" s="85"/>
      <c r="DLZ18" s="85"/>
      <c r="DMA18" s="85"/>
      <c r="DMB18" s="85"/>
      <c r="DMC18" s="85"/>
      <c r="DMD18" s="85"/>
      <c r="DME18" s="85"/>
      <c r="DMF18" s="85"/>
      <c r="DMG18" s="85"/>
      <c r="DMH18" s="85"/>
      <c r="DMI18" s="85"/>
      <c r="DMJ18" s="85"/>
      <c r="DMK18" s="85"/>
      <c r="DML18" s="85"/>
      <c r="DMM18" s="85"/>
      <c r="DMN18" s="85"/>
      <c r="DMO18" s="85"/>
      <c r="DMP18" s="85"/>
      <c r="DMQ18" s="85"/>
      <c r="DMR18" s="85"/>
      <c r="DMS18" s="85"/>
      <c r="DMT18" s="85"/>
      <c r="DMU18" s="85"/>
      <c r="DMV18" s="85"/>
      <c r="DMW18" s="85"/>
      <c r="DMX18" s="85"/>
      <c r="DMY18" s="85"/>
      <c r="DMZ18" s="85"/>
      <c r="DNA18" s="85"/>
      <c r="DNB18" s="85"/>
      <c r="DNC18" s="85"/>
      <c r="DND18" s="85"/>
      <c r="DNE18" s="85"/>
      <c r="DNF18" s="85"/>
      <c r="DNG18" s="85"/>
      <c r="DNH18" s="85"/>
      <c r="DNI18" s="85"/>
      <c r="DNJ18" s="85"/>
      <c r="DNK18" s="85"/>
      <c r="DNL18" s="85"/>
      <c r="DNM18" s="85"/>
      <c r="DNN18" s="85"/>
      <c r="DNO18" s="85"/>
      <c r="DNP18" s="85"/>
      <c r="DNQ18" s="85"/>
      <c r="DNR18" s="85"/>
      <c r="DNS18" s="85"/>
      <c r="DNT18" s="85"/>
      <c r="DNU18" s="85"/>
      <c r="DNV18" s="85"/>
      <c r="DNW18" s="85"/>
      <c r="DNX18" s="85"/>
      <c r="DNY18" s="85"/>
      <c r="DNZ18" s="85"/>
      <c r="DOA18" s="85"/>
      <c r="DOB18" s="85"/>
      <c r="DOC18" s="85"/>
      <c r="DOD18" s="85"/>
      <c r="DOE18" s="85"/>
      <c r="DOF18" s="85"/>
      <c r="DOG18" s="85"/>
      <c r="DOH18" s="85"/>
      <c r="DOI18" s="85"/>
      <c r="DOJ18" s="85"/>
      <c r="DOK18" s="85"/>
      <c r="DOL18" s="85"/>
      <c r="DOM18" s="85"/>
      <c r="DON18" s="85"/>
      <c r="DOO18" s="85"/>
      <c r="DOP18" s="85"/>
      <c r="DOQ18" s="85"/>
      <c r="DOR18" s="85"/>
      <c r="DOS18" s="85"/>
      <c r="DOT18" s="85"/>
      <c r="DOU18" s="85"/>
      <c r="DOV18" s="85"/>
      <c r="DOW18" s="85"/>
      <c r="DOX18" s="85"/>
      <c r="DOY18" s="85"/>
      <c r="DOZ18" s="85"/>
      <c r="DPA18" s="85"/>
      <c r="DPB18" s="85"/>
      <c r="DPC18" s="85"/>
      <c r="DPD18" s="85"/>
      <c r="DPE18" s="85"/>
      <c r="DPF18" s="85"/>
      <c r="DPG18" s="85"/>
      <c r="DPH18" s="85"/>
      <c r="DPI18" s="85"/>
      <c r="DPJ18" s="85"/>
      <c r="DPK18" s="85"/>
      <c r="DPL18" s="85"/>
      <c r="DPM18" s="85"/>
      <c r="DPN18" s="85"/>
      <c r="DPO18" s="85"/>
      <c r="DPP18" s="85"/>
      <c r="DPQ18" s="85"/>
      <c r="DPR18" s="85"/>
      <c r="DPS18" s="85"/>
      <c r="DPT18" s="85"/>
      <c r="DPU18" s="85"/>
      <c r="DPV18" s="85"/>
      <c r="DPW18" s="85"/>
      <c r="DPX18" s="85"/>
      <c r="DPY18" s="85"/>
      <c r="DPZ18" s="85"/>
      <c r="DQA18" s="85"/>
      <c r="DQB18" s="85"/>
      <c r="DQC18" s="85"/>
      <c r="DQD18" s="85"/>
      <c r="DQE18" s="85"/>
      <c r="DQF18" s="85"/>
      <c r="DQG18" s="85"/>
      <c r="DQH18" s="85"/>
      <c r="DQI18" s="85"/>
      <c r="DQJ18" s="85"/>
      <c r="DQK18" s="85"/>
      <c r="DQL18" s="85"/>
      <c r="DQM18" s="85"/>
      <c r="DQN18" s="85"/>
      <c r="DQO18" s="85"/>
      <c r="DQP18" s="85"/>
      <c r="DQQ18" s="85"/>
      <c r="DQR18" s="85"/>
      <c r="DQS18" s="85"/>
      <c r="DQT18" s="85"/>
      <c r="DQU18" s="85"/>
      <c r="DQV18" s="85"/>
      <c r="DQW18" s="85"/>
      <c r="DQX18" s="85"/>
      <c r="DQY18" s="85"/>
      <c r="DQZ18" s="85"/>
      <c r="DRA18" s="85"/>
      <c r="DRB18" s="85"/>
      <c r="DRC18" s="85"/>
      <c r="DRD18" s="85"/>
      <c r="DRE18" s="85"/>
      <c r="DRF18" s="85"/>
      <c r="DRG18" s="85"/>
      <c r="DRH18" s="85"/>
      <c r="DRI18" s="85"/>
      <c r="DRJ18" s="85"/>
      <c r="DRK18" s="85"/>
      <c r="DRL18" s="85"/>
      <c r="DRM18" s="85"/>
      <c r="DRN18" s="85"/>
      <c r="DRO18" s="85"/>
      <c r="DRP18" s="85"/>
      <c r="DRQ18" s="85"/>
      <c r="DRR18" s="85"/>
      <c r="DRS18" s="85"/>
      <c r="DRT18" s="85"/>
      <c r="DRU18" s="85"/>
      <c r="DRV18" s="85"/>
      <c r="DRW18" s="85"/>
      <c r="DRX18" s="85"/>
      <c r="DRY18" s="85"/>
      <c r="DRZ18" s="85"/>
      <c r="DSA18" s="85"/>
      <c r="DSB18" s="85"/>
      <c r="DSC18" s="85"/>
      <c r="DSD18" s="85"/>
      <c r="DSE18" s="85"/>
      <c r="DSF18" s="85"/>
      <c r="DSG18" s="85"/>
      <c r="DSH18" s="85"/>
      <c r="DSI18" s="85"/>
      <c r="DSJ18" s="85"/>
      <c r="DSK18" s="85"/>
      <c r="DSL18" s="85"/>
      <c r="DSM18" s="85"/>
      <c r="DSN18" s="85"/>
      <c r="DSO18" s="85"/>
      <c r="DSP18" s="85"/>
      <c r="DSQ18" s="85"/>
      <c r="DSR18" s="85"/>
      <c r="DSS18" s="85"/>
      <c r="DST18" s="85"/>
      <c r="DSU18" s="85"/>
      <c r="DSV18" s="85"/>
      <c r="DSW18" s="85"/>
      <c r="DSX18" s="85"/>
      <c r="DSY18" s="85"/>
      <c r="DSZ18" s="85"/>
      <c r="DTA18" s="85"/>
      <c r="DTB18" s="85"/>
      <c r="DTC18" s="85"/>
      <c r="DTD18" s="85"/>
      <c r="DTE18" s="85"/>
      <c r="DTF18" s="85"/>
      <c r="DTG18" s="85"/>
      <c r="DTH18" s="85"/>
      <c r="DTI18" s="85"/>
      <c r="DTJ18" s="85"/>
      <c r="DTK18" s="85"/>
      <c r="DTL18" s="85"/>
      <c r="DTM18" s="85"/>
      <c r="DTN18" s="85"/>
      <c r="DTO18" s="85"/>
      <c r="DTP18" s="85"/>
      <c r="DTQ18" s="85"/>
      <c r="DTR18" s="85"/>
      <c r="DTS18" s="85"/>
      <c r="DTT18" s="85"/>
      <c r="DTU18" s="85"/>
      <c r="DTV18" s="85"/>
      <c r="DTW18" s="85"/>
      <c r="DTX18" s="85"/>
      <c r="DTY18" s="85"/>
      <c r="DTZ18" s="85"/>
      <c r="DUA18" s="85"/>
      <c r="DUB18" s="85"/>
      <c r="DUC18" s="85"/>
      <c r="DUD18" s="85"/>
      <c r="DUE18" s="85"/>
      <c r="DUF18" s="85"/>
      <c r="DUG18" s="85"/>
      <c r="DUH18" s="85"/>
      <c r="DUI18" s="85"/>
      <c r="DUJ18" s="85"/>
      <c r="DUK18" s="85"/>
      <c r="DUL18" s="85"/>
      <c r="DUM18" s="85"/>
      <c r="DUN18" s="85"/>
      <c r="DUO18" s="85"/>
      <c r="DUP18" s="85"/>
      <c r="DUQ18" s="85"/>
      <c r="DUR18" s="85"/>
      <c r="DUS18" s="85"/>
      <c r="DUT18" s="85"/>
      <c r="DUU18" s="85"/>
      <c r="DUV18" s="85"/>
      <c r="DUW18" s="85"/>
      <c r="DUX18" s="85"/>
      <c r="DUY18" s="85"/>
      <c r="DUZ18" s="85"/>
      <c r="DVA18" s="85"/>
      <c r="DVB18" s="85"/>
      <c r="DVC18" s="85"/>
      <c r="DVD18" s="85"/>
      <c r="DVE18" s="85"/>
      <c r="DVF18" s="85"/>
      <c r="DVG18" s="85"/>
      <c r="DVH18" s="85"/>
      <c r="DVI18" s="85"/>
      <c r="DVJ18" s="85"/>
      <c r="DVK18" s="85"/>
      <c r="DVL18" s="85"/>
      <c r="DVM18" s="85"/>
      <c r="DVN18" s="85"/>
      <c r="DVO18" s="85"/>
      <c r="DVP18" s="85"/>
      <c r="DVQ18" s="85"/>
      <c r="DVR18" s="85"/>
      <c r="DVS18" s="85"/>
      <c r="DVT18" s="85"/>
      <c r="DVU18" s="85"/>
      <c r="DVV18" s="85"/>
      <c r="DVW18" s="85"/>
      <c r="DVX18" s="85"/>
      <c r="DVY18" s="85"/>
      <c r="DVZ18" s="85"/>
      <c r="DWA18" s="85"/>
      <c r="DWB18" s="85"/>
      <c r="DWC18" s="85"/>
      <c r="DWD18" s="85"/>
      <c r="DWE18" s="85"/>
      <c r="DWF18" s="85"/>
      <c r="DWG18" s="85"/>
      <c r="DWH18" s="85"/>
      <c r="DWI18" s="85"/>
      <c r="DWJ18" s="85"/>
      <c r="DWK18" s="85"/>
      <c r="DWL18" s="85"/>
      <c r="DWM18" s="85"/>
      <c r="DWN18" s="85"/>
      <c r="DWO18" s="85"/>
      <c r="DWP18" s="85"/>
      <c r="DWQ18" s="85"/>
      <c r="DWR18" s="85"/>
      <c r="DWS18" s="85"/>
      <c r="DWT18" s="85"/>
      <c r="DWU18" s="85"/>
      <c r="DWV18" s="85"/>
      <c r="DWW18" s="85"/>
      <c r="DWX18" s="85"/>
      <c r="DWY18" s="85"/>
      <c r="DWZ18" s="85"/>
      <c r="DXA18" s="85"/>
      <c r="DXB18" s="85"/>
      <c r="DXC18" s="85"/>
      <c r="DXD18" s="85"/>
      <c r="DXE18" s="85"/>
      <c r="DXF18" s="85"/>
      <c r="DXG18" s="85"/>
      <c r="DXH18" s="85"/>
      <c r="DXI18" s="85"/>
      <c r="DXJ18" s="85"/>
      <c r="DXK18" s="85"/>
      <c r="DXL18" s="85"/>
      <c r="DXM18" s="85"/>
      <c r="DXN18" s="85"/>
      <c r="DXO18" s="85"/>
      <c r="DXP18" s="85"/>
      <c r="DXQ18" s="85"/>
      <c r="DXR18" s="85"/>
      <c r="DXS18" s="85"/>
      <c r="DXT18" s="85"/>
      <c r="DXU18" s="85"/>
      <c r="DXV18" s="85"/>
      <c r="DXW18" s="85"/>
      <c r="DXX18" s="85"/>
      <c r="DXY18" s="85"/>
      <c r="DXZ18" s="85"/>
      <c r="DYA18" s="85"/>
      <c r="DYB18" s="85"/>
      <c r="DYC18" s="85"/>
      <c r="DYD18" s="85"/>
      <c r="DYE18" s="85"/>
      <c r="DYF18" s="85"/>
      <c r="DYG18" s="85"/>
      <c r="DYH18" s="85"/>
      <c r="DYI18" s="85"/>
      <c r="DYJ18" s="85"/>
      <c r="DYK18" s="85"/>
      <c r="DYL18" s="85"/>
      <c r="DYM18" s="85"/>
      <c r="DYN18" s="85"/>
      <c r="DYO18" s="85"/>
      <c r="DYP18" s="85"/>
      <c r="DYQ18" s="85"/>
      <c r="DYR18" s="85"/>
      <c r="DYS18" s="85"/>
      <c r="DYT18" s="85"/>
      <c r="DYU18" s="85"/>
      <c r="DYV18" s="85"/>
      <c r="DYW18" s="85"/>
      <c r="DYX18" s="85"/>
      <c r="DYY18" s="85"/>
      <c r="DYZ18" s="85"/>
      <c r="DZA18" s="85"/>
      <c r="DZB18" s="85"/>
      <c r="DZC18" s="85"/>
      <c r="DZD18" s="85"/>
      <c r="DZE18" s="85"/>
      <c r="DZF18" s="85"/>
      <c r="DZG18" s="85"/>
      <c r="DZH18" s="85"/>
      <c r="DZI18" s="85"/>
      <c r="DZJ18" s="85"/>
      <c r="DZK18" s="85"/>
      <c r="DZL18" s="85"/>
      <c r="DZM18" s="85"/>
      <c r="DZN18" s="85"/>
      <c r="DZO18" s="85"/>
      <c r="DZP18" s="85"/>
      <c r="DZQ18" s="85"/>
      <c r="DZR18" s="85"/>
      <c r="DZS18" s="85"/>
      <c r="DZT18" s="85"/>
      <c r="DZU18" s="85"/>
      <c r="DZV18" s="85"/>
      <c r="DZW18" s="85"/>
      <c r="DZX18" s="85"/>
      <c r="DZY18" s="85"/>
      <c r="DZZ18" s="85"/>
      <c r="EAA18" s="85"/>
      <c r="EAB18" s="85"/>
      <c r="EAC18" s="85"/>
      <c r="EAD18" s="85"/>
      <c r="EAE18" s="85"/>
      <c r="EAF18" s="85"/>
      <c r="EAG18" s="85"/>
      <c r="EAH18" s="85"/>
      <c r="EAI18" s="85"/>
      <c r="EAJ18" s="85"/>
      <c r="EAK18" s="85"/>
      <c r="EAL18" s="85"/>
      <c r="EAM18" s="85"/>
      <c r="EAN18" s="85"/>
      <c r="EAO18" s="85"/>
      <c r="EAP18" s="85"/>
      <c r="EAQ18" s="85"/>
      <c r="EAR18" s="85"/>
      <c r="EAS18" s="85"/>
      <c r="EAT18" s="85"/>
      <c r="EAU18" s="85"/>
      <c r="EAV18" s="85"/>
      <c r="EAW18" s="85"/>
      <c r="EAX18" s="85"/>
      <c r="EAY18" s="85"/>
      <c r="EAZ18" s="85"/>
      <c r="EBA18" s="85"/>
      <c r="EBB18" s="85"/>
      <c r="EBC18" s="85"/>
      <c r="EBD18" s="85"/>
      <c r="EBE18" s="85"/>
      <c r="EBF18" s="85"/>
      <c r="EBG18" s="85"/>
      <c r="EBH18" s="85"/>
      <c r="EBI18" s="85"/>
      <c r="EBJ18" s="85"/>
      <c r="EBK18" s="85"/>
      <c r="EBL18" s="85"/>
      <c r="EBM18" s="85"/>
      <c r="EBN18" s="85"/>
      <c r="EBO18" s="85"/>
      <c r="EBP18" s="85"/>
      <c r="EBQ18" s="85"/>
      <c r="EBR18" s="85"/>
      <c r="EBS18" s="85"/>
      <c r="EBT18" s="85"/>
      <c r="EBU18" s="85"/>
      <c r="EBV18" s="85"/>
      <c r="EBW18" s="85"/>
      <c r="EBX18" s="85"/>
      <c r="EBY18" s="85"/>
      <c r="EBZ18" s="85"/>
      <c r="ECA18" s="85"/>
      <c r="ECB18" s="85"/>
      <c r="ECC18" s="85"/>
      <c r="ECD18" s="85"/>
      <c r="ECE18" s="85"/>
      <c r="ECF18" s="85"/>
      <c r="ECG18" s="85"/>
      <c r="ECH18" s="85"/>
      <c r="ECI18" s="85"/>
      <c r="ECJ18" s="85"/>
      <c r="ECK18" s="85"/>
      <c r="ECL18" s="85"/>
      <c r="ECM18" s="85"/>
      <c r="ECN18" s="85"/>
      <c r="ECO18" s="85"/>
      <c r="ECP18" s="85"/>
      <c r="ECQ18" s="85"/>
      <c r="ECR18" s="85"/>
      <c r="ECS18" s="85"/>
      <c r="ECT18" s="85"/>
      <c r="ECU18" s="85"/>
      <c r="ECV18" s="85"/>
      <c r="ECW18" s="85"/>
      <c r="ECX18" s="85"/>
      <c r="ECY18" s="85"/>
      <c r="ECZ18" s="85"/>
      <c r="EDA18" s="85"/>
      <c r="EDB18" s="85"/>
      <c r="EDC18" s="85"/>
      <c r="EDD18" s="85"/>
      <c r="EDE18" s="85"/>
      <c r="EDF18" s="85"/>
      <c r="EDG18" s="85"/>
      <c r="EDH18" s="85"/>
      <c r="EDI18" s="85"/>
      <c r="EDJ18" s="85"/>
      <c r="EDK18" s="85"/>
      <c r="EDL18" s="85"/>
      <c r="EDM18" s="85"/>
      <c r="EDN18" s="85"/>
      <c r="EDO18" s="85"/>
      <c r="EDP18" s="85"/>
      <c r="EDQ18" s="85"/>
      <c r="EDR18" s="85"/>
      <c r="EDS18" s="85"/>
      <c r="EDT18" s="85"/>
      <c r="EDU18" s="85"/>
      <c r="EDV18" s="85"/>
      <c r="EDW18" s="85"/>
      <c r="EDX18" s="85"/>
      <c r="EDY18" s="85"/>
      <c r="EDZ18" s="85"/>
      <c r="EEA18" s="85"/>
      <c r="EEB18" s="85"/>
      <c r="EEC18" s="85"/>
      <c r="EED18" s="85"/>
      <c r="EEE18" s="85"/>
      <c r="EEF18" s="85"/>
      <c r="EEG18" s="85"/>
      <c r="EEH18" s="85"/>
      <c r="EEI18" s="85"/>
      <c r="EEJ18" s="85"/>
      <c r="EEK18" s="85"/>
      <c r="EEL18" s="85"/>
      <c r="EEM18" s="85"/>
      <c r="EEN18" s="85"/>
      <c r="EEO18" s="85"/>
      <c r="EEP18" s="85"/>
      <c r="EEQ18" s="85"/>
      <c r="EER18" s="85"/>
      <c r="EES18" s="85"/>
      <c r="EET18" s="85"/>
      <c r="EEU18" s="85"/>
      <c r="EEV18" s="85"/>
      <c r="EEW18" s="85"/>
      <c r="EEX18" s="85"/>
      <c r="EEY18" s="85"/>
      <c r="EEZ18" s="85"/>
      <c r="EFA18" s="85"/>
      <c r="EFB18" s="85"/>
      <c r="EFC18" s="85"/>
      <c r="EFD18" s="85"/>
      <c r="EFE18" s="85"/>
      <c r="EFF18" s="85"/>
      <c r="EFG18" s="85"/>
      <c r="EFH18" s="85"/>
      <c r="EFI18" s="85"/>
      <c r="EFJ18" s="85"/>
      <c r="EFK18" s="85"/>
      <c r="EFL18" s="85"/>
      <c r="EFM18" s="85"/>
      <c r="EFN18" s="85"/>
      <c r="EFO18" s="85"/>
      <c r="EFP18" s="85"/>
      <c r="EFQ18" s="85"/>
      <c r="EFR18" s="85"/>
      <c r="EFS18" s="85"/>
      <c r="EFT18" s="85"/>
      <c r="EFU18" s="85"/>
      <c r="EFV18" s="85"/>
      <c r="EFW18" s="85"/>
      <c r="EFX18" s="85"/>
      <c r="EFY18" s="85"/>
      <c r="EFZ18" s="85"/>
      <c r="EGA18" s="85"/>
      <c r="EGB18" s="85"/>
      <c r="EGC18" s="85"/>
      <c r="EGD18" s="85"/>
      <c r="EGE18" s="85"/>
      <c r="EGF18" s="85"/>
      <c r="EGG18" s="85"/>
      <c r="EGH18" s="85"/>
      <c r="EGI18" s="85"/>
      <c r="EGJ18" s="85"/>
      <c r="EGK18" s="85"/>
      <c r="EGL18" s="85"/>
      <c r="EGM18" s="85"/>
      <c r="EGN18" s="85"/>
      <c r="EGO18" s="85"/>
      <c r="EGP18" s="85"/>
      <c r="EGQ18" s="85"/>
      <c r="EGR18" s="85"/>
      <c r="EGS18" s="85"/>
      <c r="EGT18" s="85"/>
      <c r="EGU18" s="85"/>
      <c r="EGV18" s="85"/>
      <c r="EGW18" s="85"/>
      <c r="EGX18" s="85"/>
      <c r="EGY18" s="85"/>
      <c r="EGZ18" s="85"/>
      <c r="EHA18" s="85"/>
      <c r="EHB18" s="85"/>
      <c r="EHC18" s="85"/>
      <c r="EHD18" s="85"/>
      <c r="EHE18" s="85"/>
      <c r="EHF18" s="85"/>
      <c r="EHG18" s="85"/>
      <c r="EHH18" s="85"/>
      <c r="EHI18" s="85"/>
      <c r="EHJ18" s="85"/>
      <c r="EHK18" s="85"/>
      <c r="EHL18" s="85"/>
      <c r="EHM18" s="85"/>
      <c r="EHN18" s="85"/>
      <c r="EHO18" s="85"/>
      <c r="EHP18" s="85"/>
      <c r="EHQ18" s="85"/>
      <c r="EHR18" s="85"/>
      <c r="EHS18" s="85"/>
      <c r="EHT18" s="85"/>
      <c r="EHU18" s="85"/>
      <c r="EHV18" s="85"/>
      <c r="EHW18" s="85"/>
      <c r="EHX18" s="85"/>
      <c r="EHY18" s="85"/>
      <c r="EHZ18" s="85"/>
      <c r="EIA18" s="85"/>
      <c r="EIB18" s="85"/>
      <c r="EIC18" s="85"/>
      <c r="EID18" s="85"/>
      <c r="EIE18" s="85"/>
      <c r="EIF18" s="85"/>
      <c r="EIG18" s="85"/>
      <c r="EIH18" s="85"/>
      <c r="EII18" s="85"/>
      <c r="EIJ18" s="85"/>
      <c r="EIK18" s="85"/>
      <c r="EIL18" s="85"/>
      <c r="EIM18" s="85"/>
      <c r="EIN18" s="85"/>
      <c r="EIO18" s="85"/>
      <c r="EIP18" s="85"/>
      <c r="EIQ18" s="85"/>
      <c r="EIR18" s="85"/>
      <c r="EIS18" s="85"/>
      <c r="EIT18" s="85"/>
      <c r="EIU18" s="85"/>
      <c r="EIV18" s="85"/>
      <c r="EIW18" s="85"/>
      <c r="EIX18" s="85"/>
      <c r="EIY18" s="85"/>
      <c r="EIZ18" s="85"/>
      <c r="EJA18" s="85"/>
      <c r="EJB18" s="85"/>
      <c r="EJC18" s="85"/>
      <c r="EJD18" s="85"/>
      <c r="EJE18" s="85"/>
      <c r="EJF18" s="85"/>
      <c r="EJG18" s="85"/>
      <c r="EJH18" s="85"/>
      <c r="EJI18" s="85"/>
      <c r="EJJ18" s="85"/>
      <c r="EJK18" s="85"/>
      <c r="EJL18" s="85"/>
      <c r="EJM18" s="85"/>
      <c r="EJN18" s="85"/>
      <c r="EJO18" s="85"/>
      <c r="EJP18" s="85"/>
      <c r="EJQ18" s="85"/>
      <c r="EJR18" s="85"/>
      <c r="EJS18" s="85"/>
      <c r="EJT18" s="85"/>
      <c r="EJU18" s="85"/>
      <c r="EJV18" s="85"/>
      <c r="EJW18" s="85"/>
      <c r="EJX18" s="85"/>
      <c r="EJY18" s="85"/>
      <c r="EJZ18" s="85"/>
      <c r="EKA18" s="85"/>
      <c r="EKB18" s="85"/>
      <c r="EKC18" s="85"/>
      <c r="EKD18" s="85"/>
      <c r="EKE18" s="85"/>
      <c r="EKF18" s="85"/>
      <c r="EKG18" s="85"/>
      <c r="EKH18" s="85"/>
      <c r="EKI18" s="85"/>
      <c r="EKJ18" s="85"/>
      <c r="EKK18" s="85"/>
      <c r="EKL18" s="85"/>
      <c r="EKM18" s="85"/>
      <c r="EKN18" s="85"/>
      <c r="EKO18" s="85"/>
      <c r="EKP18" s="85"/>
      <c r="EKQ18" s="85"/>
      <c r="EKR18" s="85"/>
      <c r="EKS18" s="85"/>
      <c r="EKT18" s="85"/>
      <c r="EKU18" s="85"/>
      <c r="EKV18" s="85"/>
      <c r="EKW18" s="85"/>
      <c r="EKX18" s="85"/>
      <c r="EKY18" s="85"/>
      <c r="EKZ18" s="85"/>
      <c r="ELA18" s="85"/>
      <c r="ELB18" s="85"/>
      <c r="ELC18" s="85"/>
      <c r="ELD18" s="85"/>
      <c r="ELE18" s="85"/>
      <c r="ELF18" s="85"/>
      <c r="ELG18" s="85"/>
      <c r="ELH18" s="85"/>
      <c r="ELI18" s="85"/>
      <c r="ELJ18" s="85"/>
      <c r="ELK18" s="85"/>
      <c r="ELL18" s="85"/>
      <c r="ELM18" s="85"/>
      <c r="ELN18" s="85"/>
      <c r="ELO18" s="85"/>
      <c r="ELP18" s="85"/>
      <c r="ELQ18" s="85"/>
      <c r="ELR18" s="85"/>
      <c r="ELS18" s="85"/>
      <c r="ELT18" s="85"/>
      <c r="ELU18" s="85"/>
      <c r="ELV18" s="85"/>
      <c r="ELW18" s="85"/>
      <c r="ELX18" s="85"/>
      <c r="ELY18" s="85"/>
      <c r="ELZ18" s="85"/>
      <c r="EMA18" s="85"/>
      <c r="EMB18" s="85"/>
      <c r="EMC18" s="85"/>
      <c r="EMD18" s="85"/>
      <c r="EME18" s="85"/>
      <c r="EMF18" s="85"/>
      <c r="EMG18" s="85"/>
      <c r="EMH18" s="85"/>
      <c r="EMI18" s="85"/>
      <c r="EMJ18" s="85"/>
      <c r="EMK18" s="85"/>
      <c r="EML18" s="85"/>
      <c r="EMM18" s="85"/>
      <c r="EMN18" s="85"/>
      <c r="EMO18" s="85"/>
      <c r="EMP18" s="85"/>
      <c r="EMQ18" s="85"/>
      <c r="EMR18" s="85"/>
      <c r="EMS18" s="85"/>
      <c r="EMT18" s="85"/>
      <c r="EMU18" s="85"/>
      <c r="EMV18" s="85"/>
      <c r="EMW18" s="85"/>
      <c r="EMX18" s="85"/>
      <c r="EMY18" s="85"/>
      <c r="EMZ18" s="85"/>
      <c r="ENA18" s="85"/>
      <c r="ENB18" s="85"/>
      <c r="ENC18" s="85"/>
      <c r="END18" s="85"/>
      <c r="ENE18" s="85"/>
      <c r="ENF18" s="85"/>
      <c r="ENG18" s="85"/>
      <c r="ENH18" s="85"/>
      <c r="ENI18" s="85"/>
      <c r="ENJ18" s="85"/>
      <c r="ENK18" s="85"/>
      <c r="ENL18" s="85"/>
      <c r="ENM18" s="85"/>
      <c r="ENN18" s="85"/>
      <c r="ENO18" s="85"/>
      <c r="ENP18" s="85"/>
      <c r="ENQ18" s="85"/>
      <c r="ENR18" s="85"/>
      <c r="ENS18" s="85"/>
      <c r="ENT18" s="85"/>
      <c r="ENU18" s="85"/>
      <c r="ENV18" s="85"/>
      <c r="ENW18" s="85"/>
      <c r="ENX18" s="85"/>
      <c r="ENY18" s="85"/>
      <c r="ENZ18" s="85"/>
      <c r="EOA18" s="85"/>
      <c r="EOB18" s="85"/>
      <c r="EOC18" s="85"/>
      <c r="EOD18" s="85"/>
      <c r="EOE18" s="85"/>
      <c r="EOF18" s="85"/>
      <c r="EOG18" s="85"/>
      <c r="EOH18" s="85"/>
      <c r="EOI18" s="85"/>
      <c r="EOJ18" s="85"/>
      <c r="EOK18" s="85"/>
      <c r="EOL18" s="85"/>
      <c r="EOM18" s="85"/>
      <c r="EON18" s="85"/>
      <c r="EOO18" s="85"/>
      <c r="EOP18" s="85"/>
      <c r="EOQ18" s="85"/>
      <c r="EOR18" s="85"/>
      <c r="EOS18" s="85"/>
      <c r="EOT18" s="85"/>
      <c r="EOU18" s="85"/>
      <c r="EOV18" s="85"/>
      <c r="EOW18" s="85"/>
      <c r="EOX18" s="85"/>
      <c r="EOY18" s="85"/>
      <c r="EOZ18" s="85"/>
      <c r="EPA18" s="85"/>
      <c r="EPB18" s="85"/>
      <c r="EPC18" s="85"/>
      <c r="EPD18" s="85"/>
      <c r="EPE18" s="85"/>
      <c r="EPF18" s="85"/>
      <c r="EPG18" s="85"/>
      <c r="EPH18" s="85"/>
      <c r="EPI18" s="85"/>
      <c r="EPJ18" s="85"/>
      <c r="EPK18" s="85"/>
      <c r="EPL18" s="85"/>
      <c r="EPM18" s="85"/>
      <c r="EPN18" s="85"/>
      <c r="EPO18" s="85"/>
      <c r="EPP18" s="85"/>
      <c r="EPQ18" s="85"/>
      <c r="EPR18" s="85"/>
      <c r="EPS18" s="85"/>
      <c r="EPT18" s="85"/>
      <c r="EPU18" s="85"/>
      <c r="EPV18" s="85"/>
      <c r="EPW18" s="85"/>
      <c r="EPX18" s="85"/>
      <c r="EPY18" s="85"/>
      <c r="EPZ18" s="85"/>
      <c r="EQA18" s="85"/>
      <c r="EQB18" s="85"/>
      <c r="EQC18" s="85"/>
      <c r="EQD18" s="85"/>
      <c r="EQE18" s="85"/>
      <c r="EQF18" s="85"/>
      <c r="EQG18" s="85"/>
      <c r="EQH18" s="85"/>
      <c r="EQI18" s="85"/>
      <c r="EQJ18" s="85"/>
      <c r="EQK18" s="85"/>
      <c r="EQL18" s="85"/>
      <c r="EQM18" s="85"/>
      <c r="EQN18" s="85"/>
      <c r="EQO18" s="85"/>
      <c r="EQP18" s="85"/>
      <c r="EQQ18" s="85"/>
      <c r="EQR18" s="85"/>
      <c r="EQS18" s="85"/>
      <c r="EQT18" s="85"/>
      <c r="EQU18" s="85"/>
      <c r="EQV18" s="85"/>
      <c r="EQW18" s="85"/>
      <c r="EQX18" s="85"/>
      <c r="EQY18" s="85"/>
      <c r="EQZ18" s="85"/>
      <c r="ERA18" s="85"/>
      <c r="ERB18" s="85"/>
      <c r="ERC18" s="85"/>
      <c r="ERD18" s="85"/>
      <c r="ERE18" s="85"/>
      <c r="ERF18" s="85"/>
      <c r="ERG18" s="85"/>
      <c r="ERH18" s="85"/>
      <c r="ERI18" s="85"/>
      <c r="ERJ18" s="85"/>
      <c r="ERK18" s="85"/>
      <c r="ERL18" s="85"/>
      <c r="ERM18" s="85"/>
      <c r="ERN18" s="85"/>
      <c r="ERO18" s="85"/>
      <c r="ERP18" s="85"/>
      <c r="ERQ18" s="85"/>
      <c r="ERR18" s="85"/>
      <c r="ERS18" s="85"/>
      <c r="ERT18" s="85"/>
      <c r="ERU18" s="85"/>
      <c r="ERV18" s="85"/>
      <c r="ERW18" s="85"/>
      <c r="ERX18" s="85"/>
      <c r="ERY18" s="85"/>
      <c r="ERZ18" s="85"/>
      <c r="ESA18" s="85"/>
      <c r="ESB18" s="85"/>
      <c r="ESC18" s="85"/>
      <c r="ESD18" s="85"/>
      <c r="ESE18" s="85"/>
      <c r="ESF18" s="85"/>
      <c r="ESG18" s="85"/>
      <c r="ESH18" s="85"/>
      <c r="ESI18" s="85"/>
      <c r="ESJ18" s="85"/>
      <c r="ESK18" s="85"/>
      <c r="ESL18" s="85"/>
      <c r="ESM18" s="85"/>
      <c r="ESN18" s="85"/>
      <c r="ESO18" s="85"/>
      <c r="ESP18" s="85"/>
      <c r="ESQ18" s="85"/>
      <c r="ESR18" s="85"/>
      <c r="ESS18" s="85"/>
      <c r="EST18" s="85"/>
      <c r="ESU18" s="85"/>
      <c r="ESV18" s="85"/>
      <c r="ESW18" s="85"/>
      <c r="ESX18" s="85"/>
      <c r="ESY18" s="85"/>
      <c r="ESZ18" s="85"/>
      <c r="ETA18" s="85"/>
      <c r="ETB18" s="85"/>
      <c r="ETC18" s="85"/>
      <c r="ETD18" s="85"/>
      <c r="ETE18" s="85"/>
      <c r="ETF18" s="85"/>
      <c r="ETG18" s="85"/>
      <c r="ETH18" s="85"/>
      <c r="ETI18" s="85"/>
      <c r="ETJ18" s="85"/>
      <c r="ETK18" s="85"/>
      <c r="ETL18" s="85"/>
      <c r="ETM18" s="85"/>
      <c r="ETN18" s="85"/>
      <c r="ETO18" s="85"/>
      <c r="ETP18" s="85"/>
      <c r="ETQ18" s="85"/>
      <c r="ETR18" s="85"/>
      <c r="ETS18" s="85"/>
      <c r="ETT18" s="85"/>
      <c r="ETU18" s="85"/>
      <c r="ETV18" s="85"/>
      <c r="ETW18" s="85"/>
      <c r="ETX18" s="85"/>
      <c r="ETY18" s="85"/>
      <c r="ETZ18" s="85"/>
      <c r="EUA18" s="85"/>
      <c r="EUB18" s="85"/>
      <c r="EUC18" s="85"/>
      <c r="EUD18" s="85"/>
      <c r="EUE18" s="85"/>
      <c r="EUF18" s="85"/>
      <c r="EUG18" s="85"/>
      <c r="EUH18" s="85"/>
      <c r="EUI18" s="85"/>
      <c r="EUJ18" s="85"/>
      <c r="EUK18" s="85"/>
      <c r="EUL18" s="85"/>
      <c r="EUM18" s="85"/>
      <c r="EUN18" s="85"/>
      <c r="EUO18" s="85"/>
      <c r="EUP18" s="85"/>
      <c r="EUQ18" s="85"/>
      <c r="EUR18" s="85"/>
      <c r="EUS18" s="85"/>
      <c r="EUT18" s="85"/>
      <c r="EUU18" s="85"/>
      <c r="EUV18" s="85"/>
      <c r="EUW18" s="85"/>
      <c r="EUX18" s="85"/>
      <c r="EUY18" s="85"/>
      <c r="EUZ18" s="85"/>
      <c r="EVA18" s="85"/>
      <c r="EVB18" s="85"/>
      <c r="EVC18" s="85"/>
      <c r="EVD18" s="85"/>
      <c r="EVE18" s="85"/>
      <c r="EVF18" s="85"/>
      <c r="EVG18" s="85"/>
      <c r="EVH18" s="85"/>
      <c r="EVI18" s="85"/>
      <c r="EVJ18" s="85"/>
      <c r="EVK18" s="85"/>
      <c r="EVL18" s="85"/>
      <c r="EVM18" s="85"/>
      <c r="EVN18" s="85"/>
      <c r="EVO18" s="85"/>
      <c r="EVP18" s="85"/>
      <c r="EVQ18" s="85"/>
      <c r="EVR18" s="85"/>
      <c r="EVS18" s="85"/>
      <c r="EVT18" s="85"/>
      <c r="EVU18" s="85"/>
      <c r="EVV18" s="85"/>
      <c r="EVW18" s="85"/>
      <c r="EVX18" s="85"/>
      <c r="EVY18" s="85"/>
      <c r="EVZ18" s="85"/>
      <c r="EWA18" s="85"/>
      <c r="EWB18" s="85"/>
      <c r="EWC18" s="85"/>
      <c r="EWD18" s="85"/>
      <c r="EWE18" s="85"/>
      <c r="EWF18" s="85"/>
      <c r="EWG18" s="85"/>
      <c r="EWH18" s="85"/>
      <c r="EWI18" s="85"/>
      <c r="EWJ18" s="85"/>
      <c r="EWK18" s="85"/>
      <c r="EWL18" s="85"/>
      <c r="EWM18" s="85"/>
      <c r="EWN18" s="85"/>
      <c r="EWO18" s="85"/>
      <c r="EWP18" s="85"/>
      <c r="EWQ18" s="85"/>
      <c r="EWR18" s="85"/>
      <c r="EWS18" s="85"/>
      <c r="EWT18" s="85"/>
      <c r="EWU18" s="85"/>
      <c r="EWV18" s="85"/>
      <c r="EWW18" s="85"/>
      <c r="EWX18" s="85"/>
      <c r="EWY18" s="85"/>
      <c r="EWZ18" s="85"/>
      <c r="EXA18" s="85"/>
      <c r="EXB18" s="85"/>
      <c r="EXC18" s="85"/>
      <c r="EXD18" s="85"/>
      <c r="EXE18" s="85"/>
      <c r="EXF18" s="85"/>
      <c r="EXG18" s="85"/>
      <c r="EXH18" s="85"/>
      <c r="EXI18" s="85"/>
      <c r="EXJ18" s="85"/>
      <c r="EXK18" s="85"/>
      <c r="EXL18" s="85"/>
      <c r="EXM18" s="85"/>
      <c r="EXN18" s="85"/>
      <c r="EXO18" s="85"/>
      <c r="EXP18" s="85"/>
      <c r="EXQ18" s="85"/>
      <c r="EXR18" s="85"/>
      <c r="EXS18" s="85"/>
      <c r="EXT18" s="85"/>
      <c r="EXU18" s="85"/>
      <c r="EXV18" s="85"/>
      <c r="EXW18" s="85"/>
      <c r="EXX18" s="85"/>
      <c r="EXY18" s="85"/>
      <c r="EXZ18" s="85"/>
      <c r="EYA18" s="85"/>
      <c r="EYB18" s="85"/>
      <c r="EYC18" s="85"/>
      <c r="EYD18" s="85"/>
      <c r="EYE18" s="85"/>
      <c r="EYF18" s="85"/>
      <c r="EYG18" s="85"/>
      <c r="EYH18" s="85"/>
      <c r="EYI18" s="85"/>
      <c r="EYJ18" s="85"/>
      <c r="EYK18" s="85"/>
      <c r="EYL18" s="85"/>
      <c r="EYM18" s="85"/>
      <c r="EYN18" s="85"/>
      <c r="EYO18" s="85"/>
      <c r="EYP18" s="85"/>
      <c r="EYQ18" s="85"/>
      <c r="EYR18" s="85"/>
      <c r="EYS18" s="85"/>
      <c r="EYT18" s="85"/>
      <c r="EYU18" s="85"/>
      <c r="EYV18" s="85"/>
      <c r="EYW18" s="85"/>
      <c r="EYX18" s="85"/>
      <c r="EYY18" s="85"/>
      <c r="EYZ18" s="85"/>
      <c r="EZA18" s="85"/>
      <c r="EZB18" s="85"/>
      <c r="EZC18" s="85"/>
      <c r="EZD18" s="85"/>
      <c r="EZE18" s="85"/>
      <c r="EZF18" s="85"/>
      <c r="EZG18" s="85"/>
      <c r="EZH18" s="85"/>
      <c r="EZI18" s="85"/>
      <c r="EZJ18" s="85"/>
      <c r="EZK18" s="85"/>
      <c r="EZL18" s="85"/>
      <c r="EZM18" s="85"/>
      <c r="EZN18" s="85"/>
      <c r="EZO18" s="85"/>
      <c r="EZP18" s="85"/>
      <c r="EZQ18" s="85"/>
      <c r="EZR18" s="85"/>
      <c r="EZS18" s="85"/>
      <c r="EZT18" s="85"/>
      <c r="EZU18" s="85"/>
      <c r="EZV18" s="85"/>
      <c r="EZW18" s="85"/>
      <c r="EZX18" s="85"/>
      <c r="EZY18" s="85"/>
      <c r="EZZ18" s="85"/>
      <c r="FAA18" s="85"/>
      <c r="FAB18" s="85"/>
      <c r="FAC18" s="85"/>
      <c r="FAD18" s="85"/>
      <c r="FAE18" s="85"/>
      <c r="FAF18" s="85"/>
      <c r="FAG18" s="85"/>
      <c r="FAH18" s="85"/>
      <c r="FAI18" s="85"/>
      <c r="FAJ18" s="85"/>
      <c r="FAK18" s="85"/>
      <c r="FAL18" s="85"/>
      <c r="FAM18" s="85"/>
      <c r="FAN18" s="85"/>
      <c r="FAO18" s="85"/>
      <c r="FAP18" s="85"/>
      <c r="FAQ18" s="85"/>
      <c r="FAR18" s="85"/>
      <c r="FAS18" s="85"/>
      <c r="FAT18" s="85"/>
      <c r="FAU18" s="85"/>
      <c r="FAV18" s="85"/>
      <c r="FAW18" s="85"/>
      <c r="FAX18" s="85"/>
      <c r="FAY18" s="85"/>
      <c r="FAZ18" s="85"/>
      <c r="FBA18" s="85"/>
      <c r="FBB18" s="85"/>
      <c r="FBC18" s="85"/>
      <c r="FBD18" s="85"/>
      <c r="FBE18" s="85"/>
      <c r="FBF18" s="85"/>
      <c r="FBG18" s="85"/>
      <c r="FBH18" s="85"/>
      <c r="FBI18" s="85"/>
      <c r="FBJ18" s="85"/>
      <c r="FBK18" s="85"/>
      <c r="FBL18" s="85"/>
      <c r="FBM18" s="85"/>
      <c r="FBN18" s="85"/>
      <c r="FBO18" s="85"/>
      <c r="FBP18" s="85"/>
      <c r="FBQ18" s="85"/>
      <c r="FBR18" s="85"/>
      <c r="FBS18" s="85"/>
      <c r="FBT18" s="85"/>
      <c r="FBU18" s="85"/>
      <c r="FBV18" s="85"/>
      <c r="FBW18" s="85"/>
      <c r="FBX18" s="85"/>
      <c r="FBY18" s="85"/>
      <c r="FBZ18" s="85"/>
      <c r="FCA18" s="85"/>
      <c r="FCB18" s="85"/>
      <c r="FCC18" s="85"/>
      <c r="FCD18" s="85"/>
      <c r="FCE18" s="85"/>
      <c r="FCF18" s="85"/>
      <c r="FCG18" s="85"/>
      <c r="FCH18" s="85"/>
      <c r="FCI18" s="85"/>
      <c r="FCJ18" s="85"/>
      <c r="FCK18" s="85"/>
      <c r="FCL18" s="85"/>
      <c r="FCM18" s="85"/>
      <c r="FCN18" s="85"/>
      <c r="FCO18" s="85"/>
      <c r="FCP18" s="85"/>
      <c r="FCQ18" s="85"/>
      <c r="FCR18" s="85"/>
      <c r="FCS18" s="85"/>
      <c r="FCT18" s="85"/>
      <c r="FCU18" s="85"/>
      <c r="FCV18" s="85"/>
      <c r="FCW18" s="85"/>
      <c r="FCX18" s="85"/>
      <c r="FCY18" s="85"/>
      <c r="FCZ18" s="85"/>
      <c r="FDA18" s="85"/>
      <c r="FDB18" s="85"/>
      <c r="FDC18" s="85"/>
      <c r="FDD18" s="85"/>
      <c r="FDE18" s="85"/>
      <c r="FDF18" s="85"/>
      <c r="FDG18" s="85"/>
      <c r="FDH18" s="85"/>
      <c r="FDI18" s="85"/>
      <c r="FDJ18" s="85"/>
      <c r="FDK18" s="85"/>
      <c r="FDL18" s="85"/>
      <c r="FDM18" s="85"/>
      <c r="FDN18" s="85"/>
      <c r="FDO18" s="85"/>
      <c r="FDP18" s="85"/>
      <c r="FDQ18" s="85"/>
      <c r="FDR18" s="85"/>
      <c r="FDS18" s="85"/>
      <c r="FDT18" s="85"/>
      <c r="FDU18" s="85"/>
      <c r="FDV18" s="85"/>
      <c r="FDW18" s="85"/>
      <c r="FDX18" s="85"/>
      <c r="FDY18" s="85"/>
      <c r="FDZ18" s="85"/>
      <c r="FEA18" s="85"/>
      <c r="FEB18" s="85"/>
      <c r="FEC18" s="85"/>
      <c r="FED18" s="85"/>
      <c r="FEE18" s="85"/>
      <c r="FEF18" s="85"/>
      <c r="FEG18" s="85"/>
      <c r="FEH18" s="85"/>
      <c r="FEI18" s="85"/>
      <c r="FEJ18" s="85"/>
      <c r="FEK18" s="85"/>
      <c r="FEL18" s="85"/>
      <c r="FEM18" s="85"/>
      <c r="FEN18" s="85"/>
      <c r="FEO18" s="85"/>
      <c r="FEP18" s="85"/>
      <c r="FEQ18" s="85"/>
      <c r="FER18" s="85"/>
      <c r="FES18" s="85"/>
      <c r="FET18" s="85"/>
      <c r="FEU18" s="85"/>
      <c r="FEV18" s="85"/>
      <c r="FEW18" s="85"/>
      <c r="FEX18" s="85"/>
      <c r="FEY18" s="85"/>
      <c r="FEZ18" s="85"/>
      <c r="FFA18" s="85"/>
      <c r="FFB18" s="85"/>
      <c r="FFC18" s="85"/>
      <c r="FFD18" s="85"/>
      <c r="FFE18" s="85"/>
      <c r="FFF18" s="85"/>
      <c r="FFG18" s="85"/>
      <c r="FFH18" s="85"/>
      <c r="FFI18" s="85"/>
      <c r="FFJ18" s="85"/>
      <c r="FFK18" s="85"/>
      <c r="FFL18" s="85"/>
      <c r="FFM18" s="85"/>
      <c r="FFN18" s="85"/>
      <c r="FFO18" s="85"/>
      <c r="FFP18" s="85"/>
      <c r="FFQ18" s="85"/>
      <c r="FFR18" s="85"/>
      <c r="FFS18" s="85"/>
      <c r="FFT18" s="85"/>
      <c r="FFU18" s="85"/>
      <c r="FFV18" s="85"/>
      <c r="FFW18" s="85"/>
      <c r="FFX18" s="85"/>
      <c r="FFY18" s="85"/>
      <c r="FFZ18" s="85"/>
      <c r="FGA18" s="85"/>
      <c r="FGB18" s="85"/>
      <c r="FGC18" s="85"/>
      <c r="FGD18" s="85"/>
      <c r="FGE18" s="85"/>
      <c r="FGF18" s="85"/>
      <c r="FGG18" s="85"/>
      <c r="FGH18" s="85"/>
      <c r="FGI18" s="85"/>
      <c r="FGJ18" s="85"/>
      <c r="FGK18" s="85"/>
      <c r="FGL18" s="85"/>
      <c r="FGM18" s="85"/>
      <c r="FGN18" s="85"/>
      <c r="FGO18" s="85"/>
      <c r="FGP18" s="85"/>
      <c r="FGQ18" s="85"/>
      <c r="FGR18" s="85"/>
      <c r="FGS18" s="85"/>
      <c r="FGT18" s="85"/>
      <c r="FGU18" s="85"/>
      <c r="FGV18" s="85"/>
      <c r="FGW18" s="85"/>
      <c r="FGX18" s="85"/>
      <c r="FGY18" s="85"/>
      <c r="FGZ18" s="85"/>
      <c r="FHA18" s="85"/>
      <c r="FHB18" s="85"/>
      <c r="FHC18" s="85"/>
      <c r="FHD18" s="85"/>
      <c r="FHE18" s="85"/>
      <c r="FHF18" s="85"/>
      <c r="FHG18" s="85"/>
      <c r="FHH18" s="85"/>
      <c r="FHI18" s="85"/>
      <c r="FHJ18" s="85"/>
      <c r="FHK18" s="85"/>
      <c r="FHL18" s="85"/>
      <c r="FHM18" s="85"/>
      <c r="FHN18" s="85"/>
      <c r="FHO18" s="85"/>
      <c r="FHP18" s="85"/>
      <c r="FHQ18" s="85"/>
      <c r="FHR18" s="85"/>
      <c r="FHS18" s="85"/>
      <c r="FHT18" s="85"/>
      <c r="FHU18" s="85"/>
      <c r="FHV18" s="85"/>
      <c r="FHW18" s="85"/>
      <c r="FHX18" s="85"/>
      <c r="FHY18" s="85"/>
      <c r="FHZ18" s="85"/>
      <c r="FIA18" s="85"/>
      <c r="FIB18" s="85"/>
      <c r="FIC18" s="85"/>
      <c r="FID18" s="85"/>
      <c r="FIE18" s="85"/>
      <c r="FIF18" s="85"/>
      <c r="FIG18" s="85"/>
      <c r="FIH18" s="85"/>
      <c r="FII18" s="85"/>
      <c r="FIJ18" s="85"/>
      <c r="FIK18" s="85"/>
      <c r="FIL18" s="85"/>
      <c r="FIM18" s="85"/>
      <c r="FIN18" s="85"/>
      <c r="FIO18" s="85"/>
      <c r="FIP18" s="85"/>
      <c r="FIQ18" s="85"/>
      <c r="FIR18" s="85"/>
      <c r="FIS18" s="85"/>
      <c r="FIT18" s="85"/>
      <c r="FIU18" s="85"/>
      <c r="FIV18" s="85"/>
      <c r="FIW18" s="85"/>
      <c r="FIX18" s="85"/>
      <c r="FIY18" s="85"/>
      <c r="FIZ18" s="85"/>
      <c r="FJA18" s="85"/>
      <c r="FJB18" s="85"/>
      <c r="FJC18" s="85"/>
      <c r="FJD18" s="85"/>
      <c r="FJE18" s="85"/>
      <c r="FJF18" s="85"/>
      <c r="FJG18" s="85"/>
      <c r="FJH18" s="85"/>
      <c r="FJI18" s="85"/>
      <c r="FJJ18" s="85"/>
      <c r="FJK18" s="85"/>
      <c r="FJL18" s="85"/>
      <c r="FJM18" s="85"/>
      <c r="FJN18" s="85"/>
      <c r="FJO18" s="85"/>
      <c r="FJP18" s="85"/>
      <c r="FJQ18" s="85"/>
      <c r="FJR18" s="85"/>
      <c r="FJS18" s="85"/>
      <c r="FJT18" s="85"/>
      <c r="FJU18" s="85"/>
      <c r="FJV18" s="85"/>
      <c r="FJW18" s="85"/>
      <c r="FJX18" s="85"/>
      <c r="FJY18" s="85"/>
      <c r="FJZ18" s="85"/>
      <c r="FKA18" s="85"/>
      <c r="FKB18" s="85"/>
      <c r="FKC18" s="85"/>
      <c r="FKD18" s="85"/>
      <c r="FKE18" s="85"/>
      <c r="FKF18" s="85"/>
      <c r="FKG18" s="85"/>
      <c r="FKH18" s="85"/>
      <c r="FKI18" s="85"/>
      <c r="FKJ18" s="85"/>
      <c r="FKK18" s="85"/>
      <c r="FKL18" s="85"/>
      <c r="FKM18" s="85"/>
      <c r="FKN18" s="85"/>
      <c r="FKO18" s="85"/>
      <c r="FKP18" s="85"/>
      <c r="FKQ18" s="85"/>
      <c r="FKR18" s="85"/>
      <c r="FKS18" s="85"/>
      <c r="FKT18" s="85"/>
      <c r="FKU18" s="85"/>
      <c r="FKV18" s="85"/>
      <c r="FKW18" s="85"/>
      <c r="FKX18" s="85"/>
      <c r="FKY18" s="85"/>
      <c r="FKZ18" s="85"/>
      <c r="FLA18" s="85"/>
      <c r="FLB18" s="85"/>
      <c r="FLC18" s="85"/>
      <c r="FLD18" s="85"/>
      <c r="FLE18" s="85"/>
      <c r="FLF18" s="85"/>
      <c r="FLG18" s="85"/>
      <c r="FLH18" s="85"/>
      <c r="FLI18" s="85"/>
      <c r="FLJ18" s="85"/>
      <c r="FLK18" s="85"/>
      <c r="FLL18" s="85"/>
      <c r="FLM18" s="85"/>
      <c r="FLN18" s="85"/>
      <c r="FLO18" s="85"/>
      <c r="FLP18" s="85"/>
      <c r="FLQ18" s="85"/>
      <c r="FLR18" s="85"/>
      <c r="FLS18" s="85"/>
      <c r="FLT18" s="85"/>
      <c r="FLU18" s="85"/>
      <c r="FLV18" s="85"/>
      <c r="FLW18" s="85"/>
      <c r="FLX18" s="85"/>
      <c r="FLY18" s="85"/>
      <c r="FLZ18" s="85"/>
      <c r="FMA18" s="85"/>
      <c r="FMB18" s="85"/>
      <c r="FMC18" s="85"/>
      <c r="FMD18" s="85"/>
      <c r="FME18" s="85"/>
      <c r="FMF18" s="85"/>
      <c r="FMG18" s="85"/>
      <c r="FMH18" s="85"/>
      <c r="FMI18" s="85"/>
      <c r="FMJ18" s="85"/>
      <c r="FMK18" s="85"/>
      <c r="FML18" s="85"/>
      <c r="FMM18" s="85"/>
      <c r="FMN18" s="85"/>
      <c r="FMO18" s="85"/>
      <c r="FMP18" s="85"/>
      <c r="FMQ18" s="85"/>
      <c r="FMR18" s="85"/>
      <c r="FMS18" s="85"/>
      <c r="FMT18" s="85"/>
      <c r="FMU18" s="85"/>
      <c r="FMV18" s="85"/>
      <c r="FMW18" s="85"/>
      <c r="FMX18" s="85"/>
      <c r="FMY18" s="85"/>
      <c r="FMZ18" s="85"/>
      <c r="FNA18" s="85"/>
      <c r="FNB18" s="85"/>
      <c r="FNC18" s="85"/>
      <c r="FND18" s="85"/>
      <c r="FNE18" s="85"/>
      <c r="FNF18" s="85"/>
      <c r="FNG18" s="85"/>
      <c r="FNH18" s="85"/>
      <c r="FNI18" s="85"/>
      <c r="FNJ18" s="85"/>
      <c r="FNK18" s="85"/>
      <c r="FNL18" s="85"/>
      <c r="FNM18" s="85"/>
      <c r="FNN18" s="85"/>
      <c r="FNO18" s="85"/>
      <c r="FNP18" s="85"/>
      <c r="FNQ18" s="85"/>
      <c r="FNR18" s="85"/>
      <c r="FNS18" s="85"/>
      <c r="FNT18" s="85"/>
      <c r="FNU18" s="85"/>
      <c r="FNV18" s="85"/>
      <c r="FNW18" s="85"/>
      <c r="FNX18" s="85"/>
      <c r="FNY18" s="85"/>
      <c r="FNZ18" s="85"/>
      <c r="FOA18" s="85"/>
      <c r="FOB18" s="85"/>
      <c r="FOC18" s="85"/>
      <c r="FOD18" s="85"/>
      <c r="FOE18" s="85"/>
      <c r="FOF18" s="85"/>
      <c r="FOG18" s="85"/>
      <c r="FOH18" s="85"/>
      <c r="FOI18" s="85"/>
      <c r="FOJ18" s="85"/>
      <c r="FOK18" s="85"/>
      <c r="FOL18" s="85"/>
      <c r="FOM18" s="85"/>
      <c r="FON18" s="85"/>
      <c r="FOO18" s="85"/>
      <c r="FOP18" s="85"/>
      <c r="FOQ18" s="85"/>
      <c r="FOR18" s="85"/>
      <c r="FOS18" s="85"/>
      <c r="FOT18" s="85"/>
      <c r="FOU18" s="85"/>
      <c r="FOV18" s="85"/>
      <c r="FOW18" s="85"/>
      <c r="FOX18" s="85"/>
      <c r="FOY18" s="85"/>
      <c r="FOZ18" s="85"/>
      <c r="FPA18" s="85"/>
      <c r="FPB18" s="85"/>
      <c r="FPC18" s="85"/>
      <c r="FPD18" s="85"/>
      <c r="FPE18" s="85"/>
      <c r="FPF18" s="85"/>
      <c r="FPG18" s="85"/>
      <c r="FPH18" s="85"/>
      <c r="FPI18" s="85"/>
      <c r="FPJ18" s="85"/>
      <c r="FPK18" s="85"/>
      <c r="FPL18" s="85"/>
      <c r="FPM18" s="85"/>
      <c r="FPN18" s="85"/>
      <c r="FPO18" s="85"/>
      <c r="FPP18" s="85"/>
      <c r="FPQ18" s="85"/>
      <c r="FPR18" s="85"/>
      <c r="FPS18" s="85"/>
      <c r="FPT18" s="85"/>
      <c r="FPU18" s="85"/>
      <c r="FPV18" s="85"/>
      <c r="FPW18" s="85"/>
      <c r="FPX18" s="85"/>
      <c r="FPY18" s="85"/>
      <c r="FPZ18" s="85"/>
      <c r="FQA18" s="85"/>
      <c r="FQB18" s="85"/>
      <c r="FQC18" s="85"/>
      <c r="FQD18" s="85"/>
      <c r="FQE18" s="85"/>
      <c r="FQF18" s="85"/>
      <c r="FQG18" s="85"/>
      <c r="FQH18" s="85"/>
      <c r="FQI18" s="85"/>
      <c r="FQJ18" s="85"/>
      <c r="FQK18" s="85"/>
      <c r="FQL18" s="85"/>
      <c r="FQM18" s="85"/>
      <c r="FQN18" s="85"/>
      <c r="FQO18" s="85"/>
      <c r="FQP18" s="85"/>
      <c r="FQQ18" s="85"/>
      <c r="FQR18" s="85"/>
      <c r="FQS18" s="85"/>
      <c r="FQT18" s="85"/>
      <c r="FQU18" s="85"/>
      <c r="FQV18" s="85"/>
      <c r="FQW18" s="85"/>
      <c r="FQX18" s="85"/>
      <c r="FQY18" s="85"/>
      <c r="FQZ18" s="85"/>
      <c r="FRA18" s="85"/>
      <c r="FRB18" s="85"/>
      <c r="FRC18" s="85"/>
      <c r="FRD18" s="85"/>
      <c r="FRE18" s="85"/>
      <c r="FRF18" s="85"/>
      <c r="FRG18" s="85"/>
      <c r="FRH18" s="85"/>
      <c r="FRI18" s="85"/>
      <c r="FRJ18" s="85"/>
      <c r="FRK18" s="85"/>
      <c r="FRL18" s="85"/>
      <c r="FRM18" s="85"/>
      <c r="FRN18" s="85"/>
      <c r="FRO18" s="85"/>
      <c r="FRP18" s="85"/>
      <c r="FRQ18" s="85"/>
      <c r="FRR18" s="85"/>
      <c r="FRS18" s="85"/>
      <c r="FRT18" s="85"/>
      <c r="FRU18" s="85"/>
      <c r="FRV18" s="85"/>
      <c r="FRW18" s="85"/>
      <c r="FRX18" s="85"/>
      <c r="FRY18" s="85"/>
      <c r="FRZ18" s="85"/>
      <c r="FSA18" s="85"/>
      <c r="FSB18" s="85"/>
      <c r="FSC18" s="85"/>
      <c r="FSD18" s="85"/>
      <c r="FSE18" s="85"/>
      <c r="FSF18" s="85"/>
      <c r="FSG18" s="85"/>
      <c r="FSH18" s="85"/>
      <c r="FSI18" s="85"/>
      <c r="FSJ18" s="85"/>
      <c r="FSK18" s="85"/>
      <c r="FSL18" s="85"/>
      <c r="FSM18" s="85"/>
      <c r="FSN18" s="85"/>
      <c r="FSO18" s="85"/>
      <c r="FSP18" s="85"/>
      <c r="FSQ18" s="85"/>
      <c r="FSR18" s="85"/>
      <c r="FSS18" s="85"/>
      <c r="FST18" s="85"/>
      <c r="FSU18" s="85"/>
      <c r="FSV18" s="85"/>
      <c r="FSW18" s="85"/>
      <c r="FSX18" s="85"/>
      <c r="FSY18" s="85"/>
      <c r="FSZ18" s="85"/>
      <c r="FTA18" s="85"/>
      <c r="FTB18" s="85"/>
      <c r="FTC18" s="85"/>
      <c r="FTD18" s="85"/>
      <c r="FTE18" s="85"/>
      <c r="FTF18" s="85"/>
      <c r="FTG18" s="85"/>
      <c r="FTH18" s="85"/>
      <c r="FTI18" s="85"/>
      <c r="FTJ18" s="85"/>
      <c r="FTK18" s="85"/>
      <c r="FTL18" s="85"/>
      <c r="FTM18" s="85"/>
      <c r="FTN18" s="85"/>
      <c r="FTO18" s="85"/>
      <c r="FTP18" s="85"/>
      <c r="FTQ18" s="85"/>
      <c r="FTR18" s="85"/>
      <c r="FTS18" s="85"/>
      <c r="FTT18" s="85"/>
      <c r="FTU18" s="85"/>
      <c r="FTV18" s="85"/>
      <c r="FTW18" s="85"/>
      <c r="FTX18" s="85"/>
      <c r="FTY18" s="85"/>
      <c r="FTZ18" s="85"/>
      <c r="FUA18" s="85"/>
      <c r="FUB18" s="85"/>
      <c r="FUC18" s="85"/>
      <c r="FUD18" s="85"/>
      <c r="FUE18" s="85"/>
      <c r="FUF18" s="85"/>
      <c r="FUG18" s="85"/>
      <c r="FUH18" s="85"/>
      <c r="FUI18" s="85"/>
      <c r="FUJ18" s="85"/>
      <c r="FUK18" s="85"/>
      <c r="FUL18" s="85"/>
      <c r="FUM18" s="85"/>
      <c r="FUN18" s="85"/>
      <c r="FUO18" s="85"/>
      <c r="FUP18" s="85"/>
      <c r="FUQ18" s="85"/>
      <c r="FUR18" s="85"/>
      <c r="FUS18" s="85"/>
      <c r="FUT18" s="85"/>
      <c r="FUU18" s="85"/>
      <c r="FUV18" s="85"/>
      <c r="FUW18" s="85"/>
      <c r="FUX18" s="85"/>
      <c r="FUY18" s="85"/>
      <c r="FUZ18" s="85"/>
      <c r="FVA18" s="85"/>
      <c r="FVB18" s="85"/>
      <c r="FVC18" s="85"/>
      <c r="FVD18" s="85"/>
      <c r="FVE18" s="85"/>
      <c r="FVF18" s="85"/>
      <c r="FVG18" s="85"/>
      <c r="FVH18" s="85"/>
      <c r="FVI18" s="85"/>
      <c r="FVJ18" s="85"/>
      <c r="FVK18" s="85"/>
      <c r="FVL18" s="85"/>
      <c r="FVM18" s="85"/>
      <c r="FVN18" s="85"/>
      <c r="FVO18" s="85"/>
      <c r="FVP18" s="85"/>
      <c r="FVQ18" s="85"/>
      <c r="FVR18" s="85"/>
      <c r="FVS18" s="85"/>
      <c r="FVT18" s="85"/>
      <c r="FVU18" s="85"/>
      <c r="FVV18" s="85"/>
      <c r="FVW18" s="85"/>
      <c r="FVX18" s="85"/>
      <c r="FVY18" s="85"/>
      <c r="FVZ18" s="85"/>
      <c r="FWA18" s="85"/>
      <c r="FWB18" s="85"/>
      <c r="FWC18" s="85"/>
      <c r="FWD18" s="85"/>
      <c r="FWE18" s="85"/>
      <c r="FWF18" s="85"/>
      <c r="FWG18" s="85"/>
      <c r="FWH18" s="85"/>
      <c r="FWI18" s="85"/>
      <c r="FWJ18" s="85"/>
      <c r="FWK18" s="85"/>
      <c r="FWL18" s="85"/>
      <c r="FWM18" s="85"/>
      <c r="FWN18" s="85"/>
      <c r="FWO18" s="85"/>
      <c r="FWP18" s="85"/>
      <c r="FWQ18" s="85"/>
      <c r="FWR18" s="85"/>
      <c r="FWS18" s="85"/>
      <c r="FWT18" s="85"/>
      <c r="FWU18" s="85"/>
      <c r="FWV18" s="85"/>
      <c r="FWW18" s="85"/>
      <c r="FWX18" s="85"/>
      <c r="FWY18" s="85"/>
      <c r="FWZ18" s="85"/>
      <c r="FXA18" s="85"/>
      <c r="FXB18" s="85"/>
      <c r="FXC18" s="85"/>
      <c r="FXD18" s="85"/>
      <c r="FXE18" s="85"/>
      <c r="FXF18" s="85"/>
      <c r="FXG18" s="85"/>
      <c r="FXH18" s="85"/>
      <c r="FXI18" s="85"/>
      <c r="FXJ18" s="85"/>
      <c r="FXK18" s="85"/>
      <c r="FXL18" s="85"/>
      <c r="FXM18" s="85"/>
      <c r="FXN18" s="85"/>
      <c r="FXO18" s="85"/>
      <c r="FXP18" s="85"/>
      <c r="FXQ18" s="85"/>
      <c r="FXR18" s="85"/>
      <c r="FXS18" s="85"/>
      <c r="FXT18" s="85"/>
      <c r="FXU18" s="85"/>
      <c r="FXV18" s="85"/>
      <c r="FXW18" s="85"/>
      <c r="FXX18" s="85"/>
      <c r="FXY18" s="85"/>
      <c r="FXZ18" s="85"/>
      <c r="FYA18" s="85"/>
      <c r="FYB18" s="85"/>
      <c r="FYC18" s="85"/>
      <c r="FYD18" s="85"/>
      <c r="FYE18" s="85"/>
      <c r="FYF18" s="85"/>
      <c r="FYG18" s="85"/>
      <c r="FYH18" s="85"/>
      <c r="FYI18" s="85"/>
      <c r="FYJ18" s="85"/>
      <c r="FYK18" s="85"/>
      <c r="FYL18" s="85"/>
      <c r="FYM18" s="85"/>
      <c r="FYN18" s="85"/>
      <c r="FYO18" s="85"/>
      <c r="FYP18" s="85"/>
      <c r="FYQ18" s="85"/>
      <c r="FYR18" s="85"/>
      <c r="FYS18" s="85"/>
      <c r="FYT18" s="85"/>
      <c r="FYU18" s="85"/>
      <c r="FYV18" s="85"/>
      <c r="FYW18" s="85"/>
      <c r="FYX18" s="85"/>
      <c r="FYY18" s="85"/>
      <c r="FYZ18" s="85"/>
      <c r="FZA18" s="85"/>
      <c r="FZB18" s="85"/>
      <c r="FZC18" s="85"/>
      <c r="FZD18" s="85"/>
      <c r="FZE18" s="85"/>
      <c r="FZF18" s="85"/>
      <c r="FZG18" s="85"/>
      <c r="FZH18" s="85"/>
      <c r="FZI18" s="85"/>
      <c r="FZJ18" s="85"/>
      <c r="FZK18" s="85"/>
      <c r="FZL18" s="85"/>
      <c r="FZM18" s="85"/>
      <c r="FZN18" s="85"/>
      <c r="FZO18" s="85"/>
      <c r="FZP18" s="85"/>
      <c r="FZQ18" s="85"/>
      <c r="FZR18" s="85"/>
      <c r="FZS18" s="85"/>
      <c r="FZT18" s="85"/>
      <c r="FZU18" s="85"/>
      <c r="FZV18" s="85"/>
      <c r="FZW18" s="85"/>
      <c r="FZX18" s="85"/>
      <c r="FZY18" s="85"/>
      <c r="FZZ18" s="85"/>
      <c r="GAA18" s="85"/>
      <c r="GAB18" s="85"/>
      <c r="GAC18" s="85"/>
      <c r="GAD18" s="85"/>
      <c r="GAE18" s="85"/>
      <c r="GAF18" s="85"/>
      <c r="GAG18" s="85"/>
      <c r="GAH18" s="85"/>
      <c r="GAI18" s="85"/>
      <c r="GAJ18" s="85"/>
      <c r="GAK18" s="85"/>
      <c r="GAL18" s="85"/>
      <c r="GAM18" s="85"/>
      <c r="GAN18" s="85"/>
      <c r="GAO18" s="85"/>
      <c r="GAP18" s="85"/>
      <c r="GAQ18" s="85"/>
      <c r="GAR18" s="85"/>
      <c r="GAS18" s="85"/>
      <c r="GAT18" s="85"/>
      <c r="GAU18" s="85"/>
      <c r="GAV18" s="85"/>
      <c r="GAW18" s="85"/>
      <c r="GAX18" s="85"/>
      <c r="GAY18" s="85"/>
      <c r="GAZ18" s="85"/>
      <c r="GBA18" s="85"/>
      <c r="GBB18" s="85"/>
      <c r="GBC18" s="85"/>
      <c r="GBD18" s="85"/>
      <c r="GBE18" s="85"/>
      <c r="GBF18" s="85"/>
      <c r="GBG18" s="85"/>
      <c r="GBH18" s="85"/>
      <c r="GBI18" s="85"/>
      <c r="GBJ18" s="85"/>
      <c r="GBK18" s="85"/>
      <c r="GBL18" s="85"/>
      <c r="GBM18" s="85"/>
      <c r="GBN18" s="85"/>
      <c r="GBO18" s="85"/>
      <c r="GBP18" s="85"/>
      <c r="GBQ18" s="85"/>
      <c r="GBR18" s="85"/>
      <c r="GBS18" s="85"/>
      <c r="GBT18" s="85"/>
      <c r="GBU18" s="85"/>
      <c r="GBV18" s="85"/>
      <c r="GBW18" s="85"/>
      <c r="GBX18" s="85"/>
      <c r="GBY18" s="85"/>
      <c r="GBZ18" s="85"/>
      <c r="GCA18" s="85"/>
      <c r="GCB18" s="85"/>
      <c r="GCC18" s="85"/>
      <c r="GCD18" s="85"/>
      <c r="GCE18" s="85"/>
      <c r="GCF18" s="85"/>
      <c r="GCG18" s="85"/>
      <c r="GCH18" s="85"/>
      <c r="GCI18" s="85"/>
      <c r="GCJ18" s="85"/>
      <c r="GCK18" s="85"/>
      <c r="GCL18" s="85"/>
      <c r="GCM18" s="85"/>
      <c r="GCN18" s="85"/>
      <c r="GCO18" s="85"/>
      <c r="GCP18" s="85"/>
      <c r="GCQ18" s="85"/>
      <c r="GCR18" s="85"/>
      <c r="GCS18" s="85"/>
      <c r="GCT18" s="85"/>
      <c r="GCU18" s="85"/>
      <c r="GCV18" s="85"/>
      <c r="GCW18" s="85"/>
      <c r="GCX18" s="85"/>
      <c r="GCY18" s="85"/>
      <c r="GCZ18" s="85"/>
      <c r="GDA18" s="85"/>
      <c r="GDB18" s="85"/>
      <c r="GDC18" s="85"/>
      <c r="GDD18" s="85"/>
      <c r="GDE18" s="85"/>
      <c r="GDF18" s="85"/>
      <c r="GDG18" s="85"/>
      <c r="GDH18" s="85"/>
      <c r="GDI18" s="85"/>
      <c r="GDJ18" s="85"/>
      <c r="GDK18" s="85"/>
      <c r="GDL18" s="85"/>
      <c r="GDM18" s="85"/>
      <c r="GDN18" s="85"/>
      <c r="GDO18" s="85"/>
      <c r="GDP18" s="85"/>
      <c r="GDQ18" s="85"/>
      <c r="GDR18" s="85"/>
      <c r="GDS18" s="85"/>
      <c r="GDT18" s="85"/>
      <c r="GDU18" s="85"/>
      <c r="GDV18" s="85"/>
      <c r="GDW18" s="85"/>
      <c r="GDX18" s="85"/>
      <c r="GDY18" s="85"/>
      <c r="GDZ18" s="85"/>
      <c r="GEA18" s="85"/>
      <c r="GEB18" s="85"/>
      <c r="GEC18" s="85"/>
      <c r="GED18" s="85"/>
      <c r="GEE18" s="85"/>
      <c r="GEF18" s="85"/>
      <c r="GEG18" s="85"/>
      <c r="GEH18" s="85"/>
      <c r="GEI18" s="85"/>
      <c r="GEJ18" s="85"/>
      <c r="GEK18" s="85"/>
      <c r="GEL18" s="85"/>
      <c r="GEM18" s="85"/>
      <c r="GEN18" s="85"/>
      <c r="GEO18" s="85"/>
      <c r="GEP18" s="85"/>
      <c r="GEQ18" s="85"/>
      <c r="GER18" s="85"/>
      <c r="GES18" s="85"/>
      <c r="GET18" s="85"/>
      <c r="GEU18" s="85"/>
      <c r="GEV18" s="85"/>
      <c r="GEW18" s="85"/>
      <c r="GEX18" s="85"/>
      <c r="GEY18" s="85"/>
      <c r="GEZ18" s="85"/>
      <c r="GFA18" s="85"/>
      <c r="GFB18" s="85"/>
      <c r="GFC18" s="85"/>
      <c r="GFD18" s="85"/>
      <c r="GFE18" s="85"/>
      <c r="GFF18" s="85"/>
      <c r="GFG18" s="85"/>
      <c r="GFH18" s="85"/>
      <c r="GFI18" s="85"/>
      <c r="GFJ18" s="85"/>
      <c r="GFK18" s="85"/>
      <c r="GFL18" s="85"/>
      <c r="GFM18" s="85"/>
      <c r="GFN18" s="85"/>
      <c r="GFO18" s="85"/>
      <c r="GFP18" s="85"/>
      <c r="GFQ18" s="85"/>
      <c r="GFR18" s="85"/>
      <c r="GFS18" s="85"/>
      <c r="GFT18" s="85"/>
      <c r="GFU18" s="85"/>
      <c r="GFV18" s="85"/>
      <c r="GFW18" s="85"/>
      <c r="GFX18" s="85"/>
      <c r="GFY18" s="85"/>
      <c r="GFZ18" s="85"/>
      <c r="GGA18" s="85"/>
      <c r="GGB18" s="85"/>
      <c r="GGC18" s="85"/>
      <c r="GGD18" s="85"/>
      <c r="GGE18" s="85"/>
      <c r="GGF18" s="85"/>
      <c r="GGG18" s="85"/>
      <c r="GGH18" s="85"/>
      <c r="GGI18" s="85"/>
      <c r="GGJ18" s="85"/>
      <c r="GGK18" s="85"/>
      <c r="GGL18" s="85"/>
      <c r="GGM18" s="85"/>
      <c r="GGN18" s="85"/>
      <c r="GGO18" s="85"/>
      <c r="GGP18" s="85"/>
      <c r="GGQ18" s="85"/>
      <c r="GGR18" s="85"/>
      <c r="GGS18" s="85"/>
      <c r="GGT18" s="85"/>
      <c r="GGU18" s="85"/>
      <c r="GGV18" s="85"/>
      <c r="GGW18" s="85"/>
      <c r="GGX18" s="85"/>
      <c r="GGY18" s="85"/>
      <c r="GGZ18" s="85"/>
      <c r="GHA18" s="85"/>
      <c r="GHB18" s="85"/>
      <c r="GHC18" s="85"/>
      <c r="GHD18" s="85"/>
      <c r="GHE18" s="85"/>
      <c r="GHF18" s="85"/>
      <c r="GHG18" s="85"/>
      <c r="GHH18" s="85"/>
      <c r="GHI18" s="85"/>
      <c r="GHJ18" s="85"/>
      <c r="GHK18" s="85"/>
      <c r="GHL18" s="85"/>
      <c r="GHM18" s="85"/>
      <c r="GHN18" s="85"/>
      <c r="GHO18" s="85"/>
      <c r="GHP18" s="85"/>
      <c r="GHQ18" s="85"/>
      <c r="GHR18" s="85"/>
      <c r="GHS18" s="85"/>
      <c r="GHT18" s="85"/>
      <c r="GHU18" s="85"/>
      <c r="GHV18" s="85"/>
      <c r="GHW18" s="85"/>
      <c r="GHX18" s="85"/>
      <c r="GHY18" s="85"/>
      <c r="GHZ18" s="85"/>
      <c r="GIA18" s="85"/>
      <c r="GIB18" s="85"/>
      <c r="GIC18" s="85"/>
      <c r="GID18" s="85"/>
      <c r="GIE18" s="85"/>
      <c r="GIF18" s="85"/>
      <c r="GIG18" s="85"/>
      <c r="GIH18" s="85"/>
      <c r="GII18" s="85"/>
      <c r="GIJ18" s="85"/>
      <c r="GIK18" s="85"/>
      <c r="GIL18" s="85"/>
      <c r="GIM18" s="85"/>
      <c r="GIN18" s="85"/>
      <c r="GIO18" s="85"/>
      <c r="GIP18" s="85"/>
      <c r="GIQ18" s="85"/>
      <c r="GIR18" s="85"/>
      <c r="GIS18" s="85"/>
      <c r="GIT18" s="85"/>
      <c r="GIU18" s="85"/>
      <c r="GIV18" s="85"/>
      <c r="GIW18" s="85"/>
      <c r="GIX18" s="85"/>
      <c r="GIY18" s="85"/>
      <c r="GIZ18" s="85"/>
      <c r="GJA18" s="85"/>
      <c r="GJB18" s="85"/>
      <c r="GJC18" s="85"/>
      <c r="GJD18" s="85"/>
      <c r="GJE18" s="85"/>
      <c r="GJF18" s="85"/>
      <c r="GJG18" s="85"/>
      <c r="GJH18" s="85"/>
      <c r="GJI18" s="85"/>
      <c r="GJJ18" s="85"/>
      <c r="GJK18" s="85"/>
      <c r="GJL18" s="85"/>
      <c r="GJM18" s="85"/>
      <c r="GJN18" s="85"/>
      <c r="GJO18" s="85"/>
      <c r="GJP18" s="85"/>
      <c r="GJQ18" s="85"/>
      <c r="GJR18" s="85"/>
      <c r="GJS18" s="85"/>
      <c r="GJT18" s="85"/>
      <c r="GJU18" s="85"/>
      <c r="GJV18" s="85"/>
      <c r="GJW18" s="85"/>
      <c r="GJX18" s="85"/>
      <c r="GJY18" s="85"/>
      <c r="GJZ18" s="85"/>
      <c r="GKA18" s="85"/>
      <c r="GKB18" s="85"/>
      <c r="GKC18" s="85"/>
      <c r="GKD18" s="85"/>
      <c r="GKE18" s="85"/>
      <c r="GKF18" s="85"/>
      <c r="GKG18" s="85"/>
      <c r="GKH18" s="85"/>
      <c r="GKI18" s="85"/>
      <c r="GKJ18" s="85"/>
      <c r="GKK18" s="85"/>
      <c r="GKL18" s="85"/>
      <c r="GKM18" s="85"/>
      <c r="GKN18" s="85"/>
      <c r="GKO18" s="85"/>
      <c r="GKP18" s="85"/>
      <c r="GKQ18" s="85"/>
      <c r="GKR18" s="85"/>
      <c r="GKS18" s="85"/>
      <c r="GKT18" s="85"/>
      <c r="GKU18" s="85"/>
      <c r="GKV18" s="85"/>
      <c r="GKW18" s="85"/>
      <c r="GKX18" s="85"/>
      <c r="GKY18" s="85"/>
      <c r="GKZ18" s="85"/>
      <c r="GLA18" s="85"/>
      <c r="GLB18" s="85"/>
      <c r="GLC18" s="85"/>
      <c r="GLD18" s="85"/>
      <c r="GLE18" s="85"/>
      <c r="GLF18" s="85"/>
      <c r="GLG18" s="85"/>
      <c r="GLH18" s="85"/>
      <c r="GLI18" s="85"/>
      <c r="GLJ18" s="85"/>
      <c r="GLK18" s="85"/>
      <c r="GLL18" s="85"/>
      <c r="GLM18" s="85"/>
      <c r="GLN18" s="85"/>
      <c r="GLO18" s="85"/>
      <c r="GLP18" s="85"/>
      <c r="GLQ18" s="85"/>
      <c r="GLR18" s="85"/>
      <c r="GLS18" s="85"/>
      <c r="GLT18" s="85"/>
      <c r="GLU18" s="85"/>
      <c r="GLV18" s="85"/>
      <c r="GLW18" s="85"/>
      <c r="GLX18" s="85"/>
      <c r="GLY18" s="85"/>
      <c r="GLZ18" s="85"/>
      <c r="GMA18" s="85"/>
      <c r="GMB18" s="85"/>
      <c r="GMC18" s="85"/>
      <c r="GMD18" s="85"/>
      <c r="GME18" s="85"/>
      <c r="GMF18" s="85"/>
      <c r="GMG18" s="85"/>
      <c r="GMH18" s="85"/>
      <c r="GMI18" s="85"/>
      <c r="GMJ18" s="85"/>
      <c r="GMK18" s="85"/>
      <c r="GML18" s="85"/>
      <c r="GMM18" s="85"/>
      <c r="GMN18" s="85"/>
      <c r="GMO18" s="85"/>
      <c r="GMP18" s="85"/>
      <c r="GMQ18" s="85"/>
      <c r="GMR18" s="85"/>
      <c r="GMS18" s="85"/>
      <c r="GMT18" s="85"/>
      <c r="GMU18" s="85"/>
      <c r="GMV18" s="85"/>
      <c r="GMW18" s="85"/>
      <c r="GMX18" s="85"/>
      <c r="GMY18" s="85"/>
      <c r="GMZ18" s="85"/>
      <c r="GNA18" s="85"/>
      <c r="GNB18" s="85"/>
      <c r="GNC18" s="85"/>
      <c r="GND18" s="85"/>
      <c r="GNE18" s="85"/>
      <c r="GNF18" s="85"/>
      <c r="GNG18" s="85"/>
      <c r="GNH18" s="85"/>
      <c r="GNI18" s="85"/>
      <c r="GNJ18" s="85"/>
      <c r="GNK18" s="85"/>
      <c r="GNL18" s="85"/>
      <c r="GNM18" s="85"/>
      <c r="GNN18" s="85"/>
      <c r="GNO18" s="85"/>
      <c r="GNP18" s="85"/>
      <c r="GNQ18" s="85"/>
      <c r="GNR18" s="85"/>
      <c r="GNS18" s="85"/>
      <c r="GNT18" s="85"/>
      <c r="GNU18" s="85"/>
      <c r="GNV18" s="85"/>
      <c r="GNW18" s="85"/>
      <c r="GNX18" s="85"/>
      <c r="GNY18" s="85"/>
      <c r="GNZ18" s="85"/>
      <c r="GOA18" s="85"/>
      <c r="GOB18" s="85"/>
      <c r="GOC18" s="85"/>
      <c r="GOD18" s="85"/>
      <c r="GOE18" s="85"/>
      <c r="GOF18" s="85"/>
      <c r="GOG18" s="85"/>
      <c r="GOH18" s="85"/>
      <c r="GOI18" s="85"/>
      <c r="GOJ18" s="85"/>
      <c r="GOK18" s="85"/>
      <c r="GOL18" s="85"/>
      <c r="GOM18" s="85"/>
      <c r="GON18" s="85"/>
      <c r="GOO18" s="85"/>
      <c r="GOP18" s="85"/>
      <c r="GOQ18" s="85"/>
      <c r="GOR18" s="85"/>
      <c r="GOS18" s="85"/>
      <c r="GOT18" s="85"/>
      <c r="GOU18" s="85"/>
      <c r="GOV18" s="85"/>
      <c r="GOW18" s="85"/>
      <c r="GOX18" s="85"/>
      <c r="GOY18" s="85"/>
      <c r="GOZ18" s="85"/>
      <c r="GPA18" s="85"/>
      <c r="GPB18" s="85"/>
      <c r="GPC18" s="85"/>
      <c r="GPD18" s="85"/>
      <c r="GPE18" s="85"/>
      <c r="GPF18" s="85"/>
      <c r="GPG18" s="85"/>
      <c r="GPH18" s="85"/>
      <c r="GPI18" s="85"/>
      <c r="GPJ18" s="85"/>
      <c r="GPK18" s="85"/>
      <c r="GPL18" s="85"/>
      <c r="GPM18" s="85"/>
      <c r="GPN18" s="85"/>
      <c r="GPO18" s="85"/>
      <c r="GPP18" s="85"/>
      <c r="GPQ18" s="85"/>
      <c r="GPR18" s="85"/>
      <c r="GPS18" s="85"/>
      <c r="GPT18" s="85"/>
      <c r="GPU18" s="85"/>
      <c r="GPV18" s="85"/>
      <c r="GPW18" s="85"/>
      <c r="GPX18" s="85"/>
      <c r="GPY18" s="85"/>
      <c r="GPZ18" s="85"/>
      <c r="GQA18" s="85"/>
      <c r="GQB18" s="85"/>
      <c r="GQC18" s="85"/>
      <c r="GQD18" s="85"/>
      <c r="GQE18" s="85"/>
      <c r="GQF18" s="85"/>
      <c r="GQG18" s="85"/>
      <c r="GQH18" s="85"/>
      <c r="GQI18" s="85"/>
      <c r="GQJ18" s="85"/>
      <c r="GQK18" s="85"/>
      <c r="GQL18" s="85"/>
      <c r="GQM18" s="85"/>
      <c r="GQN18" s="85"/>
      <c r="GQO18" s="85"/>
      <c r="GQP18" s="85"/>
      <c r="GQQ18" s="85"/>
      <c r="GQR18" s="85"/>
      <c r="GQS18" s="85"/>
      <c r="GQT18" s="85"/>
      <c r="GQU18" s="85"/>
      <c r="GQV18" s="85"/>
      <c r="GQW18" s="85"/>
      <c r="GQX18" s="85"/>
      <c r="GQY18" s="85"/>
      <c r="GQZ18" s="85"/>
      <c r="GRA18" s="85"/>
      <c r="GRB18" s="85"/>
      <c r="GRC18" s="85"/>
      <c r="GRD18" s="85"/>
      <c r="GRE18" s="85"/>
      <c r="GRF18" s="85"/>
      <c r="GRG18" s="85"/>
      <c r="GRH18" s="85"/>
      <c r="GRI18" s="85"/>
      <c r="GRJ18" s="85"/>
      <c r="GRK18" s="85"/>
      <c r="GRL18" s="85"/>
      <c r="GRM18" s="85"/>
      <c r="GRN18" s="85"/>
      <c r="GRO18" s="85"/>
      <c r="GRP18" s="85"/>
      <c r="GRQ18" s="85"/>
      <c r="GRR18" s="85"/>
      <c r="GRS18" s="85"/>
      <c r="GRT18" s="85"/>
      <c r="GRU18" s="85"/>
      <c r="GRV18" s="85"/>
      <c r="GRW18" s="85"/>
      <c r="GRX18" s="85"/>
      <c r="GRY18" s="85"/>
      <c r="GRZ18" s="85"/>
      <c r="GSA18" s="85"/>
      <c r="GSB18" s="85"/>
      <c r="GSC18" s="85"/>
      <c r="GSD18" s="85"/>
      <c r="GSE18" s="85"/>
      <c r="GSF18" s="85"/>
      <c r="GSG18" s="85"/>
      <c r="GSH18" s="85"/>
      <c r="GSI18" s="85"/>
      <c r="GSJ18" s="85"/>
      <c r="GSK18" s="85"/>
      <c r="GSL18" s="85"/>
      <c r="GSM18" s="85"/>
      <c r="GSN18" s="85"/>
      <c r="GSO18" s="85"/>
      <c r="GSP18" s="85"/>
      <c r="GSQ18" s="85"/>
      <c r="GSR18" s="85"/>
      <c r="GSS18" s="85"/>
      <c r="GST18" s="85"/>
      <c r="GSU18" s="85"/>
      <c r="GSV18" s="85"/>
      <c r="GSW18" s="85"/>
      <c r="GSX18" s="85"/>
      <c r="GSY18" s="85"/>
      <c r="GSZ18" s="85"/>
      <c r="GTA18" s="85"/>
      <c r="GTB18" s="85"/>
      <c r="GTC18" s="85"/>
      <c r="GTD18" s="85"/>
      <c r="GTE18" s="85"/>
      <c r="GTF18" s="85"/>
      <c r="GTG18" s="85"/>
      <c r="GTH18" s="85"/>
      <c r="GTI18" s="85"/>
      <c r="GTJ18" s="85"/>
      <c r="GTK18" s="85"/>
      <c r="GTL18" s="85"/>
      <c r="GTM18" s="85"/>
      <c r="GTN18" s="85"/>
      <c r="GTO18" s="85"/>
      <c r="GTP18" s="85"/>
      <c r="GTQ18" s="85"/>
      <c r="GTR18" s="85"/>
      <c r="GTS18" s="85"/>
      <c r="GTT18" s="85"/>
      <c r="GTU18" s="85"/>
      <c r="GTV18" s="85"/>
      <c r="GTW18" s="85"/>
      <c r="GTX18" s="85"/>
      <c r="GTY18" s="85"/>
      <c r="GTZ18" s="85"/>
      <c r="GUA18" s="85"/>
      <c r="GUB18" s="85"/>
      <c r="GUC18" s="85"/>
      <c r="GUD18" s="85"/>
      <c r="GUE18" s="85"/>
      <c r="GUF18" s="85"/>
      <c r="GUG18" s="85"/>
      <c r="GUH18" s="85"/>
      <c r="GUI18" s="85"/>
      <c r="GUJ18" s="85"/>
      <c r="GUK18" s="85"/>
      <c r="GUL18" s="85"/>
      <c r="GUM18" s="85"/>
      <c r="GUN18" s="85"/>
      <c r="GUO18" s="85"/>
      <c r="GUP18" s="85"/>
      <c r="GUQ18" s="85"/>
      <c r="GUR18" s="85"/>
      <c r="GUS18" s="85"/>
      <c r="GUT18" s="85"/>
      <c r="GUU18" s="85"/>
      <c r="GUV18" s="85"/>
      <c r="GUW18" s="85"/>
      <c r="GUX18" s="85"/>
      <c r="GUY18" s="85"/>
      <c r="GUZ18" s="85"/>
      <c r="GVA18" s="85"/>
      <c r="GVB18" s="85"/>
      <c r="GVC18" s="85"/>
      <c r="GVD18" s="85"/>
      <c r="GVE18" s="85"/>
      <c r="GVF18" s="85"/>
      <c r="GVG18" s="85"/>
      <c r="GVH18" s="85"/>
      <c r="GVI18" s="85"/>
      <c r="GVJ18" s="85"/>
      <c r="GVK18" s="85"/>
      <c r="GVL18" s="85"/>
      <c r="GVM18" s="85"/>
      <c r="GVN18" s="85"/>
      <c r="GVO18" s="85"/>
      <c r="GVP18" s="85"/>
      <c r="GVQ18" s="85"/>
      <c r="GVR18" s="85"/>
      <c r="GVS18" s="85"/>
      <c r="GVT18" s="85"/>
      <c r="GVU18" s="85"/>
      <c r="GVV18" s="85"/>
      <c r="GVW18" s="85"/>
      <c r="GVX18" s="85"/>
      <c r="GVY18" s="85"/>
      <c r="GVZ18" s="85"/>
      <c r="GWA18" s="85"/>
      <c r="GWB18" s="85"/>
      <c r="GWC18" s="85"/>
      <c r="GWD18" s="85"/>
      <c r="GWE18" s="85"/>
      <c r="GWF18" s="85"/>
      <c r="GWG18" s="85"/>
      <c r="GWH18" s="85"/>
      <c r="GWI18" s="85"/>
      <c r="GWJ18" s="85"/>
      <c r="GWK18" s="85"/>
      <c r="GWL18" s="85"/>
      <c r="GWM18" s="85"/>
      <c r="GWN18" s="85"/>
      <c r="GWO18" s="85"/>
      <c r="GWP18" s="85"/>
      <c r="GWQ18" s="85"/>
      <c r="GWR18" s="85"/>
      <c r="GWS18" s="85"/>
      <c r="GWT18" s="85"/>
      <c r="GWU18" s="85"/>
      <c r="GWV18" s="85"/>
      <c r="GWW18" s="85"/>
      <c r="GWX18" s="85"/>
      <c r="GWY18" s="85"/>
      <c r="GWZ18" s="85"/>
      <c r="GXA18" s="85"/>
      <c r="GXB18" s="85"/>
      <c r="GXC18" s="85"/>
      <c r="GXD18" s="85"/>
      <c r="GXE18" s="85"/>
      <c r="GXF18" s="85"/>
      <c r="GXG18" s="85"/>
      <c r="GXH18" s="85"/>
      <c r="GXI18" s="85"/>
      <c r="GXJ18" s="85"/>
      <c r="GXK18" s="85"/>
      <c r="GXL18" s="85"/>
      <c r="GXM18" s="85"/>
      <c r="GXN18" s="85"/>
      <c r="GXO18" s="85"/>
      <c r="GXP18" s="85"/>
      <c r="GXQ18" s="85"/>
      <c r="GXR18" s="85"/>
      <c r="GXS18" s="85"/>
      <c r="GXT18" s="85"/>
      <c r="GXU18" s="85"/>
      <c r="GXV18" s="85"/>
      <c r="GXW18" s="85"/>
      <c r="GXX18" s="85"/>
      <c r="GXY18" s="85"/>
      <c r="GXZ18" s="85"/>
      <c r="GYA18" s="85"/>
      <c r="GYB18" s="85"/>
      <c r="GYC18" s="85"/>
      <c r="GYD18" s="85"/>
      <c r="GYE18" s="85"/>
      <c r="GYF18" s="85"/>
      <c r="GYG18" s="85"/>
      <c r="GYH18" s="85"/>
      <c r="GYI18" s="85"/>
      <c r="GYJ18" s="85"/>
      <c r="GYK18" s="85"/>
      <c r="GYL18" s="85"/>
      <c r="GYM18" s="85"/>
      <c r="GYN18" s="85"/>
      <c r="GYO18" s="85"/>
      <c r="GYP18" s="85"/>
      <c r="GYQ18" s="85"/>
      <c r="GYR18" s="85"/>
      <c r="GYS18" s="85"/>
      <c r="GYT18" s="85"/>
      <c r="GYU18" s="85"/>
      <c r="GYV18" s="85"/>
      <c r="GYW18" s="85"/>
      <c r="GYX18" s="85"/>
      <c r="GYY18" s="85"/>
      <c r="GYZ18" s="85"/>
      <c r="GZA18" s="85"/>
      <c r="GZB18" s="85"/>
      <c r="GZC18" s="85"/>
      <c r="GZD18" s="85"/>
      <c r="GZE18" s="85"/>
      <c r="GZF18" s="85"/>
      <c r="GZG18" s="85"/>
      <c r="GZH18" s="85"/>
      <c r="GZI18" s="85"/>
      <c r="GZJ18" s="85"/>
      <c r="GZK18" s="85"/>
      <c r="GZL18" s="85"/>
      <c r="GZM18" s="85"/>
      <c r="GZN18" s="85"/>
      <c r="GZO18" s="85"/>
      <c r="GZP18" s="85"/>
      <c r="GZQ18" s="85"/>
      <c r="GZR18" s="85"/>
      <c r="GZS18" s="85"/>
      <c r="GZT18" s="85"/>
      <c r="GZU18" s="85"/>
      <c r="GZV18" s="85"/>
      <c r="GZW18" s="85"/>
      <c r="GZX18" s="85"/>
      <c r="GZY18" s="85"/>
      <c r="GZZ18" s="85"/>
      <c r="HAA18" s="85"/>
      <c r="HAB18" s="85"/>
      <c r="HAC18" s="85"/>
      <c r="HAD18" s="85"/>
      <c r="HAE18" s="85"/>
      <c r="HAF18" s="85"/>
      <c r="HAG18" s="85"/>
      <c r="HAH18" s="85"/>
      <c r="HAI18" s="85"/>
      <c r="HAJ18" s="85"/>
      <c r="HAK18" s="85"/>
      <c r="HAL18" s="85"/>
      <c r="HAM18" s="85"/>
      <c r="HAN18" s="85"/>
      <c r="HAO18" s="85"/>
      <c r="HAP18" s="85"/>
      <c r="HAQ18" s="85"/>
      <c r="HAR18" s="85"/>
      <c r="HAS18" s="85"/>
      <c r="HAT18" s="85"/>
      <c r="HAU18" s="85"/>
      <c r="HAV18" s="85"/>
      <c r="HAW18" s="85"/>
      <c r="HAX18" s="85"/>
      <c r="HAY18" s="85"/>
      <c r="HAZ18" s="85"/>
      <c r="HBA18" s="85"/>
      <c r="HBB18" s="85"/>
      <c r="HBC18" s="85"/>
      <c r="HBD18" s="85"/>
      <c r="HBE18" s="85"/>
      <c r="HBF18" s="85"/>
      <c r="HBG18" s="85"/>
      <c r="HBH18" s="85"/>
      <c r="HBI18" s="85"/>
      <c r="HBJ18" s="85"/>
      <c r="HBK18" s="85"/>
      <c r="HBL18" s="85"/>
      <c r="HBM18" s="85"/>
      <c r="HBN18" s="85"/>
      <c r="HBO18" s="85"/>
      <c r="HBP18" s="85"/>
      <c r="HBQ18" s="85"/>
      <c r="HBR18" s="85"/>
      <c r="HBS18" s="85"/>
      <c r="HBT18" s="85"/>
      <c r="HBU18" s="85"/>
      <c r="HBV18" s="85"/>
      <c r="HBW18" s="85"/>
      <c r="HBX18" s="85"/>
      <c r="HBY18" s="85"/>
      <c r="HBZ18" s="85"/>
      <c r="HCA18" s="85"/>
      <c r="HCB18" s="85"/>
      <c r="HCC18" s="85"/>
      <c r="HCD18" s="85"/>
      <c r="HCE18" s="85"/>
      <c r="HCF18" s="85"/>
      <c r="HCG18" s="85"/>
      <c r="HCH18" s="85"/>
      <c r="HCI18" s="85"/>
      <c r="HCJ18" s="85"/>
      <c r="HCK18" s="85"/>
      <c r="HCL18" s="85"/>
      <c r="HCM18" s="85"/>
      <c r="HCN18" s="85"/>
      <c r="HCO18" s="85"/>
      <c r="HCP18" s="85"/>
      <c r="HCQ18" s="85"/>
      <c r="HCR18" s="85"/>
      <c r="HCS18" s="85"/>
      <c r="HCT18" s="85"/>
      <c r="HCU18" s="85"/>
      <c r="HCV18" s="85"/>
      <c r="HCW18" s="85"/>
      <c r="HCX18" s="85"/>
      <c r="HCY18" s="85"/>
      <c r="HCZ18" s="85"/>
      <c r="HDA18" s="85"/>
      <c r="HDB18" s="85"/>
      <c r="HDC18" s="85"/>
      <c r="HDD18" s="85"/>
      <c r="HDE18" s="85"/>
      <c r="HDF18" s="85"/>
      <c r="HDG18" s="85"/>
      <c r="HDH18" s="85"/>
      <c r="HDI18" s="85"/>
      <c r="HDJ18" s="85"/>
      <c r="HDK18" s="85"/>
      <c r="HDL18" s="85"/>
      <c r="HDM18" s="85"/>
      <c r="HDN18" s="85"/>
      <c r="HDO18" s="85"/>
      <c r="HDP18" s="85"/>
      <c r="HDQ18" s="85"/>
      <c r="HDR18" s="85"/>
      <c r="HDS18" s="85"/>
      <c r="HDT18" s="85"/>
      <c r="HDU18" s="85"/>
      <c r="HDV18" s="85"/>
      <c r="HDW18" s="85"/>
      <c r="HDX18" s="85"/>
      <c r="HDY18" s="85"/>
      <c r="HDZ18" s="85"/>
      <c r="HEA18" s="85"/>
      <c r="HEB18" s="85"/>
      <c r="HEC18" s="85"/>
      <c r="HED18" s="85"/>
      <c r="HEE18" s="85"/>
      <c r="HEF18" s="85"/>
      <c r="HEG18" s="85"/>
      <c r="HEH18" s="85"/>
      <c r="HEI18" s="85"/>
      <c r="HEJ18" s="85"/>
      <c r="HEK18" s="85"/>
      <c r="HEL18" s="85"/>
      <c r="HEM18" s="85"/>
      <c r="HEN18" s="85"/>
      <c r="HEO18" s="85"/>
      <c r="HEP18" s="85"/>
      <c r="HEQ18" s="85"/>
      <c r="HER18" s="85"/>
      <c r="HES18" s="85"/>
      <c r="HET18" s="85"/>
      <c r="HEU18" s="85"/>
      <c r="HEV18" s="85"/>
      <c r="HEW18" s="85"/>
      <c r="HEX18" s="85"/>
      <c r="HEY18" s="85"/>
      <c r="HEZ18" s="85"/>
      <c r="HFA18" s="85"/>
      <c r="HFB18" s="85"/>
      <c r="HFC18" s="85"/>
      <c r="HFD18" s="85"/>
      <c r="HFE18" s="85"/>
      <c r="HFF18" s="85"/>
      <c r="HFG18" s="85"/>
      <c r="HFH18" s="85"/>
      <c r="HFI18" s="85"/>
      <c r="HFJ18" s="85"/>
      <c r="HFK18" s="85"/>
      <c r="HFL18" s="85"/>
      <c r="HFM18" s="85"/>
      <c r="HFN18" s="85"/>
      <c r="HFO18" s="85"/>
      <c r="HFP18" s="85"/>
      <c r="HFQ18" s="85"/>
      <c r="HFR18" s="85"/>
      <c r="HFS18" s="85"/>
      <c r="HFT18" s="85"/>
      <c r="HFU18" s="85"/>
      <c r="HFV18" s="85"/>
      <c r="HFW18" s="85"/>
      <c r="HFX18" s="85"/>
      <c r="HFY18" s="85"/>
      <c r="HFZ18" s="85"/>
      <c r="HGA18" s="85"/>
      <c r="HGB18" s="85"/>
      <c r="HGC18" s="85"/>
      <c r="HGD18" s="85"/>
      <c r="HGE18" s="85"/>
      <c r="HGF18" s="85"/>
      <c r="HGG18" s="85"/>
      <c r="HGH18" s="85"/>
      <c r="HGI18" s="85"/>
      <c r="HGJ18" s="85"/>
      <c r="HGK18" s="85"/>
      <c r="HGL18" s="85"/>
      <c r="HGM18" s="85"/>
      <c r="HGN18" s="85"/>
      <c r="HGO18" s="85"/>
      <c r="HGP18" s="85"/>
      <c r="HGQ18" s="85"/>
      <c r="HGR18" s="85"/>
      <c r="HGS18" s="85"/>
      <c r="HGT18" s="85"/>
      <c r="HGU18" s="85"/>
      <c r="HGV18" s="85"/>
      <c r="HGW18" s="85"/>
      <c r="HGX18" s="85"/>
      <c r="HGY18" s="85"/>
      <c r="HGZ18" s="85"/>
      <c r="HHA18" s="85"/>
      <c r="HHB18" s="85"/>
      <c r="HHC18" s="85"/>
      <c r="HHD18" s="85"/>
      <c r="HHE18" s="85"/>
      <c r="HHF18" s="85"/>
      <c r="HHG18" s="85"/>
      <c r="HHH18" s="85"/>
      <c r="HHI18" s="85"/>
      <c r="HHJ18" s="85"/>
      <c r="HHK18" s="85"/>
      <c r="HHL18" s="85"/>
      <c r="HHM18" s="85"/>
      <c r="HHN18" s="85"/>
      <c r="HHO18" s="85"/>
      <c r="HHP18" s="85"/>
      <c r="HHQ18" s="85"/>
      <c r="HHR18" s="85"/>
      <c r="HHS18" s="85"/>
      <c r="HHT18" s="85"/>
      <c r="HHU18" s="85"/>
      <c r="HHV18" s="85"/>
      <c r="HHW18" s="85"/>
      <c r="HHX18" s="85"/>
      <c r="HHY18" s="85"/>
      <c r="HHZ18" s="85"/>
      <c r="HIA18" s="85"/>
      <c r="HIB18" s="85"/>
      <c r="HIC18" s="85"/>
      <c r="HID18" s="85"/>
      <c r="HIE18" s="85"/>
      <c r="HIF18" s="85"/>
      <c r="HIG18" s="85"/>
      <c r="HIH18" s="85"/>
      <c r="HII18" s="85"/>
      <c r="HIJ18" s="85"/>
      <c r="HIK18" s="85"/>
      <c r="HIL18" s="85"/>
      <c r="HIM18" s="85"/>
      <c r="HIN18" s="85"/>
      <c r="HIO18" s="85"/>
      <c r="HIP18" s="85"/>
      <c r="HIQ18" s="85"/>
      <c r="HIR18" s="85"/>
      <c r="HIS18" s="85"/>
      <c r="HIT18" s="85"/>
      <c r="HIU18" s="85"/>
      <c r="HIV18" s="85"/>
      <c r="HIW18" s="85"/>
      <c r="HIX18" s="85"/>
      <c r="HIY18" s="85"/>
      <c r="HIZ18" s="85"/>
      <c r="HJA18" s="85"/>
      <c r="HJB18" s="85"/>
      <c r="HJC18" s="85"/>
      <c r="HJD18" s="85"/>
      <c r="HJE18" s="85"/>
      <c r="HJF18" s="85"/>
      <c r="HJG18" s="85"/>
      <c r="HJH18" s="85"/>
      <c r="HJI18" s="85"/>
      <c r="HJJ18" s="85"/>
      <c r="HJK18" s="85"/>
      <c r="HJL18" s="85"/>
      <c r="HJM18" s="85"/>
      <c r="HJN18" s="85"/>
      <c r="HJO18" s="85"/>
      <c r="HJP18" s="85"/>
      <c r="HJQ18" s="85"/>
      <c r="HJR18" s="85"/>
      <c r="HJS18" s="85"/>
      <c r="HJT18" s="85"/>
      <c r="HJU18" s="85"/>
      <c r="HJV18" s="85"/>
      <c r="HJW18" s="85"/>
      <c r="HJX18" s="85"/>
      <c r="HJY18" s="85"/>
      <c r="HJZ18" s="85"/>
      <c r="HKA18" s="85"/>
      <c r="HKB18" s="85"/>
      <c r="HKC18" s="85"/>
      <c r="HKD18" s="85"/>
      <c r="HKE18" s="85"/>
      <c r="HKF18" s="85"/>
      <c r="HKG18" s="85"/>
      <c r="HKH18" s="85"/>
      <c r="HKI18" s="85"/>
      <c r="HKJ18" s="85"/>
      <c r="HKK18" s="85"/>
      <c r="HKL18" s="85"/>
      <c r="HKM18" s="85"/>
      <c r="HKN18" s="85"/>
      <c r="HKO18" s="85"/>
      <c r="HKP18" s="85"/>
      <c r="HKQ18" s="85"/>
      <c r="HKR18" s="85"/>
      <c r="HKS18" s="85"/>
      <c r="HKT18" s="85"/>
      <c r="HKU18" s="85"/>
      <c r="HKV18" s="85"/>
      <c r="HKW18" s="85"/>
      <c r="HKX18" s="85"/>
      <c r="HKY18" s="85"/>
      <c r="HKZ18" s="85"/>
      <c r="HLA18" s="85"/>
      <c r="HLB18" s="85"/>
      <c r="HLC18" s="85"/>
      <c r="HLD18" s="85"/>
      <c r="HLE18" s="85"/>
      <c r="HLF18" s="85"/>
      <c r="HLG18" s="85"/>
      <c r="HLH18" s="85"/>
      <c r="HLI18" s="85"/>
      <c r="HLJ18" s="85"/>
      <c r="HLK18" s="85"/>
      <c r="HLL18" s="85"/>
      <c r="HLM18" s="85"/>
      <c r="HLN18" s="85"/>
      <c r="HLO18" s="85"/>
      <c r="HLP18" s="85"/>
      <c r="HLQ18" s="85"/>
      <c r="HLR18" s="85"/>
      <c r="HLS18" s="85"/>
      <c r="HLT18" s="85"/>
      <c r="HLU18" s="85"/>
      <c r="HLV18" s="85"/>
      <c r="HLW18" s="85"/>
      <c r="HLX18" s="85"/>
      <c r="HLY18" s="85"/>
      <c r="HLZ18" s="85"/>
      <c r="HMA18" s="85"/>
      <c r="HMB18" s="85"/>
      <c r="HMC18" s="85"/>
      <c r="HMD18" s="85"/>
      <c r="HME18" s="85"/>
      <c r="HMF18" s="85"/>
      <c r="HMG18" s="85"/>
      <c r="HMH18" s="85"/>
      <c r="HMI18" s="85"/>
      <c r="HMJ18" s="85"/>
      <c r="HMK18" s="85"/>
      <c r="HML18" s="85"/>
      <c r="HMM18" s="85"/>
      <c r="HMN18" s="85"/>
      <c r="HMO18" s="85"/>
      <c r="HMP18" s="85"/>
      <c r="HMQ18" s="85"/>
      <c r="HMR18" s="85"/>
      <c r="HMS18" s="85"/>
      <c r="HMT18" s="85"/>
      <c r="HMU18" s="85"/>
      <c r="HMV18" s="85"/>
      <c r="HMW18" s="85"/>
      <c r="HMX18" s="85"/>
      <c r="HMY18" s="85"/>
      <c r="HMZ18" s="85"/>
      <c r="HNA18" s="85"/>
      <c r="HNB18" s="85"/>
      <c r="HNC18" s="85"/>
      <c r="HND18" s="85"/>
      <c r="HNE18" s="85"/>
      <c r="HNF18" s="85"/>
      <c r="HNG18" s="85"/>
      <c r="HNH18" s="85"/>
      <c r="HNI18" s="85"/>
      <c r="HNJ18" s="85"/>
      <c r="HNK18" s="85"/>
      <c r="HNL18" s="85"/>
      <c r="HNM18" s="85"/>
      <c r="HNN18" s="85"/>
      <c r="HNO18" s="85"/>
      <c r="HNP18" s="85"/>
      <c r="HNQ18" s="85"/>
      <c r="HNR18" s="85"/>
      <c r="HNS18" s="85"/>
      <c r="HNT18" s="85"/>
      <c r="HNU18" s="85"/>
      <c r="HNV18" s="85"/>
      <c r="HNW18" s="85"/>
      <c r="HNX18" s="85"/>
      <c r="HNY18" s="85"/>
      <c r="HNZ18" s="85"/>
      <c r="HOA18" s="85"/>
      <c r="HOB18" s="85"/>
      <c r="HOC18" s="85"/>
      <c r="HOD18" s="85"/>
      <c r="HOE18" s="85"/>
      <c r="HOF18" s="85"/>
      <c r="HOG18" s="85"/>
      <c r="HOH18" s="85"/>
      <c r="HOI18" s="85"/>
      <c r="HOJ18" s="85"/>
      <c r="HOK18" s="85"/>
      <c r="HOL18" s="85"/>
      <c r="HOM18" s="85"/>
      <c r="HON18" s="85"/>
      <c r="HOO18" s="85"/>
      <c r="HOP18" s="85"/>
      <c r="HOQ18" s="85"/>
      <c r="HOR18" s="85"/>
      <c r="HOS18" s="85"/>
      <c r="HOT18" s="85"/>
      <c r="HOU18" s="85"/>
      <c r="HOV18" s="85"/>
      <c r="HOW18" s="85"/>
      <c r="HOX18" s="85"/>
      <c r="HOY18" s="85"/>
      <c r="HOZ18" s="85"/>
      <c r="HPA18" s="85"/>
      <c r="HPB18" s="85"/>
      <c r="HPC18" s="85"/>
      <c r="HPD18" s="85"/>
      <c r="HPE18" s="85"/>
      <c r="HPF18" s="85"/>
      <c r="HPG18" s="85"/>
      <c r="HPH18" s="85"/>
      <c r="HPI18" s="85"/>
      <c r="HPJ18" s="85"/>
      <c r="HPK18" s="85"/>
      <c r="HPL18" s="85"/>
      <c r="HPM18" s="85"/>
      <c r="HPN18" s="85"/>
      <c r="HPO18" s="85"/>
      <c r="HPP18" s="85"/>
      <c r="HPQ18" s="85"/>
      <c r="HPR18" s="85"/>
      <c r="HPS18" s="85"/>
      <c r="HPT18" s="85"/>
      <c r="HPU18" s="85"/>
      <c r="HPV18" s="85"/>
      <c r="HPW18" s="85"/>
      <c r="HPX18" s="85"/>
      <c r="HPY18" s="85"/>
      <c r="HPZ18" s="85"/>
      <c r="HQA18" s="85"/>
      <c r="HQB18" s="85"/>
      <c r="HQC18" s="85"/>
      <c r="HQD18" s="85"/>
      <c r="HQE18" s="85"/>
      <c r="HQF18" s="85"/>
      <c r="HQG18" s="85"/>
      <c r="HQH18" s="85"/>
      <c r="HQI18" s="85"/>
      <c r="HQJ18" s="85"/>
      <c r="HQK18" s="85"/>
      <c r="HQL18" s="85"/>
      <c r="HQM18" s="85"/>
      <c r="HQN18" s="85"/>
      <c r="HQO18" s="85"/>
      <c r="HQP18" s="85"/>
      <c r="HQQ18" s="85"/>
      <c r="HQR18" s="85"/>
      <c r="HQS18" s="85"/>
      <c r="HQT18" s="85"/>
      <c r="HQU18" s="85"/>
      <c r="HQV18" s="85"/>
      <c r="HQW18" s="85"/>
      <c r="HQX18" s="85"/>
      <c r="HQY18" s="85"/>
      <c r="HQZ18" s="85"/>
      <c r="HRA18" s="85"/>
      <c r="HRB18" s="85"/>
      <c r="HRC18" s="85"/>
      <c r="HRD18" s="85"/>
      <c r="HRE18" s="85"/>
      <c r="HRF18" s="85"/>
      <c r="HRG18" s="85"/>
      <c r="HRH18" s="85"/>
      <c r="HRI18" s="85"/>
      <c r="HRJ18" s="85"/>
      <c r="HRK18" s="85"/>
      <c r="HRL18" s="85"/>
      <c r="HRM18" s="85"/>
      <c r="HRN18" s="85"/>
      <c r="HRO18" s="85"/>
      <c r="HRP18" s="85"/>
      <c r="HRQ18" s="85"/>
      <c r="HRR18" s="85"/>
      <c r="HRS18" s="85"/>
      <c r="HRT18" s="85"/>
      <c r="HRU18" s="85"/>
      <c r="HRV18" s="85"/>
      <c r="HRW18" s="85"/>
      <c r="HRX18" s="85"/>
      <c r="HRY18" s="85"/>
      <c r="HRZ18" s="85"/>
      <c r="HSA18" s="85"/>
      <c r="HSB18" s="85"/>
      <c r="HSC18" s="85"/>
      <c r="HSD18" s="85"/>
      <c r="HSE18" s="85"/>
      <c r="HSF18" s="85"/>
      <c r="HSG18" s="85"/>
      <c r="HSH18" s="85"/>
      <c r="HSI18" s="85"/>
      <c r="HSJ18" s="85"/>
      <c r="HSK18" s="85"/>
      <c r="HSL18" s="85"/>
      <c r="HSM18" s="85"/>
      <c r="HSN18" s="85"/>
      <c r="HSO18" s="85"/>
      <c r="HSP18" s="85"/>
      <c r="HSQ18" s="85"/>
      <c r="HSR18" s="85"/>
      <c r="HSS18" s="85"/>
      <c r="HST18" s="85"/>
      <c r="HSU18" s="85"/>
      <c r="HSV18" s="85"/>
      <c r="HSW18" s="85"/>
      <c r="HSX18" s="85"/>
      <c r="HSY18" s="85"/>
      <c r="HSZ18" s="85"/>
      <c r="HTA18" s="85"/>
      <c r="HTB18" s="85"/>
      <c r="HTC18" s="85"/>
      <c r="HTD18" s="85"/>
      <c r="HTE18" s="85"/>
      <c r="HTF18" s="85"/>
      <c r="HTG18" s="85"/>
      <c r="HTH18" s="85"/>
      <c r="HTI18" s="85"/>
      <c r="HTJ18" s="85"/>
      <c r="HTK18" s="85"/>
      <c r="HTL18" s="85"/>
      <c r="HTM18" s="85"/>
      <c r="HTN18" s="85"/>
      <c r="HTO18" s="85"/>
      <c r="HTP18" s="85"/>
      <c r="HTQ18" s="85"/>
      <c r="HTR18" s="85"/>
      <c r="HTS18" s="85"/>
      <c r="HTT18" s="85"/>
      <c r="HTU18" s="85"/>
      <c r="HTV18" s="85"/>
      <c r="HTW18" s="85"/>
      <c r="HTX18" s="85"/>
      <c r="HTY18" s="85"/>
      <c r="HTZ18" s="85"/>
      <c r="HUA18" s="85"/>
      <c r="HUB18" s="85"/>
      <c r="HUC18" s="85"/>
      <c r="HUD18" s="85"/>
      <c r="HUE18" s="85"/>
      <c r="HUF18" s="85"/>
      <c r="HUG18" s="85"/>
      <c r="HUH18" s="85"/>
      <c r="HUI18" s="85"/>
      <c r="HUJ18" s="85"/>
      <c r="HUK18" s="85"/>
      <c r="HUL18" s="85"/>
      <c r="HUM18" s="85"/>
      <c r="HUN18" s="85"/>
      <c r="HUO18" s="85"/>
      <c r="HUP18" s="85"/>
      <c r="HUQ18" s="85"/>
      <c r="HUR18" s="85"/>
      <c r="HUS18" s="85"/>
      <c r="HUT18" s="85"/>
      <c r="HUU18" s="85"/>
      <c r="HUV18" s="85"/>
      <c r="HUW18" s="85"/>
      <c r="HUX18" s="85"/>
      <c r="HUY18" s="85"/>
      <c r="HUZ18" s="85"/>
      <c r="HVA18" s="85"/>
      <c r="HVB18" s="85"/>
      <c r="HVC18" s="85"/>
      <c r="HVD18" s="85"/>
      <c r="HVE18" s="85"/>
      <c r="HVF18" s="85"/>
      <c r="HVG18" s="85"/>
      <c r="HVH18" s="85"/>
      <c r="HVI18" s="85"/>
      <c r="HVJ18" s="85"/>
      <c r="HVK18" s="85"/>
      <c r="HVL18" s="85"/>
      <c r="HVM18" s="85"/>
      <c r="HVN18" s="85"/>
      <c r="HVO18" s="85"/>
      <c r="HVP18" s="85"/>
      <c r="HVQ18" s="85"/>
      <c r="HVR18" s="85"/>
      <c r="HVS18" s="85"/>
      <c r="HVT18" s="85"/>
      <c r="HVU18" s="85"/>
      <c r="HVV18" s="85"/>
      <c r="HVW18" s="85"/>
      <c r="HVX18" s="85"/>
      <c r="HVY18" s="85"/>
      <c r="HVZ18" s="85"/>
      <c r="HWA18" s="85"/>
      <c r="HWB18" s="85"/>
      <c r="HWC18" s="85"/>
      <c r="HWD18" s="85"/>
      <c r="HWE18" s="85"/>
      <c r="HWF18" s="85"/>
      <c r="HWG18" s="85"/>
      <c r="HWH18" s="85"/>
      <c r="HWI18" s="85"/>
      <c r="HWJ18" s="85"/>
      <c r="HWK18" s="85"/>
      <c r="HWL18" s="85"/>
      <c r="HWM18" s="85"/>
      <c r="HWN18" s="85"/>
      <c r="HWO18" s="85"/>
      <c r="HWP18" s="85"/>
      <c r="HWQ18" s="85"/>
      <c r="HWR18" s="85"/>
      <c r="HWS18" s="85"/>
      <c r="HWT18" s="85"/>
      <c r="HWU18" s="85"/>
      <c r="HWV18" s="85"/>
      <c r="HWW18" s="85"/>
      <c r="HWX18" s="85"/>
      <c r="HWY18" s="85"/>
      <c r="HWZ18" s="85"/>
      <c r="HXA18" s="85"/>
      <c r="HXB18" s="85"/>
      <c r="HXC18" s="85"/>
      <c r="HXD18" s="85"/>
      <c r="HXE18" s="85"/>
      <c r="HXF18" s="85"/>
      <c r="HXG18" s="85"/>
      <c r="HXH18" s="85"/>
      <c r="HXI18" s="85"/>
      <c r="HXJ18" s="85"/>
      <c r="HXK18" s="85"/>
      <c r="HXL18" s="85"/>
      <c r="HXM18" s="85"/>
      <c r="HXN18" s="85"/>
      <c r="HXO18" s="85"/>
      <c r="HXP18" s="85"/>
      <c r="HXQ18" s="85"/>
      <c r="HXR18" s="85"/>
      <c r="HXS18" s="85"/>
      <c r="HXT18" s="85"/>
      <c r="HXU18" s="85"/>
      <c r="HXV18" s="85"/>
      <c r="HXW18" s="85"/>
      <c r="HXX18" s="85"/>
      <c r="HXY18" s="85"/>
      <c r="HXZ18" s="85"/>
      <c r="HYA18" s="85"/>
      <c r="HYB18" s="85"/>
      <c r="HYC18" s="85"/>
      <c r="HYD18" s="85"/>
      <c r="HYE18" s="85"/>
      <c r="HYF18" s="85"/>
      <c r="HYG18" s="85"/>
      <c r="HYH18" s="85"/>
      <c r="HYI18" s="85"/>
      <c r="HYJ18" s="85"/>
      <c r="HYK18" s="85"/>
      <c r="HYL18" s="85"/>
      <c r="HYM18" s="85"/>
      <c r="HYN18" s="85"/>
      <c r="HYO18" s="85"/>
      <c r="HYP18" s="85"/>
      <c r="HYQ18" s="85"/>
      <c r="HYR18" s="85"/>
      <c r="HYS18" s="85"/>
      <c r="HYT18" s="85"/>
      <c r="HYU18" s="85"/>
      <c r="HYV18" s="85"/>
      <c r="HYW18" s="85"/>
      <c r="HYX18" s="85"/>
      <c r="HYY18" s="85"/>
      <c r="HYZ18" s="85"/>
      <c r="HZA18" s="85"/>
      <c r="HZB18" s="85"/>
      <c r="HZC18" s="85"/>
      <c r="HZD18" s="85"/>
      <c r="HZE18" s="85"/>
      <c r="HZF18" s="85"/>
      <c r="HZG18" s="85"/>
      <c r="HZH18" s="85"/>
      <c r="HZI18" s="85"/>
      <c r="HZJ18" s="85"/>
      <c r="HZK18" s="85"/>
      <c r="HZL18" s="85"/>
      <c r="HZM18" s="85"/>
      <c r="HZN18" s="85"/>
      <c r="HZO18" s="85"/>
      <c r="HZP18" s="85"/>
      <c r="HZQ18" s="85"/>
      <c r="HZR18" s="85"/>
      <c r="HZS18" s="85"/>
      <c r="HZT18" s="85"/>
      <c r="HZU18" s="85"/>
      <c r="HZV18" s="85"/>
      <c r="HZW18" s="85"/>
      <c r="HZX18" s="85"/>
      <c r="HZY18" s="85"/>
      <c r="HZZ18" s="85"/>
      <c r="IAA18" s="85"/>
      <c r="IAB18" s="85"/>
      <c r="IAC18" s="85"/>
      <c r="IAD18" s="85"/>
      <c r="IAE18" s="85"/>
      <c r="IAF18" s="85"/>
      <c r="IAG18" s="85"/>
      <c r="IAH18" s="85"/>
      <c r="IAI18" s="85"/>
      <c r="IAJ18" s="85"/>
      <c r="IAK18" s="85"/>
      <c r="IAL18" s="85"/>
      <c r="IAM18" s="85"/>
      <c r="IAN18" s="85"/>
      <c r="IAO18" s="85"/>
      <c r="IAP18" s="85"/>
      <c r="IAQ18" s="85"/>
      <c r="IAR18" s="85"/>
      <c r="IAS18" s="85"/>
      <c r="IAT18" s="85"/>
      <c r="IAU18" s="85"/>
      <c r="IAV18" s="85"/>
      <c r="IAW18" s="85"/>
      <c r="IAX18" s="85"/>
      <c r="IAY18" s="85"/>
      <c r="IAZ18" s="85"/>
      <c r="IBA18" s="85"/>
      <c r="IBB18" s="85"/>
      <c r="IBC18" s="85"/>
      <c r="IBD18" s="85"/>
      <c r="IBE18" s="85"/>
      <c r="IBF18" s="85"/>
      <c r="IBG18" s="85"/>
      <c r="IBH18" s="85"/>
      <c r="IBI18" s="85"/>
      <c r="IBJ18" s="85"/>
      <c r="IBK18" s="85"/>
      <c r="IBL18" s="85"/>
      <c r="IBM18" s="85"/>
      <c r="IBN18" s="85"/>
      <c r="IBO18" s="85"/>
      <c r="IBP18" s="85"/>
      <c r="IBQ18" s="85"/>
      <c r="IBR18" s="85"/>
      <c r="IBS18" s="85"/>
      <c r="IBT18" s="85"/>
      <c r="IBU18" s="85"/>
      <c r="IBV18" s="85"/>
      <c r="IBW18" s="85"/>
      <c r="IBX18" s="85"/>
      <c r="IBY18" s="85"/>
      <c r="IBZ18" s="85"/>
      <c r="ICA18" s="85"/>
      <c r="ICB18" s="85"/>
      <c r="ICC18" s="85"/>
      <c r="ICD18" s="85"/>
      <c r="ICE18" s="85"/>
      <c r="ICF18" s="85"/>
      <c r="ICG18" s="85"/>
      <c r="ICH18" s="85"/>
      <c r="ICI18" s="85"/>
      <c r="ICJ18" s="85"/>
      <c r="ICK18" s="85"/>
      <c r="ICL18" s="85"/>
      <c r="ICM18" s="85"/>
      <c r="ICN18" s="85"/>
      <c r="ICO18" s="85"/>
      <c r="ICP18" s="85"/>
      <c r="ICQ18" s="85"/>
      <c r="ICR18" s="85"/>
      <c r="ICS18" s="85"/>
      <c r="ICT18" s="85"/>
      <c r="ICU18" s="85"/>
      <c r="ICV18" s="85"/>
      <c r="ICW18" s="85"/>
      <c r="ICX18" s="85"/>
      <c r="ICY18" s="85"/>
      <c r="ICZ18" s="85"/>
      <c r="IDA18" s="85"/>
      <c r="IDB18" s="85"/>
      <c r="IDC18" s="85"/>
      <c r="IDD18" s="85"/>
      <c r="IDE18" s="85"/>
      <c r="IDF18" s="85"/>
      <c r="IDG18" s="85"/>
      <c r="IDH18" s="85"/>
      <c r="IDI18" s="85"/>
      <c r="IDJ18" s="85"/>
      <c r="IDK18" s="85"/>
      <c r="IDL18" s="85"/>
      <c r="IDM18" s="85"/>
      <c r="IDN18" s="85"/>
      <c r="IDO18" s="85"/>
      <c r="IDP18" s="85"/>
      <c r="IDQ18" s="85"/>
      <c r="IDR18" s="85"/>
      <c r="IDS18" s="85"/>
      <c r="IDT18" s="85"/>
      <c r="IDU18" s="85"/>
      <c r="IDV18" s="85"/>
      <c r="IDW18" s="85"/>
      <c r="IDX18" s="85"/>
      <c r="IDY18" s="85"/>
      <c r="IDZ18" s="85"/>
      <c r="IEA18" s="85"/>
      <c r="IEB18" s="85"/>
      <c r="IEC18" s="85"/>
      <c r="IED18" s="85"/>
      <c r="IEE18" s="85"/>
      <c r="IEF18" s="85"/>
      <c r="IEG18" s="85"/>
      <c r="IEH18" s="85"/>
      <c r="IEI18" s="85"/>
      <c r="IEJ18" s="85"/>
      <c r="IEK18" s="85"/>
      <c r="IEL18" s="85"/>
      <c r="IEM18" s="85"/>
      <c r="IEN18" s="85"/>
      <c r="IEO18" s="85"/>
      <c r="IEP18" s="85"/>
      <c r="IEQ18" s="85"/>
      <c r="IER18" s="85"/>
      <c r="IES18" s="85"/>
      <c r="IET18" s="85"/>
      <c r="IEU18" s="85"/>
      <c r="IEV18" s="85"/>
      <c r="IEW18" s="85"/>
      <c r="IEX18" s="85"/>
      <c r="IEY18" s="85"/>
      <c r="IEZ18" s="85"/>
      <c r="IFA18" s="85"/>
      <c r="IFB18" s="85"/>
      <c r="IFC18" s="85"/>
      <c r="IFD18" s="85"/>
      <c r="IFE18" s="85"/>
      <c r="IFF18" s="85"/>
      <c r="IFG18" s="85"/>
      <c r="IFH18" s="85"/>
      <c r="IFI18" s="85"/>
      <c r="IFJ18" s="85"/>
      <c r="IFK18" s="85"/>
      <c r="IFL18" s="85"/>
      <c r="IFM18" s="85"/>
      <c r="IFN18" s="85"/>
      <c r="IFO18" s="85"/>
      <c r="IFP18" s="85"/>
      <c r="IFQ18" s="85"/>
      <c r="IFR18" s="85"/>
      <c r="IFS18" s="85"/>
      <c r="IFT18" s="85"/>
      <c r="IFU18" s="85"/>
      <c r="IFV18" s="85"/>
      <c r="IFW18" s="85"/>
      <c r="IFX18" s="85"/>
      <c r="IFY18" s="85"/>
      <c r="IFZ18" s="85"/>
      <c r="IGA18" s="85"/>
      <c r="IGB18" s="85"/>
      <c r="IGC18" s="85"/>
      <c r="IGD18" s="85"/>
      <c r="IGE18" s="85"/>
      <c r="IGF18" s="85"/>
      <c r="IGG18" s="85"/>
      <c r="IGH18" s="85"/>
      <c r="IGI18" s="85"/>
      <c r="IGJ18" s="85"/>
      <c r="IGK18" s="85"/>
      <c r="IGL18" s="85"/>
      <c r="IGM18" s="85"/>
      <c r="IGN18" s="85"/>
      <c r="IGO18" s="85"/>
      <c r="IGP18" s="85"/>
      <c r="IGQ18" s="85"/>
      <c r="IGR18" s="85"/>
      <c r="IGS18" s="85"/>
      <c r="IGT18" s="85"/>
      <c r="IGU18" s="85"/>
      <c r="IGV18" s="85"/>
      <c r="IGW18" s="85"/>
      <c r="IGX18" s="85"/>
      <c r="IGY18" s="85"/>
      <c r="IGZ18" s="85"/>
      <c r="IHA18" s="85"/>
      <c r="IHB18" s="85"/>
      <c r="IHC18" s="85"/>
      <c r="IHD18" s="85"/>
      <c r="IHE18" s="85"/>
      <c r="IHF18" s="85"/>
      <c r="IHG18" s="85"/>
      <c r="IHH18" s="85"/>
      <c r="IHI18" s="85"/>
      <c r="IHJ18" s="85"/>
      <c r="IHK18" s="85"/>
      <c r="IHL18" s="85"/>
      <c r="IHM18" s="85"/>
      <c r="IHN18" s="85"/>
      <c r="IHO18" s="85"/>
      <c r="IHP18" s="85"/>
      <c r="IHQ18" s="85"/>
      <c r="IHR18" s="85"/>
      <c r="IHS18" s="85"/>
      <c r="IHT18" s="85"/>
      <c r="IHU18" s="85"/>
      <c r="IHV18" s="85"/>
      <c r="IHW18" s="85"/>
      <c r="IHX18" s="85"/>
      <c r="IHY18" s="85"/>
      <c r="IHZ18" s="85"/>
      <c r="IIA18" s="85"/>
      <c r="IIB18" s="85"/>
      <c r="IIC18" s="85"/>
      <c r="IID18" s="85"/>
      <c r="IIE18" s="85"/>
      <c r="IIF18" s="85"/>
      <c r="IIG18" s="85"/>
      <c r="IIH18" s="85"/>
      <c r="III18" s="85"/>
      <c r="IIJ18" s="85"/>
      <c r="IIK18" s="85"/>
      <c r="IIL18" s="85"/>
      <c r="IIM18" s="85"/>
      <c r="IIN18" s="85"/>
      <c r="IIO18" s="85"/>
      <c r="IIP18" s="85"/>
      <c r="IIQ18" s="85"/>
      <c r="IIR18" s="85"/>
      <c r="IIS18" s="85"/>
      <c r="IIT18" s="85"/>
      <c r="IIU18" s="85"/>
      <c r="IIV18" s="85"/>
      <c r="IIW18" s="85"/>
      <c r="IIX18" s="85"/>
      <c r="IIY18" s="85"/>
      <c r="IIZ18" s="85"/>
      <c r="IJA18" s="85"/>
      <c r="IJB18" s="85"/>
      <c r="IJC18" s="85"/>
      <c r="IJD18" s="85"/>
      <c r="IJE18" s="85"/>
      <c r="IJF18" s="85"/>
      <c r="IJG18" s="85"/>
      <c r="IJH18" s="85"/>
      <c r="IJI18" s="85"/>
      <c r="IJJ18" s="85"/>
      <c r="IJK18" s="85"/>
      <c r="IJL18" s="85"/>
      <c r="IJM18" s="85"/>
      <c r="IJN18" s="85"/>
      <c r="IJO18" s="85"/>
      <c r="IJP18" s="85"/>
      <c r="IJQ18" s="85"/>
      <c r="IJR18" s="85"/>
      <c r="IJS18" s="85"/>
      <c r="IJT18" s="85"/>
      <c r="IJU18" s="85"/>
      <c r="IJV18" s="85"/>
      <c r="IJW18" s="85"/>
      <c r="IJX18" s="85"/>
      <c r="IJY18" s="85"/>
      <c r="IJZ18" s="85"/>
      <c r="IKA18" s="85"/>
      <c r="IKB18" s="85"/>
      <c r="IKC18" s="85"/>
      <c r="IKD18" s="85"/>
      <c r="IKE18" s="85"/>
      <c r="IKF18" s="85"/>
      <c r="IKG18" s="85"/>
      <c r="IKH18" s="85"/>
      <c r="IKI18" s="85"/>
      <c r="IKJ18" s="85"/>
      <c r="IKK18" s="85"/>
      <c r="IKL18" s="85"/>
      <c r="IKM18" s="85"/>
      <c r="IKN18" s="85"/>
      <c r="IKO18" s="85"/>
      <c r="IKP18" s="85"/>
      <c r="IKQ18" s="85"/>
      <c r="IKR18" s="85"/>
      <c r="IKS18" s="85"/>
      <c r="IKT18" s="85"/>
      <c r="IKU18" s="85"/>
      <c r="IKV18" s="85"/>
      <c r="IKW18" s="85"/>
      <c r="IKX18" s="85"/>
      <c r="IKY18" s="85"/>
      <c r="IKZ18" s="85"/>
      <c r="ILA18" s="85"/>
      <c r="ILB18" s="85"/>
      <c r="ILC18" s="85"/>
      <c r="ILD18" s="85"/>
      <c r="ILE18" s="85"/>
      <c r="ILF18" s="85"/>
      <c r="ILG18" s="85"/>
      <c r="ILH18" s="85"/>
      <c r="ILI18" s="85"/>
      <c r="ILJ18" s="85"/>
      <c r="ILK18" s="85"/>
      <c r="ILL18" s="85"/>
      <c r="ILM18" s="85"/>
      <c r="ILN18" s="85"/>
      <c r="ILO18" s="85"/>
      <c r="ILP18" s="85"/>
      <c r="ILQ18" s="85"/>
      <c r="ILR18" s="85"/>
      <c r="ILS18" s="85"/>
      <c r="ILT18" s="85"/>
      <c r="ILU18" s="85"/>
      <c r="ILV18" s="85"/>
      <c r="ILW18" s="85"/>
      <c r="ILX18" s="85"/>
      <c r="ILY18" s="85"/>
      <c r="ILZ18" s="85"/>
      <c r="IMA18" s="85"/>
      <c r="IMB18" s="85"/>
      <c r="IMC18" s="85"/>
      <c r="IMD18" s="85"/>
      <c r="IME18" s="85"/>
      <c r="IMF18" s="85"/>
      <c r="IMG18" s="85"/>
      <c r="IMH18" s="85"/>
      <c r="IMI18" s="85"/>
      <c r="IMJ18" s="85"/>
      <c r="IMK18" s="85"/>
      <c r="IML18" s="85"/>
      <c r="IMM18" s="85"/>
      <c r="IMN18" s="85"/>
      <c r="IMO18" s="85"/>
      <c r="IMP18" s="85"/>
      <c r="IMQ18" s="85"/>
      <c r="IMR18" s="85"/>
      <c r="IMS18" s="85"/>
      <c r="IMT18" s="85"/>
      <c r="IMU18" s="85"/>
      <c r="IMV18" s="85"/>
      <c r="IMW18" s="85"/>
      <c r="IMX18" s="85"/>
      <c r="IMY18" s="85"/>
      <c r="IMZ18" s="85"/>
      <c r="INA18" s="85"/>
      <c r="INB18" s="85"/>
      <c r="INC18" s="85"/>
      <c r="IND18" s="85"/>
      <c r="INE18" s="85"/>
      <c r="INF18" s="85"/>
      <c r="ING18" s="85"/>
      <c r="INH18" s="85"/>
      <c r="INI18" s="85"/>
      <c r="INJ18" s="85"/>
      <c r="INK18" s="85"/>
      <c r="INL18" s="85"/>
      <c r="INM18" s="85"/>
      <c r="INN18" s="85"/>
      <c r="INO18" s="85"/>
      <c r="INP18" s="85"/>
      <c r="INQ18" s="85"/>
      <c r="INR18" s="85"/>
      <c r="INS18" s="85"/>
      <c r="INT18" s="85"/>
      <c r="INU18" s="85"/>
      <c r="INV18" s="85"/>
      <c r="INW18" s="85"/>
      <c r="INX18" s="85"/>
      <c r="INY18" s="85"/>
      <c r="INZ18" s="85"/>
      <c r="IOA18" s="85"/>
      <c r="IOB18" s="85"/>
      <c r="IOC18" s="85"/>
      <c r="IOD18" s="85"/>
      <c r="IOE18" s="85"/>
      <c r="IOF18" s="85"/>
      <c r="IOG18" s="85"/>
      <c r="IOH18" s="85"/>
      <c r="IOI18" s="85"/>
      <c r="IOJ18" s="85"/>
      <c r="IOK18" s="85"/>
      <c r="IOL18" s="85"/>
      <c r="IOM18" s="85"/>
      <c r="ION18" s="85"/>
      <c r="IOO18" s="85"/>
      <c r="IOP18" s="85"/>
      <c r="IOQ18" s="85"/>
      <c r="IOR18" s="85"/>
      <c r="IOS18" s="85"/>
      <c r="IOT18" s="85"/>
      <c r="IOU18" s="85"/>
      <c r="IOV18" s="85"/>
      <c r="IOW18" s="85"/>
      <c r="IOX18" s="85"/>
      <c r="IOY18" s="85"/>
      <c r="IOZ18" s="85"/>
      <c r="IPA18" s="85"/>
      <c r="IPB18" s="85"/>
      <c r="IPC18" s="85"/>
      <c r="IPD18" s="85"/>
      <c r="IPE18" s="85"/>
      <c r="IPF18" s="85"/>
      <c r="IPG18" s="85"/>
      <c r="IPH18" s="85"/>
      <c r="IPI18" s="85"/>
      <c r="IPJ18" s="85"/>
      <c r="IPK18" s="85"/>
      <c r="IPL18" s="85"/>
      <c r="IPM18" s="85"/>
      <c r="IPN18" s="85"/>
      <c r="IPO18" s="85"/>
      <c r="IPP18" s="85"/>
      <c r="IPQ18" s="85"/>
      <c r="IPR18" s="85"/>
      <c r="IPS18" s="85"/>
      <c r="IPT18" s="85"/>
      <c r="IPU18" s="85"/>
      <c r="IPV18" s="85"/>
      <c r="IPW18" s="85"/>
      <c r="IPX18" s="85"/>
      <c r="IPY18" s="85"/>
      <c r="IPZ18" s="85"/>
      <c r="IQA18" s="85"/>
      <c r="IQB18" s="85"/>
      <c r="IQC18" s="85"/>
      <c r="IQD18" s="85"/>
      <c r="IQE18" s="85"/>
      <c r="IQF18" s="85"/>
      <c r="IQG18" s="85"/>
      <c r="IQH18" s="85"/>
      <c r="IQI18" s="85"/>
      <c r="IQJ18" s="85"/>
      <c r="IQK18" s="85"/>
      <c r="IQL18" s="85"/>
      <c r="IQM18" s="85"/>
      <c r="IQN18" s="85"/>
      <c r="IQO18" s="85"/>
      <c r="IQP18" s="85"/>
      <c r="IQQ18" s="85"/>
      <c r="IQR18" s="85"/>
      <c r="IQS18" s="85"/>
      <c r="IQT18" s="85"/>
      <c r="IQU18" s="85"/>
      <c r="IQV18" s="85"/>
      <c r="IQW18" s="85"/>
      <c r="IQX18" s="85"/>
      <c r="IQY18" s="85"/>
      <c r="IQZ18" s="85"/>
      <c r="IRA18" s="85"/>
      <c r="IRB18" s="85"/>
      <c r="IRC18" s="85"/>
      <c r="IRD18" s="85"/>
      <c r="IRE18" s="85"/>
      <c r="IRF18" s="85"/>
      <c r="IRG18" s="85"/>
      <c r="IRH18" s="85"/>
      <c r="IRI18" s="85"/>
      <c r="IRJ18" s="85"/>
      <c r="IRK18" s="85"/>
      <c r="IRL18" s="85"/>
      <c r="IRM18" s="85"/>
      <c r="IRN18" s="85"/>
      <c r="IRO18" s="85"/>
      <c r="IRP18" s="85"/>
      <c r="IRQ18" s="85"/>
      <c r="IRR18" s="85"/>
      <c r="IRS18" s="85"/>
      <c r="IRT18" s="85"/>
      <c r="IRU18" s="85"/>
      <c r="IRV18" s="85"/>
      <c r="IRW18" s="85"/>
      <c r="IRX18" s="85"/>
      <c r="IRY18" s="85"/>
      <c r="IRZ18" s="85"/>
      <c r="ISA18" s="85"/>
      <c r="ISB18" s="85"/>
      <c r="ISC18" s="85"/>
      <c r="ISD18" s="85"/>
      <c r="ISE18" s="85"/>
      <c r="ISF18" s="85"/>
      <c r="ISG18" s="85"/>
      <c r="ISH18" s="85"/>
      <c r="ISI18" s="85"/>
      <c r="ISJ18" s="85"/>
      <c r="ISK18" s="85"/>
      <c r="ISL18" s="85"/>
      <c r="ISM18" s="85"/>
      <c r="ISN18" s="85"/>
      <c r="ISO18" s="85"/>
      <c r="ISP18" s="85"/>
      <c r="ISQ18" s="85"/>
      <c r="ISR18" s="85"/>
      <c r="ISS18" s="85"/>
      <c r="IST18" s="85"/>
      <c r="ISU18" s="85"/>
      <c r="ISV18" s="85"/>
      <c r="ISW18" s="85"/>
      <c r="ISX18" s="85"/>
      <c r="ISY18" s="85"/>
      <c r="ISZ18" s="85"/>
      <c r="ITA18" s="85"/>
      <c r="ITB18" s="85"/>
      <c r="ITC18" s="85"/>
      <c r="ITD18" s="85"/>
      <c r="ITE18" s="85"/>
      <c r="ITF18" s="85"/>
      <c r="ITG18" s="85"/>
      <c r="ITH18" s="85"/>
      <c r="ITI18" s="85"/>
      <c r="ITJ18" s="85"/>
      <c r="ITK18" s="85"/>
      <c r="ITL18" s="85"/>
      <c r="ITM18" s="85"/>
      <c r="ITN18" s="85"/>
      <c r="ITO18" s="85"/>
      <c r="ITP18" s="85"/>
      <c r="ITQ18" s="85"/>
      <c r="ITR18" s="85"/>
      <c r="ITS18" s="85"/>
      <c r="ITT18" s="85"/>
      <c r="ITU18" s="85"/>
      <c r="ITV18" s="85"/>
      <c r="ITW18" s="85"/>
      <c r="ITX18" s="85"/>
      <c r="ITY18" s="85"/>
      <c r="ITZ18" s="85"/>
      <c r="IUA18" s="85"/>
      <c r="IUB18" s="85"/>
      <c r="IUC18" s="85"/>
      <c r="IUD18" s="85"/>
      <c r="IUE18" s="85"/>
      <c r="IUF18" s="85"/>
      <c r="IUG18" s="85"/>
      <c r="IUH18" s="85"/>
      <c r="IUI18" s="85"/>
      <c r="IUJ18" s="85"/>
      <c r="IUK18" s="85"/>
      <c r="IUL18" s="85"/>
      <c r="IUM18" s="85"/>
      <c r="IUN18" s="85"/>
      <c r="IUO18" s="85"/>
      <c r="IUP18" s="85"/>
      <c r="IUQ18" s="85"/>
      <c r="IUR18" s="85"/>
      <c r="IUS18" s="85"/>
      <c r="IUT18" s="85"/>
      <c r="IUU18" s="85"/>
      <c r="IUV18" s="85"/>
      <c r="IUW18" s="85"/>
      <c r="IUX18" s="85"/>
      <c r="IUY18" s="85"/>
      <c r="IUZ18" s="85"/>
      <c r="IVA18" s="85"/>
      <c r="IVB18" s="85"/>
      <c r="IVC18" s="85"/>
      <c r="IVD18" s="85"/>
      <c r="IVE18" s="85"/>
      <c r="IVF18" s="85"/>
      <c r="IVG18" s="85"/>
      <c r="IVH18" s="85"/>
      <c r="IVI18" s="85"/>
      <c r="IVJ18" s="85"/>
      <c r="IVK18" s="85"/>
      <c r="IVL18" s="85"/>
      <c r="IVM18" s="85"/>
      <c r="IVN18" s="85"/>
      <c r="IVO18" s="85"/>
      <c r="IVP18" s="85"/>
      <c r="IVQ18" s="85"/>
      <c r="IVR18" s="85"/>
      <c r="IVS18" s="85"/>
      <c r="IVT18" s="85"/>
      <c r="IVU18" s="85"/>
      <c r="IVV18" s="85"/>
      <c r="IVW18" s="85"/>
      <c r="IVX18" s="85"/>
      <c r="IVY18" s="85"/>
      <c r="IVZ18" s="85"/>
      <c r="IWA18" s="85"/>
      <c r="IWB18" s="85"/>
      <c r="IWC18" s="85"/>
      <c r="IWD18" s="85"/>
      <c r="IWE18" s="85"/>
      <c r="IWF18" s="85"/>
      <c r="IWG18" s="85"/>
      <c r="IWH18" s="85"/>
      <c r="IWI18" s="85"/>
      <c r="IWJ18" s="85"/>
      <c r="IWK18" s="85"/>
      <c r="IWL18" s="85"/>
      <c r="IWM18" s="85"/>
      <c r="IWN18" s="85"/>
      <c r="IWO18" s="85"/>
      <c r="IWP18" s="85"/>
      <c r="IWQ18" s="85"/>
      <c r="IWR18" s="85"/>
      <c r="IWS18" s="85"/>
      <c r="IWT18" s="85"/>
      <c r="IWU18" s="85"/>
      <c r="IWV18" s="85"/>
      <c r="IWW18" s="85"/>
      <c r="IWX18" s="85"/>
      <c r="IWY18" s="85"/>
      <c r="IWZ18" s="85"/>
      <c r="IXA18" s="85"/>
      <c r="IXB18" s="85"/>
      <c r="IXC18" s="85"/>
      <c r="IXD18" s="85"/>
      <c r="IXE18" s="85"/>
      <c r="IXF18" s="85"/>
      <c r="IXG18" s="85"/>
      <c r="IXH18" s="85"/>
      <c r="IXI18" s="85"/>
      <c r="IXJ18" s="85"/>
      <c r="IXK18" s="85"/>
      <c r="IXL18" s="85"/>
      <c r="IXM18" s="85"/>
      <c r="IXN18" s="85"/>
      <c r="IXO18" s="85"/>
      <c r="IXP18" s="85"/>
      <c r="IXQ18" s="85"/>
      <c r="IXR18" s="85"/>
      <c r="IXS18" s="85"/>
      <c r="IXT18" s="85"/>
      <c r="IXU18" s="85"/>
      <c r="IXV18" s="85"/>
      <c r="IXW18" s="85"/>
      <c r="IXX18" s="85"/>
      <c r="IXY18" s="85"/>
      <c r="IXZ18" s="85"/>
      <c r="IYA18" s="85"/>
      <c r="IYB18" s="85"/>
      <c r="IYC18" s="85"/>
      <c r="IYD18" s="85"/>
      <c r="IYE18" s="85"/>
      <c r="IYF18" s="85"/>
      <c r="IYG18" s="85"/>
      <c r="IYH18" s="85"/>
      <c r="IYI18" s="85"/>
      <c r="IYJ18" s="85"/>
      <c r="IYK18" s="85"/>
      <c r="IYL18" s="85"/>
      <c r="IYM18" s="85"/>
      <c r="IYN18" s="85"/>
      <c r="IYO18" s="85"/>
      <c r="IYP18" s="85"/>
      <c r="IYQ18" s="85"/>
      <c r="IYR18" s="85"/>
      <c r="IYS18" s="85"/>
      <c r="IYT18" s="85"/>
      <c r="IYU18" s="85"/>
      <c r="IYV18" s="85"/>
      <c r="IYW18" s="85"/>
      <c r="IYX18" s="85"/>
      <c r="IYY18" s="85"/>
      <c r="IYZ18" s="85"/>
      <c r="IZA18" s="85"/>
      <c r="IZB18" s="85"/>
      <c r="IZC18" s="85"/>
      <c r="IZD18" s="85"/>
      <c r="IZE18" s="85"/>
      <c r="IZF18" s="85"/>
      <c r="IZG18" s="85"/>
      <c r="IZH18" s="85"/>
      <c r="IZI18" s="85"/>
      <c r="IZJ18" s="85"/>
      <c r="IZK18" s="85"/>
      <c r="IZL18" s="85"/>
      <c r="IZM18" s="85"/>
      <c r="IZN18" s="85"/>
      <c r="IZO18" s="85"/>
      <c r="IZP18" s="85"/>
      <c r="IZQ18" s="85"/>
      <c r="IZR18" s="85"/>
      <c r="IZS18" s="85"/>
      <c r="IZT18" s="85"/>
      <c r="IZU18" s="85"/>
      <c r="IZV18" s="85"/>
      <c r="IZW18" s="85"/>
      <c r="IZX18" s="85"/>
      <c r="IZY18" s="85"/>
      <c r="IZZ18" s="85"/>
      <c r="JAA18" s="85"/>
      <c r="JAB18" s="85"/>
      <c r="JAC18" s="85"/>
      <c r="JAD18" s="85"/>
      <c r="JAE18" s="85"/>
      <c r="JAF18" s="85"/>
      <c r="JAG18" s="85"/>
      <c r="JAH18" s="85"/>
      <c r="JAI18" s="85"/>
      <c r="JAJ18" s="85"/>
      <c r="JAK18" s="85"/>
      <c r="JAL18" s="85"/>
      <c r="JAM18" s="85"/>
      <c r="JAN18" s="85"/>
      <c r="JAO18" s="85"/>
      <c r="JAP18" s="85"/>
      <c r="JAQ18" s="85"/>
      <c r="JAR18" s="85"/>
      <c r="JAS18" s="85"/>
      <c r="JAT18" s="85"/>
      <c r="JAU18" s="85"/>
      <c r="JAV18" s="85"/>
      <c r="JAW18" s="85"/>
      <c r="JAX18" s="85"/>
      <c r="JAY18" s="85"/>
      <c r="JAZ18" s="85"/>
      <c r="JBA18" s="85"/>
      <c r="JBB18" s="85"/>
      <c r="JBC18" s="85"/>
      <c r="JBD18" s="85"/>
      <c r="JBE18" s="85"/>
      <c r="JBF18" s="85"/>
      <c r="JBG18" s="85"/>
      <c r="JBH18" s="85"/>
      <c r="JBI18" s="85"/>
      <c r="JBJ18" s="85"/>
      <c r="JBK18" s="85"/>
      <c r="JBL18" s="85"/>
      <c r="JBM18" s="85"/>
      <c r="JBN18" s="85"/>
      <c r="JBO18" s="85"/>
      <c r="JBP18" s="85"/>
      <c r="JBQ18" s="85"/>
      <c r="JBR18" s="85"/>
      <c r="JBS18" s="85"/>
      <c r="JBT18" s="85"/>
      <c r="JBU18" s="85"/>
      <c r="JBV18" s="85"/>
      <c r="JBW18" s="85"/>
      <c r="JBX18" s="85"/>
      <c r="JBY18" s="85"/>
      <c r="JBZ18" s="85"/>
      <c r="JCA18" s="85"/>
      <c r="JCB18" s="85"/>
      <c r="JCC18" s="85"/>
      <c r="JCD18" s="85"/>
      <c r="JCE18" s="85"/>
      <c r="JCF18" s="85"/>
      <c r="JCG18" s="85"/>
      <c r="JCH18" s="85"/>
      <c r="JCI18" s="85"/>
      <c r="JCJ18" s="85"/>
      <c r="JCK18" s="85"/>
      <c r="JCL18" s="85"/>
      <c r="JCM18" s="85"/>
      <c r="JCN18" s="85"/>
      <c r="JCO18" s="85"/>
      <c r="JCP18" s="85"/>
      <c r="JCQ18" s="85"/>
      <c r="JCR18" s="85"/>
      <c r="JCS18" s="85"/>
      <c r="JCT18" s="85"/>
      <c r="JCU18" s="85"/>
      <c r="JCV18" s="85"/>
      <c r="JCW18" s="85"/>
      <c r="JCX18" s="85"/>
      <c r="JCY18" s="85"/>
      <c r="JCZ18" s="85"/>
      <c r="JDA18" s="85"/>
      <c r="JDB18" s="85"/>
      <c r="JDC18" s="85"/>
      <c r="JDD18" s="85"/>
      <c r="JDE18" s="85"/>
      <c r="JDF18" s="85"/>
      <c r="JDG18" s="85"/>
      <c r="JDH18" s="85"/>
      <c r="JDI18" s="85"/>
      <c r="JDJ18" s="85"/>
      <c r="JDK18" s="85"/>
      <c r="JDL18" s="85"/>
      <c r="JDM18" s="85"/>
      <c r="JDN18" s="85"/>
      <c r="JDO18" s="85"/>
      <c r="JDP18" s="85"/>
      <c r="JDQ18" s="85"/>
      <c r="JDR18" s="85"/>
      <c r="JDS18" s="85"/>
      <c r="JDT18" s="85"/>
      <c r="JDU18" s="85"/>
      <c r="JDV18" s="85"/>
      <c r="JDW18" s="85"/>
      <c r="JDX18" s="85"/>
      <c r="JDY18" s="85"/>
      <c r="JDZ18" s="85"/>
      <c r="JEA18" s="85"/>
      <c r="JEB18" s="85"/>
      <c r="JEC18" s="85"/>
      <c r="JED18" s="85"/>
      <c r="JEE18" s="85"/>
      <c r="JEF18" s="85"/>
      <c r="JEG18" s="85"/>
      <c r="JEH18" s="85"/>
      <c r="JEI18" s="85"/>
      <c r="JEJ18" s="85"/>
      <c r="JEK18" s="85"/>
      <c r="JEL18" s="85"/>
      <c r="JEM18" s="85"/>
      <c r="JEN18" s="85"/>
      <c r="JEO18" s="85"/>
      <c r="JEP18" s="85"/>
      <c r="JEQ18" s="85"/>
      <c r="JER18" s="85"/>
      <c r="JES18" s="85"/>
      <c r="JET18" s="85"/>
      <c r="JEU18" s="85"/>
      <c r="JEV18" s="85"/>
      <c r="JEW18" s="85"/>
      <c r="JEX18" s="85"/>
      <c r="JEY18" s="85"/>
      <c r="JEZ18" s="85"/>
      <c r="JFA18" s="85"/>
      <c r="JFB18" s="85"/>
      <c r="JFC18" s="85"/>
      <c r="JFD18" s="85"/>
      <c r="JFE18" s="85"/>
      <c r="JFF18" s="85"/>
      <c r="JFG18" s="85"/>
      <c r="JFH18" s="85"/>
      <c r="JFI18" s="85"/>
      <c r="JFJ18" s="85"/>
      <c r="JFK18" s="85"/>
      <c r="JFL18" s="85"/>
      <c r="JFM18" s="85"/>
      <c r="JFN18" s="85"/>
      <c r="JFO18" s="85"/>
      <c r="JFP18" s="85"/>
      <c r="JFQ18" s="85"/>
      <c r="JFR18" s="85"/>
      <c r="JFS18" s="85"/>
      <c r="JFT18" s="85"/>
      <c r="JFU18" s="85"/>
      <c r="JFV18" s="85"/>
      <c r="JFW18" s="85"/>
      <c r="JFX18" s="85"/>
      <c r="JFY18" s="85"/>
      <c r="JFZ18" s="85"/>
      <c r="JGA18" s="85"/>
      <c r="JGB18" s="85"/>
      <c r="JGC18" s="85"/>
      <c r="JGD18" s="85"/>
      <c r="JGE18" s="85"/>
      <c r="JGF18" s="85"/>
      <c r="JGG18" s="85"/>
      <c r="JGH18" s="85"/>
      <c r="JGI18" s="85"/>
      <c r="JGJ18" s="85"/>
      <c r="JGK18" s="85"/>
      <c r="JGL18" s="85"/>
      <c r="JGM18" s="85"/>
      <c r="JGN18" s="85"/>
      <c r="JGO18" s="85"/>
      <c r="JGP18" s="85"/>
      <c r="JGQ18" s="85"/>
      <c r="JGR18" s="85"/>
      <c r="JGS18" s="85"/>
      <c r="JGT18" s="85"/>
      <c r="JGU18" s="85"/>
      <c r="JGV18" s="85"/>
      <c r="JGW18" s="85"/>
      <c r="JGX18" s="85"/>
      <c r="JGY18" s="85"/>
      <c r="JGZ18" s="85"/>
      <c r="JHA18" s="85"/>
      <c r="JHB18" s="85"/>
      <c r="JHC18" s="85"/>
      <c r="JHD18" s="85"/>
      <c r="JHE18" s="85"/>
      <c r="JHF18" s="85"/>
      <c r="JHG18" s="85"/>
      <c r="JHH18" s="85"/>
      <c r="JHI18" s="85"/>
      <c r="JHJ18" s="85"/>
      <c r="JHK18" s="85"/>
      <c r="JHL18" s="85"/>
      <c r="JHM18" s="85"/>
      <c r="JHN18" s="85"/>
      <c r="JHO18" s="85"/>
      <c r="JHP18" s="85"/>
      <c r="JHQ18" s="85"/>
      <c r="JHR18" s="85"/>
      <c r="JHS18" s="85"/>
      <c r="JHT18" s="85"/>
      <c r="JHU18" s="85"/>
      <c r="JHV18" s="85"/>
      <c r="JHW18" s="85"/>
      <c r="JHX18" s="85"/>
      <c r="JHY18" s="85"/>
      <c r="JHZ18" s="85"/>
      <c r="JIA18" s="85"/>
      <c r="JIB18" s="85"/>
      <c r="JIC18" s="85"/>
      <c r="JID18" s="85"/>
      <c r="JIE18" s="85"/>
      <c r="JIF18" s="85"/>
      <c r="JIG18" s="85"/>
      <c r="JIH18" s="85"/>
      <c r="JII18" s="85"/>
      <c r="JIJ18" s="85"/>
      <c r="JIK18" s="85"/>
      <c r="JIL18" s="85"/>
      <c r="JIM18" s="85"/>
      <c r="JIN18" s="85"/>
      <c r="JIO18" s="85"/>
      <c r="JIP18" s="85"/>
      <c r="JIQ18" s="85"/>
      <c r="JIR18" s="85"/>
      <c r="JIS18" s="85"/>
      <c r="JIT18" s="85"/>
      <c r="JIU18" s="85"/>
      <c r="JIV18" s="85"/>
      <c r="JIW18" s="85"/>
      <c r="JIX18" s="85"/>
      <c r="JIY18" s="85"/>
      <c r="JIZ18" s="85"/>
      <c r="JJA18" s="85"/>
      <c r="JJB18" s="85"/>
      <c r="JJC18" s="85"/>
      <c r="JJD18" s="85"/>
      <c r="JJE18" s="85"/>
      <c r="JJF18" s="85"/>
      <c r="JJG18" s="85"/>
      <c r="JJH18" s="85"/>
      <c r="JJI18" s="85"/>
      <c r="JJJ18" s="85"/>
      <c r="JJK18" s="85"/>
      <c r="JJL18" s="85"/>
      <c r="JJM18" s="85"/>
      <c r="JJN18" s="85"/>
      <c r="JJO18" s="85"/>
      <c r="JJP18" s="85"/>
      <c r="JJQ18" s="85"/>
      <c r="JJR18" s="85"/>
      <c r="JJS18" s="85"/>
      <c r="JJT18" s="85"/>
      <c r="JJU18" s="85"/>
      <c r="JJV18" s="85"/>
      <c r="JJW18" s="85"/>
      <c r="JJX18" s="85"/>
      <c r="JJY18" s="85"/>
      <c r="JJZ18" s="85"/>
      <c r="JKA18" s="85"/>
      <c r="JKB18" s="85"/>
      <c r="JKC18" s="85"/>
      <c r="JKD18" s="85"/>
      <c r="JKE18" s="85"/>
      <c r="JKF18" s="85"/>
      <c r="JKG18" s="85"/>
      <c r="JKH18" s="85"/>
      <c r="JKI18" s="85"/>
      <c r="JKJ18" s="85"/>
      <c r="JKK18" s="85"/>
      <c r="JKL18" s="85"/>
      <c r="JKM18" s="85"/>
      <c r="JKN18" s="85"/>
      <c r="JKO18" s="85"/>
      <c r="JKP18" s="85"/>
      <c r="JKQ18" s="85"/>
      <c r="JKR18" s="85"/>
      <c r="JKS18" s="85"/>
      <c r="JKT18" s="85"/>
      <c r="JKU18" s="85"/>
      <c r="JKV18" s="85"/>
      <c r="JKW18" s="85"/>
      <c r="JKX18" s="85"/>
      <c r="JKY18" s="85"/>
      <c r="JKZ18" s="85"/>
      <c r="JLA18" s="85"/>
      <c r="JLB18" s="85"/>
      <c r="JLC18" s="85"/>
      <c r="JLD18" s="85"/>
      <c r="JLE18" s="85"/>
      <c r="JLF18" s="85"/>
      <c r="JLG18" s="85"/>
      <c r="JLH18" s="85"/>
      <c r="JLI18" s="85"/>
      <c r="JLJ18" s="85"/>
      <c r="JLK18" s="85"/>
      <c r="JLL18" s="85"/>
      <c r="JLM18" s="85"/>
      <c r="JLN18" s="85"/>
      <c r="JLO18" s="85"/>
      <c r="JLP18" s="85"/>
      <c r="JLQ18" s="85"/>
      <c r="JLR18" s="85"/>
      <c r="JLS18" s="85"/>
      <c r="JLT18" s="85"/>
      <c r="JLU18" s="85"/>
      <c r="JLV18" s="85"/>
      <c r="JLW18" s="85"/>
      <c r="JLX18" s="85"/>
      <c r="JLY18" s="85"/>
      <c r="JLZ18" s="85"/>
      <c r="JMA18" s="85"/>
      <c r="JMB18" s="85"/>
      <c r="JMC18" s="85"/>
      <c r="JMD18" s="85"/>
      <c r="JME18" s="85"/>
      <c r="JMF18" s="85"/>
      <c r="JMG18" s="85"/>
      <c r="JMH18" s="85"/>
      <c r="JMI18" s="85"/>
      <c r="JMJ18" s="85"/>
      <c r="JMK18" s="85"/>
      <c r="JML18" s="85"/>
      <c r="JMM18" s="85"/>
      <c r="JMN18" s="85"/>
      <c r="JMO18" s="85"/>
      <c r="JMP18" s="85"/>
      <c r="JMQ18" s="85"/>
      <c r="JMR18" s="85"/>
      <c r="JMS18" s="85"/>
      <c r="JMT18" s="85"/>
      <c r="JMU18" s="85"/>
      <c r="JMV18" s="85"/>
      <c r="JMW18" s="85"/>
      <c r="JMX18" s="85"/>
      <c r="JMY18" s="85"/>
      <c r="JMZ18" s="85"/>
      <c r="JNA18" s="85"/>
      <c r="JNB18" s="85"/>
      <c r="JNC18" s="85"/>
      <c r="JND18" s="85"/>
      <c r="JNE18" s="85"/>
      <c r="JNF18" s="85"/>
      <c r="JNG18" s="85"/>
      <c r="JNH18" s="85"/>
      <c r="JNI18" s="85"/>
      <c r="JNJ18" s="85"/>
      <c r="JNK18" s="85"/>
      <c r="JNL18" s="85"/>
      <c r="JNM18" s="85"/>
      <c r="JNN18" s="85"/>
      <c r="JNO18" s="85"/>
      <c r="JNP18" s="85"/>
      <c r="JNQ18" s="85"/>
      <c r="JNR18" s="85"/>
      <c r="JNS18" s="85"/>
      <c r="JNT18" s="85"/>
      <c r="JNU18" s="85"/>
      <c r="JNV18" s="85"/>
      <c r="JNW18" s="85"/>
      <c r="JNX18" s="85"/>
      <c r="JNY18" s="85"/>
      <c r="JNZ18" s="85"/>
      <c r="JOA18" s="85"/>
      <c r="JOB18" s="85"/>
      <c r="JOC18" s="85"/>
      <c r="JOD18" s="85"/>
      <c r="JOE18" s="85"/>
      <c r="JOF18" s="85"/>
      <c r="JOG18" s="85"/>
      <c r="JOH18" s="85"/>
      <c r="JOI18" s="85"/>
      <c r="JOJ18" s="85"/>
      <c r="JOK18" s="85"/>
      <c r="JOL18" s="85"/>
      <c r="JOM18" s="85"/>
      <c r="JON18" s="85"/>
      <c r="JOO18" s="85"/>
      <c r="JOP18" s="85"/>
      <c r="JOQ18" s="85"/>
      <c r="JOR18" s="85"/>
      <c r="JOS18" s="85"/>
      <c r="JOT18" s="85"/>
      <c r="JOU18" s="85"/>
      <c r="JOV18" s="85"/>
      <c r="JOW18" s="85"/>
      <c r="JOX18" s="85"/>
      <c r="JOY18" s="85"/>
      <c r="JOZ18" s="85"/>
      <c r="JPA18" s="85"/>
      <c r="JPB18" s="85"/>
      <c r="JPC18" s="85"/>
      <c r="JPD18" s="85"/>
      <c r="JPE18" s="85"/>
      <c r="JPF18" s="85"/>
      <c r="JPG18" s="85"/>
      <c r="JPH18" s="85"/>
      <c r="JPI18" s="85"/>
      <c r="JPJ18" s="85"/>
      <c r="JPK18" s="85"/>
      <c r="JPL18" s="85"/>
      <c r="JPM18" s="85"/>
      <c r="JPN18" s="85"/>
      <c r="JPO18" s="85"/>
      <c r="JPP18" s="85"/>
      <c r="JPQ18" s="85"/>
      <c r="JPR18" s="85"/>
      <c r="JPS18" s="85"/>
      <c r="JPT18" s="85"/>
      <c r="JPU18" s="85"/>
      <c r="JPV18" s="85"/>
      <c r="JPW18" s="85"/>
      <c r="JPX18" s="85"/>
      <c r="JPY18" s="85"/>
      <c r="JPZ18" s="85"/>
      <c r="JQA18" s="85"/>
      <c r="JQB18" s="85"/>
      <c r="JQC18" s="85"/>
      <c r="JQD18" s="85"/>
      <c r="JQE18" s="85"/>
      <c r="JQF18" s="85"/>
      <c r="JQG18" s="85"/>
      <c r="JQH18" s="85"/>
      <c r="JQI18" s="85"/>
      <c r="JQJ18" s="85"/>
      <c r="JQK18" s="85"/>
      <c r="JQL18" s="85"/>
      <c r="JQM18" s="85"/>
      <c r="JQN18" s="85"/>
      <c r="JQO18" s="85"/>
      <c r="JQP18" s="85"/>
      <c r="JQQ18" s="85"/>
      <c r="JQR18" s="85"/>
      <c r="JQS18" s="85"/>
      <c r="JQT18" s="85"/>
      <c r="JQU18" s="85"/>
      <c r="JQV18" s="85"/>
      <c r="JQW18" s="85"/>
      <c r="JQX18" s="85"/>
      <c r="JQY18" s="85"/>
      <c r="JQZ18" s="85"/>
      <c r="JRA18" s="85"/>
      <c r="JRB18" s="85"/>
      <c r="JRC18" s="85"/>
      <c r="JRD18" s="85"/>
      <c r="JRE18" s="85"/>
      <c r="JRF18" s="85"/>
      <c r="JRG18" s="85"/>
      <c r="JRH18" s="85"/>
      <c r="JRI18" s="85"/>
      <c r="JRJ18" s="85"/>
      <c r="JRK18" s="85"/>
      <c r="JRL18" s="85"/>
      <c r="JRM18" s="85"/>
      <c r="JRN18" s="85"/>
      <c r="JRO18" s="85"/>
      <c r="JRP18" s="85"/>
      <c r="JRQ18" s="85"/>
      <c r="JRR18" s="85"/>
      <c r="JRS18" s="85"/>
      <c r="JRT18" s="85"/>
      <c r="JRU18" s="85"/>
      <c r="JRV18" s="85"/>
      <c r="JRW18" s="85"/>
      <c r="JRX18" s="85"/>
      <c r="JRY18" s="85"/>
      <c r="JRZ18" s="85"/>
      <c r="JSA18" s="85"/>
      <c r="JSB18" s="85"/>
      <c r="JSC18" s="85"/>
      <c r="JSD18" s="85"/>
      <c r="JSE18" s="85"/>
      <c r="JSF18" s="85"/>
      <c r="JSG18" s="85"/>
      <c r="JSH18" s="85"/>
      <c r="JSI18" s="85"/>
      <c r="JSJ18" s="85"/>
      <c r="JSK18" s="85"/>
      <c r="JSL18" s="85"/>
      <c r="JSM18" s="85"/>
      <c r="JSN18" s="85"/>
      <c r="JSO18" s="85"/>
      <c r="JSP18" s="85"/>
      <c r="JSQ18" s="85"/>
      <c r="JSR18" s="85"/>
      <c r="JSS18" s="85"/>
      <c r="JST18" s="85"/>
      <c r="JSU18" s="85"/>
      <c r="JSV18" s="85"/>
      <c r="JSW18" s="85"/>
      <c r="JSX18" s="85"/>
      <c r="JSY18" s="85"/>
      <c r="JSZ18" s="85"/>
      <c r="JTA18" s="85"/>
      <c r="JTB18" s="85"/>
      <c r="JTC18" s="85"/>
      <c r="JTD18" s="85"/>
      <c r="JTE18" s="85"/>
      <c r="JTF18" s="85"/>
      <c r="JTG18" s="85"/>
      <c r="JTH18" s="85"/>
      <c r="JTI18" s="85"/>
      <c r="JTJ18" s="85"/>
      <c r="JTK18" s="85"/>
      <c r="JTL18" s="85"/>
      <c r="JTM18" s="85"/>
      <c r="JTN18" s="85"/>
      <c r="JTO18" s="85"/>
      <c r="JTP18" s="85"/>
      <c r="JTQ18" s="85"/>
      <c r="JTR18" s="85"/>
      <c r="JTS18" s="85"/>
      <c r="JTT18" s="85"/>
      <c r="JTU18" s="85"/>
      <c r="JTV18" s="85"/>
      <c r="JTW18" s="85"/>
      <c r="JTX18" s="85"/>
      <c r="JTY18" s="85"/>
      <c r="JTZ18" s="85"/>
      <c r="JUA18" s="85"/>
      <c r="JUB18" s="85"/>
      <c r="JUC18" s="85"/>
      <c r="JUD18" s="85"/>
      <c r="JUE18" s="85"/>
      <c r="JUF18" s="85"/>
      <c r="JUG18" s="85"/>
      <c r="JUH18" s="85"/>
      <c r="JUI18" s="85"/>
      <c r="JUJ18" s="85"/>
      <c r="JUK18" s="85"/>
      <c r="JUL18" s="85"/>
      <c r="JUM18" s="85"/>
      <c r="JUN18" s="85"/>
      <c r="JUO18" s="85"/>
      <c r="JUP18" s="85"/>
      <c r="JUQ18" s="85"/>
      <c r="JUR18" s="85"/>
      <c r="JUS18" s="85"/>
      <c r="JUT18" s="85"/>
      <c r="JUU18" s="85"/>
      <c r="JUV18" s="85"/>
      <c r="JUW18" s="85"/>
      <c r="JUX18" s="85"/>
      <c r="JUY18" s="85"/>
      <c r="JUZ18" s="85"/>
      <c r="JVA18" s="85"/>
      <c r="JVB18" s="85"/>
      <c r="JVC18" s="85"/>
      <c r="JVD18" s="85"/>
      <c r="JVE18" s="85"/>
      <c r="JVF18" s="85"/>
      <c r="JVG18" s="85"/>
      <c r="JVH18" s="85"/>
      <c r="JVI18" s="85"/>
      <c r="JVJ18" s="85"/>
      <c r="JVK18" s="85"/>
      <c r="JVL18" s="85"/>
      <c r="JVM18" s="85"/>
      <c r="JVN18" s="85"/>
      <c r="JVO18" s="85"/>
      <c r="JVP18" s="85"/>
      <c r="JVQ18" s="85"/>
      <c r="JVR18" s="85"/>
      <c r="JVS18" s="85"/>
      <c r="JVT18" s="85"/>
      <c r="JVU18" s="85"/>
      <c r="JVV18" s="85"/>
      <c r="JVW18" s="85"/>
      <c r="JVX18" s="85"/>
      <c r="JVY18" s="85"/>
      <c r="JVZ18" s="85"/>
      <c r="JWA18" s="85"/>
      <c r="JWB18" s="85"/>
      <c r="JWC18" s="85"/>
      <c r="JWD18" s="85"/>
      <c r="JWE18" s="85"/>
      <c r="JWF18" s="85"/>
      <c r="JWG18" s="85"/>
      <c r="JWH18" s="85"/>
      <c r="JWI18" s="85"/>
      <c r="JWJ18" s="85"/>
      <c r="JWK18" s="85"/>
      <c r="JWL18" s="85"/>
      <c r="JWM18" s="85"/>
      <c r="JWN18" s="85"/>
      <c r="JWO18" s="85"/>
      <c r="JWP18" s="85"/>
      <c r="JWQ18" s="85"/>
      <c r="JWR18" s="85"/>
      <c r="JWS18" s="85"/>
      <c r="JWT18" s="85"/>
      <c r="JWU18" s="85"/>
      <c r="JWV18" s="85"/>
      <c r="JWW18" s="85"/>
      <c r="JWX18" s="85"/>
      <c r="JWY18" s="85"/>
      <c r="JWZ18" s="85"/>
      <c r="JXA18" s="85"/>
      <c r="JXB18" s="85"/>
      <c r="JXC18" s="85"/>
      <c r="JXD18" s="85"/>
      <c r="JXE18" s="85"/>
      <c r="JXF18" s="85"/>
      <c r="JXG18" s="85"/>
      <c r="JXH18" s="85"/>
      <c r="JXI18" s="85"/>
      <c r="JXJ18" s="85"/>
      <c r="JXK18" s="85"/>
      <c r="JXL18" s="85"/>
      <c r="JXM18" s="85"/>
      <c r="JXN18" s="85"/>
      <c r="JXO18" s="85"/>
      <c r="JXP18" s="85"/>
      <c r="JXQ18" s="85"/>
      <c r="JXR18" s="85"/>
      <c r="JXS18" s="85"/>
      <c r="JXT18" s="85"/>
      <c r="JXU18" s="85"/>
      <c r="JXV18" s="85"/>
      <c r="JXW18" s="85"/>
      <c r="JXX18" s="85"/>
      <c r="JXY18" s="85"/>
      <c r="JXZ18" s="85"/>
      <c r="JYA18" s="85"/>
      <c r="JYB18" s="85"/>
      <c r="JYC18" s="85"/>
      <c r="JYD18" s="85"/>
      <c r="JYE18" s="85"/>
      <c r="JYF18" s="85"/>
      <c r="JYG18" s="85"/>
      <c r="JYH18" s="85"/>
      <c r="JYI18" s="85"/>
      <c r="JYJ18" s="85"/>
      <c r="JYK18" s="85"/>
      <c r="JYL18" s="85"/>
      <c r="JYM18" s="85"/>
      <c r="JYN18" s="85"/>
      <c r="JYO18" s="85"/>
      <c r="JYP18" s="85"/>
      <c r="JYQ18" s="85"/>
      <c r="JYR18" s="85"/>
      <c r="JYS18" s="85"/>
      <c r="JYT18" s="85"/>
      <c r="JYU18" s="85"/>
      <c r="JYV18" s="85"/>
      <c r="JYW18" s="85"/>
      <c r="JYX18" s="85"/>
      <c r="JYY18" s="85"/>
      <c r="JYZ18" s="85"/>
      <c r="JZA18" s="85"/>
      <c r="JZB18" s="85"/>
      <c r="JZC18" s="85"/>
      <c r="JZD18" s="85"/>
      <c r="JZE18" s="85"/>
      <c r="JZF18" s="85"/>
      <c r="JZG18" s="85"/>
      <c r="JZH18" s="85"/>
      <c r="JZI18" s="85"/>
      <c r="JZJ18" s="85"/>
      <c r="JZK18" s="85"/>
      <c r="JZL18" s="85"/>
      <c r="JZM18" s="85"/>
      <c r="JZN18" s="85"/>
      <c r="JZO18" s="85"/>
      <c r="JZP18" s="85"/>
      <c r="JZQ18" s="85"/>
      <c r="JZR18" s="85"/>
      <c r="JZS18" s="85"/>
      <c r="JZT18" s="85"/>
      <c r="JZU18" s="85"/>
      <c r="JZV18" s="85"/>
      <c r="JZW18" s="85"/>
      <c r="JZX18" s="85"/>
      <c r="JZY18" s="85"/>
      <c r="JZZ18" s="85"/>
      <c r="KAA18" s="85"/>
      <c r="KAB18" s="85"/>
      <c r="KAC18" s="85"/>
      <c r="KAD18" s="85"/>
      <c r="KAE18" s="85"/>
      <c r="KAF18" s="85"/>
      <c r="KAG18" s="85"/>
      <c r="KAH18" s="85"/>
      <c r="KAI18" s="85"/>
      <c r="KAJ18" s="85"/>
      <c r="KAK18" s="85"/>
      <c r="KAL18" s="85"/>
      <c r="KAM18" s="85"/>
      <c r="KAN18" s="85"/>
      <c r="KAO18" s="85"/>
      <c r="KAP18" s="85"/>
      <c r="KAQ18" s="85"/>
      <c r="KAR18" s="85"/>
      <c r="KAS18" s="85"/>
      <c r="KAT18" s="85"/>
      <c r="KAU18" s="85"/>
      <c r="KAV18" s="85"/>
      <c r="KAW18" s="85"/>
      <c r="KAX18" s="85"/>
      <c r="KAY18" s="85"/>
      <c r="KAZ18" s="85"/>
      <c r="KBA18" s="85"/>
      <c r="KBB18" s="85"/>
      <c r="KBC18" s="85"/>
      <c r="KBD18" s="85"/>
      <c r="KBE18" s="85"/>
      <c r="KBF18" s="85"/>
      <c r="KBG18" s="85"/>
      <c r="KBH18" s="85"/>
      <c r="KBI18" s="85"/>
      <c r="KBJ18" s="85"/>
      <c r="KBK18" s="85"/>
      <c r="KBL18" s="85"/>
      <c r="KBM18" s="85"/>
      <c r="KBN18" s="85"/>
      <c r="KBO18" s="85"/>
      <c r="KBP18" s="85"/>
      <c r="KBQ18" s="85"/>
      <c r="KBR18" s="85"/>
      <c r="KBS18" s="85"/>
      <c r="KBT18" s="85"/>
      <c r="KBU18" s="85"/>
      <c r="KBV18" s="85"/>
      <c r="KBW18" s="85"/>
      <c r="KBX18" s="85"/>
      <c r="KBY18" s="85"/>
      <c r="KBZ18" s="85"/>
      <c r="KCA18" s="85"/>
      <c r="KCB18" s="85"/>
      <c r="KCC18" s="85"/>
      <c r="KCD18" s="85"/>
      <c r="KCE18" s="85"/>
      <c r="KCF18" s="85"/>
      <c r="KCG18" s="85"/>
      <c r="KCH18" s="85"/>
      <c r="KCI18" s="85"/>
      <c r="KCJ18" s="85"/>
      <c r="KCK18" s="85"/>
      <c r="KCL18" s="85"/>
      <c r="KCM18" s="85"/>
      <c r="KCN18" s="85"/>
      <c r="KCO18" s="85"/>
      <c r="KCP18" s="85"/>
      <c r="KCQ18" s="85"/>
      <c r="KCR18" s="85"/>
      <c r="KCS18" s="85"/>
      <c r="KCT18" s="85"/>
      <c r="KCU18" s="85"/>
      <c r="KCV18" s="85"/>
      <c r="KCW18" s="85"/>
      <c r="KCX18" s="85"/>
      <c r="KCY18" s="85"/>
      <c r="KCZ18" s="85"/>
      <c r="KDA18" s="85"/>
      <c r="KDB18" s="85"/>
      <c r="KDC18" s="85"/>
      <c r="KDD18" s="85"/>
      <c r="KDE18" s="85"/>
      <c r="KDF18" s="85"/>
      <c r="KDG18" s="85"/>
      <c r="KDH18" s="85"/>
      <c r="KDI18" s="85"/>
      <c r="KDJ18" s="85"/>
      <c r="KDK18" s="85"/>
      <c r="KDL18" s="85"/>
      <c r="KDM18" s="85"/>
      <c r="KDN18" s="85"/>
      <c r="KDO18" s="85"/>
      <c r="KDP18" s="85"/>
      <c r="KDQ18" s="85"/>
      <c r="KDR18" s="85"/>
      <c r="KDS18" s="85"/>
      <c r="KDT18" s="85"/>
      <c r="KDU18" s="85"/>
      <c r="KDV18" s="85"/>
      <c r="KDW18" s="85"/>
      <c r="KDX18" s="85"/>
      <c r="KDY18" s="85"/>
      <c r="KDZ18" s="85"/>
      <c r="KEA18" s="85"/>
      <c r="KEB18" s="85"/>
      <c r="KEC18" s="85"/>
      <c r="KED18" s="85"/>
      <c r="KEE18" s="85"/>
      <c r="KEF18" s="85"/>
      <c r="KEG18" s="85"/>
      <c r="KEH18" s="85"/>
      <c r="KEI18" s="85"/>
      <c r="KEJ18" s="85"/>
      <c r="KEK18" s="85"/>
      <c r="KEL18" s="85"/>
      <c r="KEM18" s="85"/>
      <c r="KEN18" s="85"/>
      <c r="KEO18" s="85"/>
      <c r="KEP18" s="85"/>
      <c r="KEQ18" s="85"/>
      <c r="KER18" s="85"/>
      <c r="KES18" s="85"/>
      <c r="KET18" s="85"/>
      <c r="KEU18" s="85"/>
      <c r="KEV18" s="85"/>
      <c r="KEW18" s="85"/>
      <c r="KEX18" s="85"/>
      <c r="KEY18" s="85"/>
      <c r="KEZ18" s="85"/>
      <c r="KFA18" s="85"/>
      <c r="KFB18" s="85"/>
      <c r="KFC18" s="85"/>
      <c r="KFD18" s="85"/>
      <c r="KFE18" s="85"/>
      <c r="KFF18" s="85"/>
      <c r="KFG18" s="85"/>
      <c r="KFH18" s="85"/>
      <c r="KFI18" s="85"/>
      <c r="KFJ18" s="85"/>
      <c r="KFK18" s="85"/>
      <c r="KFL18" s="85"/>
      <c r="KFM18" s="85"/>
      <c r="KFN18" s="85"/>
      <c r="KFO18" s="85"/>
      <c r="KFP18" s="85"/>
      <c r="KFQ18" s="85"/>
      <c r="KFR18" s="85"/>
      <c r="KFS18" s="85"/>
      <c r="KFT18" s="85"/>
      <c r="KFU18" s="85"/>
      <c r="KFV18" s="85"/>
      <c r="KFW18" s="85"/>
      <c r="KFX18" s="85"/>
      <c r="KFY18" s="85"/>
      <c r="KFZ18" s="85"/>
      <c r="KGA18" s="85"/>
      <c r="KGB18" s="85"/>
      <c r="KGC18" s="85"/>
      <c r="KGD18" s="85"/>
      <c r="KGE18" s="85"/>
      <c r="KGF18" s="85"/>
      <c r="KGG18" s="85"/>
      <c r="KGH18" s="85"/>
      <c r="KGI18" s="85"/>
      <c r="KGJ18" s="85"/>
      <c r="KGK18" s="85"/>
      <c r="KGL18" s="85"/>
      <c r="KGM18" s="85"/>
      <c r="KGN18" s="85"/>
      <c r="KGO18" s="85"/>
      <c r="KGP18" s="85"/>
      <c r="KGQ18" s="85"/>
      <c r="KGR18" s="85"/>
      <c r="KGS18" s="85"/>
      <c r="KGT18" s="85"/>
      <c r="KGU18" s="85"/>
      <c r="KGV18" s="85"/>
      <c r="KGW18" s="85"/>
      <c r="KGX18" s="85"/>
      <c r="KGY18" s="85"/>
      <c r="KGZ18" s="85"/>
      <c r="KHA18" s="85"/>
      <c r="KHB18" s="85"/>
      <c r="KHC18" s="85"/>
      <c r="KHD18" s="85"/>
      <c r="KHE18" s="85"/>
      <c r="KHF18" s="85"/>
      <c r="KHG18" s="85"/>
      <c r="KHH18" s="85"/>
      <c r="KHI18" s="85"/>
      <c r="KHJ18" s="85"/>
      <c r="KHK18" s="85"/>
      <c r="KHL18" s="85"/>
      <c r="KHM18" s="85"/>
      <c r="KHN18" s="85"/>
      <c r="KHO18" s="85"/>
      <c r="KHP18" s="85"/>
      <c r="KHQ18" s="85"/>
      <c r="KHR18" s="85"/>
      <c r="KHS18" s="85"/>
      <c r="KHT18" s="85"/>
      <c r="KHU18" s="85"/>
      <c r="KHV18" s="85"/>
      <c r="KHW18" s="85"/>
      <c r="KHX18" s="85"/>
      <c r="KHY18" s="85"/>
      <c r="KHZ18" s="85"/>
      <c r="KIA18" s="85"/>
      <c r="KIB18" s="85"/>
      <c r="KIC18" s="85"/>
      <c r="KID18" s="85"/>
      <c r="KIE18" s="85"/>
      <c r="KIF18" s="85"/>
      <c r="KIG18" s="85"/>
      <c r="KIH18" s="85"/>
      <c r="KII18" s="85"/>
      <c r="KIJ18" s="85"/>
      <c r="KIK18" s="85"/>
      <c r="KIL18" s="85"/>
      <c r="KIM18" s="85"/>
      <c r="KIN18" s="85"/>
      <c r="KIO18" s="85"/>
      <c r="KIP18" s="85"/>
      <c r="KIQ18" s="85"/>
      <c r="KIR18" s="85"/>
      <c r="KIS18" s="85"/>
      <c r="KIT18" s="85"/>
      <c r="KIU18" s="85"/>
      <c r="KIV18" s="85"/>
      <c r="KIW18" s="85"/>
      <c r="KIX18" s="85"/>
      <c r="KIY18" s="85"/>
      <c r="KIZ18" s="85"/>
      <c r="KJA18" s="85"/>
      <c r="KJB18" s="85"/>
      <c r="KJC18" s="85"/>
      <c r="KJD18" s="85"/>
      <c r="KJE18" s="85"/>
      <c r="KJF18" s="85"/>
      <c r="KJG18" s="85"/>
      <c r="KJH18" s="85"/>
      <c r="KJI18" s="85"/>
      <c r="KJJ18" s="85"/>
      <c r="KJK18" s="85"/>
      <c r="KJL18" s="85"/>
      <c r="KJM18" s="85"/>
      <c r="KJN18" s="85"/>
      <c r="KJO18" s="85"/>
      <c r="KJP18" s="85"/>
      <c r="KJQ18" s="85"/>
      <c r="KJR18" s="85"/>
      <c r="KJS18" s="85"/>
      <c r="KJT18" s="85"/>
      <c r="KJU18" s="85"/>
      <c r="KJV18" s="85"/>
      <c r="KJW18" s="85"/>
      <c r="KJX18" s="85"/>
      <c r="KJY18" s="85"/>
      <c r="KJZ18" s="85"/>
      <c r="KKA18" s="85"/>
      <c r="KKB18" s="85"/>
      <c r="KKC18" s="85"/>
      <c r="KKD18" s="85"/>
      <c r="KKE18" s="85"/>
      <c r="KKF18" s="85"/>
      <c r="KKG18" s="85"/>
      <c r="KKH18" s="85"/>
      <c r="KKI18" s="85"/>
      <c r="KKJ18" s="85"/>
      <c r="KKK18" s="85"/>
      <c r="KKL18" s="85"/>
      <c r="KKM18" s="85"/>
      <c r="KKN18" s="85"/>
      <c r="KKO18" s="85"/>
      <c r="KKP18" s="85"/>
      <c r="KKQ18" s="85"/>
      <c r="KKR18" s="85"/>
      <c r="KKS18" s="85"/>
      <c r="KKT18" s="85"/>
      <c r="KKU18" s="85"/>
      <c r="KKV18" s="85"/>
      <c r="KKW18" s="85"/>
      <c r="KKX18" s="85"/>
      <c r="KKY18" s="85"/>
      <c r="KKZ18" s="85"/>
      <c r="KLA18" s="85"/>
      <c r="KLB18" s="85"/>
      <c r="KLC18" s="85"/>
      <c r="KLD18" s="85"/>
      <c r="KLE18" s="85"/>
      <c r="KLF18" s="85"/>
      <c r="KLG18" s="85"/>
      <c r="KLH18" s="85"/>
      <c r="KLI18" s="85"/>
      <c r="KLJ18" s="85"/>
      <c r="KLK18" s="85"/>
      <c r="KLL18" s="85"/>
      <c r="KLM18" s="85"/>
      <c r="KLN18" s="85"/>
      <c r="KLO18" s="85"/>
      <c r="KLP18" s="85"/>
      <c r="KLQ18" s="85"/>
      <c r="KLR18" s="85"/>
      <c r="KLS18" s="85"/>
      <c r="KLT18" s="85"/>
      <c r="KLU18" s="85"/>
      <c r="KLV18" s="85"/>
      <c r="KLW18" s="85"/>
      <c r="KLX18" s="85"/>
      <c r="KLY18" s="85"/>
      <c r="KLZ18" s="85"/>
      <c r="KMA18" s="85"/>
      <c r="KMB18" s="85"/>
      <c r="KMC18" s="85"/>
      <c r="KMD18" s="85"/>
      <c r="KME18" s="85"/>
      <c r="KMF18" s="85"/>
      <c r="KMG18" s="85"/>
      <c r="KMH18" s="85"/>
      <c r="KMI18" s="85"/>
      <c r="KMJ18" s="85"/>
      <c r="KMK18" s="85"/>
      <c r="KML18" s="85"/>
      <c r="KMM18" s="85"/>
      <c r="KMN18" s="85"/>
      <c r="KMO18" s="85"/>
      <c r="KMP18" s="85"/>
      <c r="KMQ18" s="85"/>
      <c r="KMR18" s="85"/>
      <c r="KMS18" s="85"/>
      <c r="KMT18" s="85"/>
      <c r="KMU18" s="85"/>
      <c r="KMV18" s="85"/>
      <c r="KMW18" s="85"/>
      <c r="KMX18" s="85"/>
      <c r="KMY18" s="85"/>
      <c r="KMZ18" s="85"/>
      <c r="KNA18" s="85"/>
      <c r="KNB18" s="85"/>
      <c r="KNC18" s="85"/>
      <c r="KND18" s="85"/>
      <c r="KNE18" s="85"/>
      <c r="KNF18" s="85"/>
      <c r="KNG18" s="85"/>
      <c r="KNH18" s="85"/>
      <c r="KNI18" s="85"/>
      <c r="KNJ18" s="85"/>
      <c r="KNK18" s="85"/>
      <c r="KNL18" s="85"/>
      <c r="KNM18" s="85"/>
      <c r="KNN18" s="85"/>
      <c r="KNO18" s="85"/>
      <c r="KNP18" s="85"/>
      <c r="KNQ18" s="85"/>
      <c r="KNR18" s="85"/>
      <c r="KNS18" s="85"/>
      <c r="KNT18" s="85"/>
      <c r="KNU18" s="85"/>
      <c r="KNV18" s="85"/>
      <c r="KNW18" s="85"/>
      <c r="KNX18" s="85"/>
      <c r="KNY18" s="85"/>
      <c r="KNZ18" s="85"/>
      <c r="KOA18" s="85"/>
      <c r="KOB18" s="85"/>
      <c r="KOC18" s="85"/>
      <c r="KOD18" s="85"/>
      <c r="KOE18" s="85"/>
      <c r="KOF18" s="85"/>
      <c r="KOG18" s="85"/>
      <c r="KOH18" s="85"/>
      <c r="KOI18" s="85"/>
      <c r="KOJ18" s="85"/>
      <c r="KOK18" s="85"/>
      <c r="KOL18" s="85"/>
      <c r="KOM18" s="85"/>
      <c r="KON18" s="85"/>
      <c r="KOO18" s="85"/>
      <c r="KOP18" s="85"/>
      <c r="KOQ18" s="85"/>
      <c r="KOR18" s="85"/>
      <c r="KOS18" s="85"/>
      <c r="KOT18" s="85"/>
      <c r="KOU18" s="85"/>
      <c r="KOV18" s="85"/>
      <c r="KOW18" s="85"/>
      <c r="KOX18" s="85"/>
      <c r="KOY18" s="85"/>
      <c r="KOZ18" s="85"/>
      <c r="KPA18" s="85"/>
      <c r="KPB18" s="85"/>
      <c r="KPC18" s="85"/>
      <c r="KPD18" s="85"/>
      <c r="KPE18" s="85"/>
      <c r="KPF18" s="85"/>
      <c r="KPG18" s="85"/>
      <c r="KPH18" s="85"/>
      <c r="KPI18" s="85"/>
      <c r="KPJ18" s="85"/>
      <c r="KPK18" s="85"/>
      <c r="KPL18" s="85"/>
      <c r="KPM18" s="85"/>
      <c r="KPN18" s="85"/>
      <c r="KPO18" s="85"/>
      <c r="KPP18" s="85"/>
      <c r="KPQ18" s="85"/>
      <c r="KPR18" s="85"/>
      <c r="KPS18" s="85"/>
      <c r="KPT18" s="85"/>
      <c r="KPU18" s="85"/>
      <c r="KPV18" s="85"/>
      <c r="KPW18" s="85"/>
      <c r="KPX18" s="85"/>
      <c r="KPY18" s="85"/>
      <c r="KPZ18" s="85"/>
      <c r="KQA18" s="85"/>
      <c r="KQB18" s="85"/>
      <c r="KQC18" s="85"/>
      <c r="KQD18" s="85"/>
      <c r="KQE18" s="85"/>
      <c r="KQF18" s="85"/>
      <c r="KQG18" s="85"/>
      <c r="KQH18" s="85"/>
      <c r="KQI18" s="85"/>
      <c r="KQJ18" s="85"/>
      <c r="KQK18" s="85"/>
      <c r="KQL18" s="85"/>
      <c r="KQM18" s="85"/>
      <c r="KQN18" s="85"/>
      <c r="KQO18" s="85"/>
      <c r="KQP18" s="85"/>
      <c r="KQQ18" s="85"/>
      <c r="KQR18" s="85"/>
      <c r="KQS18" s="85"/>
      <c r="KQT18" s="85"/>
      <c r="KQU18" s="85"/>
      <c r="KQV18" s="85"/>
      <c r="KQW18" s="85"/>
      <c r="KQX18" s="85"/>
      <c r="KQY18" s="85"/>
      <c r="KQZ18" s="85"/>
      <c r="KRA18" s="85"/>
      <c r="KRB18" s="85"/>
      <c r="KRC18" s="85"/>
      <c r="KRD18" s="85"/>
      <c r="KRE18" s="85"/>
      <c r="KRF18" s="85"/>
      <c r="KRG18" s="85"/>
      <c r="KRH18" s="85"/>
      <c r="KRI18" s="85"/>
      <c r="KRJ18" s="85"/>
      <c r="KRK18" s="85"/>
      <c r="KRL18" s="85"/>
      <c r="KRM18" s="85"/>
      <c r="KRN18" s="85"/>
      <c r="KRO18" s="85"/>
      <c r="KRP18" s="85"/>
      <c r="KRQ18" s="85"/>
      <c r="KRR18" s="85"/>
      <c r="KRS18" s="85"/>
      <c r="KRT18" s="85"/>
      <c r="KRU18" s="85"/>
      <c r="KRV18" s="85"/>
      <c r="KRW18" s="85"/>
      <c r="KRX18" s="85"/>
      <c r="KRY18" s="85"/>
      <c r="KRZ18" s="85"/>
      <c r="KSA18" s="85"/>
      <c r="KSB18" s="85"/>
      <c r="KSC18" s="85"/>
      <c r="KSD18" s="85"/>
      <c r="KSE18" s="85"/>
      <c r="KSF18" s="85"/>
      <c r="KSG18" s="85"/>
      <c r="KSH18" s="85"/>
      <c r="KSI18" s="85"/>
      <c r="KSJ18" s="85"/>
      <c r="KSK18" s="85"/>
      <c r="KSL18" s="85"/>
      <c r="KSM18" s="85"/>
      <c r="KSN18" s="85"/>
      <c r="KSO18" s="85"/>
      <c r="KSP18" s="85"/>
      <c r="KSQ18" s="85"/>
      <c r="KSR18" s="85"/>
      <c r="KSS18" s="85"/>
      <c r="KST18" s="85"/>
      <c r="KSU18" s="85"/>
      <c r="KSV18" s="85"/>
      <c r="KSW18" s="85"/>
      <c r="KSX18" s="85"/>
      <c r="KSY18" s="85"/>
      <c r="KSZ18" s="85"/>
      <c r="KTA18" s="85"/>
      <c r="KTB18" s="85"/>
      <c r="KTC18" s="85"/>
      <c r="KTD18" s="85"/>
      <c r="KTE18" s="85"/>
      <c r="KTF18" s="85"/>
      <c r="KTG18" s="85"/>
      <c r="KTH18" s="85"/>
      <c r="KTI18" s="85"/>
      <c r="KTJ18" s="85"/>
      <c r="KTK18" s="85"/>
      <c r="KTL18" s="85"/>
      <c r="KTM18" s="85"/>
      <c r="KTN18" s="85"/>
      <c r="KTO18" s="85"/>
      <c r="KTP18" s="85"/>
      <c r="KTQ18" s="85"/>
      <c r="KTR18" s="85"/>
      <c r="KTS18" s="85"/>
      <c r="KTT18" s="85"/>
      <c r="KTU18" s="85"/>
      <c r="KTV18" s="85"/>
      <c r="KTW18" s="85"/>
      <c r="KTX18" s="85"/>
      <c r="KTY18" s="85"/>
      <c r="KTZ18" s="85"/>
      <c r="KUA18" s="85"/>
      <c r="KUB18" s="85"/>
      <c r="KUC18" s="85"/>
      <c r="KUD18" s="85"/>
      <c r="KUE18" s="85"/>
      <c r="KUF18" s="85"/>
      <c r="KUG18" s="85"/>
      <c r="KUH18" s="85"/>
      <c r="KUI18" s="85"/>
      <c r="KUJ18" s="85"/>
      <c r="KUK18" s="85"/>
      <c r="KUL18" s="85"/>
      <c r="KUM18" s="85"/>
      <c r="KUN18" s="85"/>
      <c r="KUO18" s="85"/>
      <c r="KUP18" s="85"/>
      <c r="KUQ18" s="85"/>
      <c r="KUR18" s="85"/>
      <c r="KUS18" s="85"/>
      <c r="KUT18" s="85"/>
      <c r="KUU18" s="85"/>
      <c r="KUV18" s="85"/>
      <c r="KUW18" s="85"/>
      <c r="KUX18" s="85"/>
      <c r="KUY18" s="85"/>
      <c r="KUZ18" s="85"/>
      <c r="KVA18" s="85"/>
      <c r="KVB18" s="85"/>
      <c r="KVC18" s="85"/>
      <c r="KVD18" s="85"/>
      <c r="KVE18" s="85"/>
      <c r="KVF18" s="85"/>
      <c r="KVG18" s="85"/>
      <c r="KVH18" s="85"/>
      <c r="KVI18" s="85"/>
      <c r="KVJ18" s="85"/>
      <c r="KVK18" s="85"/>
      <c r="KVL18" s="85"/>
      <c r="KVM18" s="85"/>
      <c r="KVN18" s="85"/>
      <c r="KVO18" s="85"/>
      <c r="KVP18" s="85"/>
      <c r="KVQ18" s="85"/>
      <c r="KVR18" s="85"/>
      <c r="KVS18" s="85"/>
      <c r="KVT18" s="85"/>
      <c r="KVU18" s="85"/>
      <c r="KVV18" s="85"/>
      <c r="KVW18" s="85"/>
      <c r="KVX18" s="85"/>
      <c r="KVY18" s="85"/>
      <c r="KVZ18" s="85"/>
      <c r="KWA18" s="85"/>
      <c r="KWB18" s="85"/>
      <c r="KWC18" s="85"/>
      <c r="KWD18" s="85"/>
      <c r="KWE18" s="85"/>
      <c r="KWF18" s="85"/>
      <c r="KWG18" s="85"/>
      <c r="KWH18" s="85"/>
      <c r="KWI18" s="85"/>
      <c r="KWJ18" s="85"/>
      <c r="KWK18" s="85"/>
      <c r="KWL18" s="85"/>
      <c r="KWM18" s="85"/>
      <c r="KWN18" s="85"/>
      <c r="KWO18" s="85"/>
      <c r="KWP18" s="85"/>
      <c r="KWQ18" s="85"/>
      <c r="KWR18" s="85"/>
      <c r="KWS18" s="85"/>
      <c r="KWT18" s="85"/>
      <c r="KWU18" s="85"/>
      <c r="KWV18" s="85"/>
      <c r="KWW18" s="85"/>
      <c r="KWX18" s="85"/>
      <c r="KWY18" s="85"/>
      <c r="KWZ18" s="85"/>
      <c r="KXA18" s="85"/>
      <c r="KXB18" s="85"/>
      <c r="KXC18" s="85"/>
      <c r="KXD18" s="85"/>
      <c r="KXE18" s="85"/>
      <c r="KXF18" s="85"/>
      <c r="KXG18" s="85"/>
      <c r="KXH18" s="85"/>
      <c r="KXI18" s="85"/>
      <c r="KXJ18" s="85"/>
      <c r="KXK18" s="85"/>
      <c r="KXL18" s="85"/>
      <c r="KXM18" s="85"/>
      <c r="KXN18" s="85"/>
      <c r="KXO18" s="85"/>
      <c r="KXP18" s="85"/>
      <c r="KXQ18" s="85"/>
      <c r="KXR18" s="85"/>
      <c r="KXS18" s="85"/>
      <c r="KXT18" s="85"/>
      <c r="KXU18" s="85"/>
      <c r="KXV18" s="85"/>
      <c r="KXW18" s="85"/>
      <c r="KXX18" s="85"/>
      <c r="KXY18" s="85"/>
      <c r="KXZ18" s="85"/>
      <c r="KYA18" s="85"/>
      <c r="KYB18" s="85"/>
      <c r="KYC18" s="85"/>
      <c r="KYD18" s="85"/>
      <c r="KYE18" s="85"/>
      <c r="KYF18" s="85"/>
      <c r="KYG18" s="85"/>
      <c r="KYH18" s="85"/>
      <c r="KYI18" s="85"/>
      <c r="KYJ18" s="85"/>
      <c r="KYK18" s="85"/>
      <c r="KYL18" s="85"/>
      <c r="KYM18" s="85"/>
      <c r="KYN18" s="85"/>
      <c r="KYO18" s="85"/>
      <c r="KYP18" s="85"/>
      <c r="KYQ18" s="85"/>
      <c r="KYR18" s="85"/>
      <c r="KYS18" s="85"/>
      <c r="KYT18" s="85"/>
      <c r="KYU18" s="85"/>
      <c r="KYV18" s="85"/>
      <c r="KYW18" s="85"/>
      <c r="KYX18" s="85"/>
      <c r="KYY18" s="85"/>
      <c r="KYZ18" s="85"/>
      <c r="KZA18" s="85"/>
      <c r="KZB18" s="85"/>
      <c r="KZC18" s="85"/>
      <c r="KZD18" s="85"/>
      <c r="KZE18" s="85"/>
      <c r="KZF18" s="85"/>
      <c r="KZG18" s="85"/>
      <c r="KZH18" s="85"/>
      <c r="KZI18" s="85"/>
      <c r="KZJ18" s="85"/>
      <c r="KZK18" s="85"/>
      <c r="KZL18" s="85"/>
      <c r="KZM18" s="85"/>
      <c r="KZN18" s="85"/>
      <c r="KZO18" s="85"/>
      <c r="KZP18" s="85"/>
      <c r="KZQ18" s="85"/>
      <c r="KZR18" s="85"/>
      <c r="KZS18" s="85"/>
      <c r="KZT18" s="85"/>
      <c r="KZU18" s="85"/>
      <c r="KZV18" s="85"/>
      <c r="KZW18" s="85"/>
      <c r="KZX18" s="85"/>
      <c r="KZY18" s="85"/>
      <c r="KZZ18" s="85"/>
      <c r="LAA18" s="85"/>
      <c r="LAB18" s="85"/>
      <c r="LAC18" s="85"/>
      <c r="LAD18" s="85"/>
      <c r="LAE18" s="85"/>
      <c r="LAF18" s="85"/>
      <c r="LAG18" s="85"/>
      <c r="LAH18" s="85"/>
      <c r="LAI18" s="85"/>
      <c r="LAJ18" s="85"/>
      <c r="LAK18" s="85"/>
      <c r="LAL18" s="85"/>
      <c r="LAM18" s="85"/>
      <c r="LAN18" s="85"/>
      <c r="LAO18" s="85"/>
      <c r="LAP18" s="85"/>
      <c r="LAQ18" s="85"/>
      <c r="LAR18" s="85"/>
      <c r="LAS18" s="85"/>
      <c r="LAT18" s="85"/>
      <c r="LAU18" s="85"/>
      <c r="LAV18" s="85"/>
      <c r="LAW18" s="85"/>
      <c r="LAX18" s="85"/>
      <c r="LAY18" s="85"/>
      <c r="LAZ18" s="85"/>
      <c r="LBA18" s="85"/>
      <c r="LBB18" s="85"/>
      <c r="LBC18" s="85"/>
      <c r="LBD18" s="85"/>
      <c r="LBE18" s="85"/>
      <c r="LBF18" s="85"/>
      <c r="LBG18" s="85"/>
      <c r="LBH18" s="85"/>
      <c r="LBI18" s="85"/>
      <c r="LBJ18" s="85"/>
      <c r="LBK18" s="85"/>
      <c r="LBL18" s="85"/>
      <c r="LBM18" s="85"/>
      <c r="LBN18" s="85"/>
      <c r="LBO18" s="85"/>
      <c r="LBP18" s="85"/>
      <c r="LBQ18" s="85"/>
      <c r="LBR18" s="85"/>
      <c r="LBS18" s="85"/>
      <c r="LBT18" s="85"/>
      <c r="LBU18" s="85"/>
      <c r="LBV18" s="85"/>
      <c r="LBW18" s="85"/>
      <c r="LBX18" s="85"/>
      <c r="LBY18" s="85"/>
      <c r="LBZ18" s="85"/>
      <c r="LCA18" s="85"/>
      <c r="LCB18" s="85"/>
      <c r="LCC18" s="85"/>
      <c r="LCD18" s="85"/>
      <c r="LCE18" s="85"/>
      <c r="LCF18" s="85"/>
      <c r="LCG18" s="85"/>
      <c r="LCH18" s="85"/>
      <c r="LCI18" s="85"/>
      <c r="LCJ18" s="85"/>
      <c r="LCK18" s="85"/>
      <c r="LCL18" s="85"/>
      <c r="LCM18" s="85"/>
      <c r="LCN18" s="85"/>
      <c r="LCO18" s="85"/>
      <c r="LCP18" s="85"/>
      <c r="LCQ18" s="85"/>
      <c r="LCR18" s="85"/>
      <c r="LCS18" s="85"/>
      <c r="LCT18" s="85"/>
      <c r="LCU18" s="85"/>
      <c r="LCV18" s="85"/>
      <c r="LCW18" s="85"/>
      <c r="LCX18" s="85"/>
      <c r="LCY18" s="85"/>
      <c r="LCZ18" s="85"/>
      <c r="LDA18" s="85"/>
      <c r="LDB18" s="85"/>
      <c r="LDC18" s="85"/>
      <c r="LDD18" s="85"/>
      <c r="LDE18" s="85"/>
      <c r="LDF18" s="85"/>
      <c r="LDG18" s="85"/>
      <c r="LDH18" s="85"/>
      <c r="LDI18" s="85"/>
      <c r="LDJ18" s="85"/>
      <c r="LDK18" s="85"/>
      <c r="LDL18" s="85"/>
      <c r="LDM18" s="85"/>
      <c r="LDN18" s="85"/>
      <c r="LDO18" s="85"/>
      <c r="LDP18" s="85"/>
      <c r="LDQ18" s="85"/>
      <c r="LDR18" s="85"/>
      <c r="LDS18" s="85"/>
      <c r="LDT18" s="85"/>
      <c r="LDU18" s="85"/>
      <c r="LDV18" s="85"/>
      <c r="LDW18" s="85"/>
      <c r="LDX18" s="85"/>
      <c r="LDY18" s="85"/>
      <c r="LDZ18" s="85"/>
      <c r="LEA18" s="85"/>
      <c r="LEB18" s="85"/>
      <c r="LEC18" s="85"/>
      <c r="LED18" s="85"/>
      <c r="LEE18" s="85"/>
      <c r="LEF18" s="85"/>
      <c r="LEG18" s="85"/>
      <c r="LEH18" s="85"/>
      <c r="LEI18" s="85"/>
      <c r="LEJ18" s="85"/>
      <c r="LEK18" s="85"/>
      <c r="LEL18" s="85"/>
      <c r="LEM18" s="85"/>
      <c r="LEN18" s="85"/>
      <c r="LEO18" s="85"/>
      <c r="LEP18" s="85"/>
      <c r="LEQ18" s="85"/>
      <c r="LER18" s="85"/>
      <c r="LES18" s="85"/>
      <c r="LET18" s="85"/>
      <c r="LEU18" s="85"/>
      <c r="LEV18" s="85"/>
      <c r="LEW18" s="85"/>
      <c r="LEX18" s="85"/>
      <c r="LEY18" s="85"/>
      <c r="LEZ18" s="85"/>
      <c r="LFA18" s="85"/>
      <c r="LFB18" s="85"/>
      <c r="LFC18" s="85"/>
      <c r="LFD18" s="85"/>
      <c r="LFE18" s="85"/>
      <c r="LFF18" s="85"/>
      <c r="LFG18" s="85"/>
      <c r="LFH18" s="85"/>
      <c r="LFI18" s="85"/>
      <c r="LFJ18" s="85"/>
      <c r="LFK18" s="85"/>
      <c r="LFL18" s="85"/>
      <c r="LFM18" s="85"/>
      <c r="LFN18" s="85"/>
      <c r="LFO18" s="85"/>
      <c r="LFP18" s="85"/>
      <c r="LFQ18" s="85"/>
      <c r="LFR18" s="85"/>
      <c r="LFS18" s="85"/>
      <c r="LFT18" s="85"/>
      <c r="LFU18" s="85"/>
      <c r="LFV18" s="85"/>
      <c r="LFW18" s="85"/>
      <c r="LFX18" s="85"/>
      <c r="LFY18" s="85"/>
      <c r="LFZ18" s="85"/>
      <c r="LGA18" s="85"/>
      <c r="LGB18" s="85"/>
      <c r="LGC18" s="85"/>
      <c r="LGD18" s="85"/>
      <c r="LGE18" s="85"/>
      <c r="LGF18" s="85"/>
      <c r="LGG18" s="85"/>
      <c r="LGH18" s="85"/>
      <c r="LGI18" s="85"/>
      <c r="LGJ18" s="85"/>
      <c r="LGK18" s="85"/>
      <c r="LGL18" s="85"/>
      <c r="LGM18" s="85"/>
      <c r="LGN18" s="85"/>
      <c r="LGO18" s="85"/>
      <c r="LGP18" s="85"/>
      <c r="LGQ18" s="85"/>
      <c r="LGR18" s="85"/>
      <c r="LGS18" s="85"/>
      <c r="LGT18" s="85"/>
      <c r="LGU18" s="85"/>
      <c r="LGV18" s="85"/>
      <c r="LGW18" s="85"/>
      <c r="LGX18" s="85"/>
      <c r="LGY18" s="85"/>
      <c r="LGZ18" s="85"/>
      <c r="LHA18" s="85"/>
      <c r="LHB18" s="85"/>
      <c r="LHC18" s="85"/>
      <c r="LHD18" s="85"/>
      <c r="LHE18" s="85"/>
      <c r="LHF18" s="85"/>
      <c r="LHG18" s="85"/>
      <c r="LHH18" s="85"/>
      <c r="LHI18" s="85"/>
      <c r="LHJ18" s="85"/>
      <c r="LHK18" s="85"/>
      <c r="LHL18" s="85"/>
      <c r="LHM18" s="85"/>
      <c r="LHN18" s="85"/>
      <c r="LHO18" s="85"/>
      <c r="LHP18" s="85"/>
      <c r="LHQ18" s="85"/>
      <c r="LHR18" s="85"/>
      <c r="LHS18" s="85"/>
      <c r="LHT18" s="85"/>
      <c r="LHU18" s="85"/>
      <c r="LHV18" s="85"/>
      <c r="LHW18" s="85"/>
      <c r="LHX18" s="85"/>
      <c r="LHY18" s="85"/>
      <c r="LHZ18" s="85"/>
      <c r="LIA18" s="85"/>
      <c r="LIB18" s="85"/>
      <c r="LIC18" s="85"/>
      <c r="LID18" s="85"/>
      <c r="LIE18" s="85"/>
      <c r="LIF18" s="85"/>
      <c r="LIG18" s="85"/>
      <c r="LIH18" s="85"/>
      <c r="LII18" s="85"/>
      <c r="LIJ18" s="85"/>
      <c r="LIK18" s="85"/>
      <c r="LIL18" s="85"/>
      <c r="LIM18" s="85"/>
      <c r="LIN18" s="85"/>
      <c r="LIO18" s="85"/>
      <c r="LIP18" s="85"/>
      <c r="LIQ18" s="85"/>
      <c r="LIR18" s="85"/>
      <c r="LIS18" s="85"/>
      <c r="LIT18" s="85"/>
      <c r="LIU18" s="85"/>
      <c r="LIV18" s="85"/>
      <c r="LIW18" s="85"/>
      <c r="LIX18" s="85"/>
      <c r="LIY18" s="85"/>
      <c r="LIZ18" s="85"/>
      <c r="LJA18" s="85"/>
      <c r="LJB18" s="85"/>
      <c r="LJC18" s="85"/>
      <c r="LJD18" s="85"/>
      <c r="LJE18" s="85"/>
      <c r="LJF18" s="85"/>
      <c r="LJG18" s="85"/>
      <c r="LJH18" s="85"/>
      <c r="LJI18" s="85"/>
      <c r="LJJ18" s="85"/>
      <c r="LJK18" s="85"/>
      <c r="LJL18" s="85"/>
      <c r="LJM18" s="85"/>
      <c r="LJN18" s="85"/>
      <c r="LJO18" s="85"/>
      <c r="LJP18" s="85"/>
      <c r="LJQ18" s="85"/>
      <c r="LJR18" s="85"/>
      <c r="LJS18" s="85"/>
      <c r="LJT18" s="85"/>
      <c r="LJU18" s="85"/>
      <c r="LJV18" s="85"/>
      <c r="LJW18" s="85"/>
      <c r="LJX18" s="85"/>
      <c r="LJY18" s="85"/>
      <c r="LJZ18" s="85"/>
      <c r="LKA18" s="85"/>
      <c r="LKB18" s="85"/>
      <c r="LKC18" s="85"/>
      <c r="LKD18" s="85"/>
      <c r="LKE18" s="85"/>
      <c r="LKF18" s="85"/>
      <c r="LKG18" s="85"/>
      <c r="LKH18" s="85"/>
      <c r="LKI18" s="85"/>
      <c r="LKJ18" s="85"/>
      <c r="LKK18" s="85"/>
      <c r="LKL18" s="85"/>
      <c r="LKM18" s="85"/>
      <c r="LKN18" s="85"/>
      <c r="LKO18" s="85"/>
      <c r="LKP18" s="85"/>
      <c r="LKQ18" s="85"/>
      <c r="LKR18" s="85"/>
      <c r="LKS18" s="85"/>
      <c r="LKT18" s="85"/>
      <c r="LKU18" s="85"/>
      <c r="LKV18" s="85"/>
      <c r="LKW18" s="85"/>
      <c r="LKX18" s="85"/>
      <c r="LKY18" s="85"/>
      <c r="LKZ18" s="85"/>
      <c r="LLA18" s="85"/>
      <c r="LLB18" s="85"/>
      <c r="LLC18" s="85"/>
      <c r="LLD18" s="85"/>
      <c r="LLE18" s="85"/>
      <c r="LLF18" s="85"/>
      <c r="LLG18" s="85"/>
      <c r="LLH18" s="85"/>
      <c r="LLI18" s="85"/>
      <c r="LLJ18" s="85"/>
      <c r="LLK18" s="85"/>
      <c r="LLL18" s="85"/>
      <c r="LLM18" s="85"/>
      <c r="LLN18" s="85"/>
      <c r="LLO18" s="85"/>
      <c r="LLP18" s="85"/>
      <c r="LLQ18" s="85"/>
      <c r="LLR18" s="85"/>
      <c r="LLS18" s="85"/>
      <c r="LLT18" s="85"/>
      <c r="LLU18" s="85"/>
      <c r="LLV18" s="85"/>
      <c r="LLW18" s="85"/>
      <c r="LLX18" s="85"/>
      <c r="LLY18" s="85"/>
      <c r="LLZ18" s="85"/>
      <c r="LMA18" s="85"/>
      <c r="LMB18" s="85"/>
      <c r="LMC18" s="85"/>
      <c r="LMD18" s="85"/>
      <c r="LME18" s="85"/>
      <c r="LMF18" s="85"/>
      <c r="LMG18" s="85"/>
      <c r="LMH18" s="85"/>
      <c r="LMI18" s="85"/>
      <c r="LMJ18" s="85"/>
      <c r="LMK18" s="85"/>
      <c r="LML18" s="85"/>
      <c r="LMM18" s="85"/>
      <c r="LMN18" s="85"/>
      <c r="LMO18" s="85"/>
      <c r="LMP18" s="85"/>
      <c r="LMQ18" s="85"/>
      <c r="LMR18" s="85"/>
      <c r="LMS18" s="85"/>
      <c r="LMT18" s="85"/>
      <c r="LMU18" s="85"/>
      <c r="LMV18" s="85"/>
      <c r="LMW18" s="85"/>
      <c r="LMX18" s="85"/>
      <c r="LMY18" s="85"/>
      <c r="LMZ18" s="85"/>
      <c r="LNA18" s="85"/>
      <c r="LNB18" s="85"/>
      <c r="LNC18" s="85"/>
      <c r="LND18" s="85"/>
      <c r="LNE18" s="85"/>
      <c r="LNF18" s="85"/>
      <c r="LNG18" s="85"/>
      <c r="LNH18" s="85"/>
      <c r="LNI18" s="85"/>
      <c r="LNJ18" s="85"/>
      <c r="LNK18" s="85"/>
      <c r="LNL18" s="85"/>
      <c r="LNM18" s="85"/>
      <c r="LNN18" s="85"/>
      <c r="LNO18" s="85"/>
      <c r="LNP18" s="85"/>
      <c r="LNQ18" s="85"/>
      <c r="LNR18" s="85"/>
      <c r="LNS18" s="85"/>
      <c r="LNT18" s="85"/>
      <c r="LNU18" s="85"/>
      <c r="LNV18" s="85"/>
      <c r="LNW18" s="85"/>
      <c r="LNX18" s="85"/>
      <c r="LNY18" s="85"/>
      <c r="LNZ18" s="85"/>
      <c r="LOA18" s="85"/>
      <c r="LOB18" s="85"/>
      <c r="LOC18" s="85"/>
      <c r="LOD18" s="85"/>
      <c r="LOE18" s="85"/>
      <c r="LOF18" s="85"/>
      <c r="LOG18" s="85"/>
      <c r="LOH18" s="85"/>
      <c r="LOI18" s="85"/>
      <c r="LOJ18" s="85"/>
      <c r="LOK18" s="85"/>
      <c r="LOL18" s="85"/>
      <c r="LOM18" s="85"/>
      <c r="LON18" s="85"/>
      <c r="LOO18" s="85"/>
      <c r="LOP18" s="85"/>
      <c r="LOQ18" s="85"/>
      <c r="LOR18" s="85"/>
      <c r="LOS18" s="85"/>
      <c r="LOT18" s="85"/>
      <c r="LOU18" s="85"/>
      <c r="LOV18" s="85"/>
      <c r="LOW18" s="85"/>
      <c r="LOX18" s="85"/>
      <c r="LOY18" s="85"/>
      <c r="LOZ18" s="85"/>
      <c r="LPA18" s="85"/>
      <c r="LPB18" s="85"/>
      <c r="LPC18" s="85"/>
      <c r="LPD18" s="85"/>
      <c r="LPE18" s="85"/>
      <c r="LPF18" s="85"/>
      <c r="LPG18" s="85"/>
      <c r="LPH18" s="85"/>
      <c r="LPI18" s="85"/>
      <c r="LPJ18" s="85"/>
      <c r="LPK18" s="85"/>
      <c r="LPL18" s="85"/>
      <c r="LPM18" s="85"/>
      <c r="LPN18" s="85"/>
      <c r="LPO18" s="85"/>
      <c r="LPP18" s="85"/>
      <c r="LPQ18" s="85"/>
      <c r="LPR18" s="85"/>
      <c r="LPS18" s="85"/>
      <c r="LPT18" s="85"/>
      <c r="LPU18" s="85"/>
      <c r="LPV18" s="85"/>
      <c r="LPW18" s="85"/>
      <c r="LPX18" s="85"/>
      <c r="LPY18" s="85"/>
      <c r="LPZ18" s="85"/>
      <c r="LQA18" s="85"/>
      <c r="LQB18" s="85"/>
      <c r="LQC18" s="85"/>
      <c r="LQD18" s="85"/>
      <c r="LQE18" s="85"/>
      <c r="LQF18" s="85"/>
      <c r="LQG18" s="85"/>
      <c r="LQH18" s="85"/>
      <c r="LQI18" s="85"/>
      <c r="LQJ18" s="85"/>
      <c r="LQK18" s="85"/>
      <c r="LQL18" s="85"/>
      <c r="LQM18" s="85"/>
      <c r="LQN18" s="85"/>
      <c r="LQO18" s="85"/>
      <c r="LQP18" s="85"/>
      <c r="LQQ18" s="85"/>
      <c r="LQR18" s="85"/>
      <c r="LQS18" s="85"/>
      <c r="LQT18" s="85"/>
      <c r="LQU18" s="85"/>
      <c r="LQV18" s="85"/>
      <c r="LQW18" s="85"/>
      <c r="LQX18" s="85"/>
      <c r="LQY18" s="85"/>
      <c r="LQZ18" s="85"/>
      <c r="LRA18" s="85"/>
      <c r="LRB18" s="85"/>
      <c r="LRC18" s="85"/>
      <c r="LRD18" s="85"/>
      <c r="LRE18" s="85"/>
      <c r="LRF18" s="85"/>
      <c r="LRG18" s="85"/>
      <c r="LRH18" s="85"/>
      <c r="LRI18" s="85"/>
      <c r="LRJ18" s="85"/>
      <c r="LRK18" s="85"/>
      <c r="LRL18" s="85"/>
      <c r="LRM18" s="85"/>
      <c r="LRN18" s="85"/>
      <c r="LRO18" s="85"/>
      <c r="LRP18" s="85"/>
      <c r="LRQ18" s="85"/>
      <c r="LRR18" s="85"/>
      <c r="LRS18" s="85"/>
      <c r="LRT18" s="85"/>
      <c r="LRU18" s="85"/>
      <c r="LRV18" s="85"/>
      <c r="LRW18" s="85"/>
      <c r="LRX18" s="85"/>
      <c r="LRY18" s="85"/>
      <c r="LRZ18" s="85"/>
      <c r="LSA18" s="85"/>
      <c r="LSB18" s="85"/>
      <c r="LSC18" s="85"/>
      <c r="LSD18" s="85"/>
      <c r="LSE18" s="85"/>
      <c r="LSF18" s="85"/>
      <c r="LSG18" s="85"/>
      <c r="LSH18" s="85"/>
      <c r="LSI18" s="85"/>
      <c r="LSJ18" s="85"/>
      <c r="LSK18" s="85"/>
      <c r="LSL18" s="85"/>
      <c r="LSM18" s="85"/>
      <c r="LSN18" s="85"/>
      <c r="LSO18" s="85"/>
      <c r="LSP18" s="85"/>
      <c r="LSQ18" s="85"/>
      <c r="LSR18" s="85"/>
      <c r="LSS18" s="85"/>
      <c r="LST18" s="85"/>
      <c r="LSU18" s="85"/>
      <c r="LSV18" s="85"/>
      <c r="LSW18" s="85"/>
      <c r="LSX18" s="85"/>
      <c r="LSY18" s="85"/>
      <c r="LSZ18" s="85"/>
      <c r="LTA18" s="85"/>
      <c r="LTB18" s="85"/>
      <c r="LTC18" s="85"/>
      <c r="LTD18" s="85"/>
      <c r="LTE18" s="85"/>
      <c r="LTF18" s="85"/>
      <c r="LTG18" s="85"/>
      <c r="LTH18" s="85"/>
      <c r="LTI18" s="85"/>
      <c r="LTJ18" s="85"/>
      <c r="LTK18" s="85"/>
      <c r="LTL18" s="85"/>
      <c r="LTM18" s="85"/>
      <c r="LTN18" s="85"/>
      <c r="LTO18" s="85"/>
      <c r="LTP18" s="85"/>
      <c r="LTQ18" s="85"/>
      <c r="LTR18" s="85"/>
      <c r="LTS18" s="85"/>
      <c r="LTT18" s="85"/>
      <c r="LTU18" s="85"/>
      <c r="LTV18" s="85"/>
      <c r="LTW18" s="85"/>
      <c r="LTX18" s="85"/>
      <c r="LTY18" s="85"/>
      <c r="LTZ18" s="85"/>
      <c r="LUA18" s="85"/>
      <c r="LUB18" s="85"/>
      <c r="LUC18" s="85"/>
      <c r="LUD18" s="85"/>
      <c r="LUE18" s="85"/>
      <c r="LUF18" s="85"/>
      <c r="LUG18" s="85"/>
      <c r="LUH18" s="85"/>
      <c r="LUI18" s="85"/>
      <c r="LUJ18" s="85"/>
      <c r="LUK18" s="85"/>
      <c r="LUL18" s="85"/>
      <c r="LUM18" s="85"/>
      <c r="LUN18" s="85"/>
      <c r="LUO18" s="85"/>
      <c r="LUP18" s="85"/>
      <c r="LUQ18" s="85"/>
      <c r="LUR18" s="85"/>
      <c r="LUS18" s="85"/>
      <c r="LUT18" s="85"/>
      <c r="LUU18" s="85"/>
      <c r="LUV18" s="85"/>
      <c r="LUW18" s="85"/>
      <c r="LUX18" s="85"/>
      <c r="LUY18" s="85"/>
      <c r="LUZ18" s="85"/>
      <c r="LVA18" s="85"/>
      <c r="LVB18" s="85"/>
      <c r="LVC18" s="85"/>
      <c r="LVD18" s="85"/>
      <c r="LVE18" s="85"/>
      <c r="LVF18" s="85"/>
      <c r="LVG18" s="85"/>
      <c r="LVH18" s="85"/>
      <c r="LVI18" s="85"/>
      <c r="LVJ18" s="85"/>
      <c r="LVK18" s="85"/>
      <c r="LVL18" s="85"/>
      <c r="LVM18" s="85"/>
      <c r="LVN18" s="85"/>
      <c r="LVO18" s="85"/>
      <c r="LVP18" s="85"/>
      <c r="LVQ18" s="85"/>
      <c r="LVR18" s="85"/>
      <c r="LVS18" s="85"/>
      <c r="LVT18" s="85"/>
      <c r="LVU18" s="85"/>
      <c r="LVV18" s="85"/>
      <c r="LVW18" s="85"/>
      <c r="LVX18" s="85"/>
      <c r="LVY18" s="85"/>
      <c r="LVZ18" s="85"/>
      <c r="LWA18" s="85"/>
      <c r="LWB18" s="85"/>
      <c r="LWC18" s="85"/>
      <c r="LWD18" s="85"/>
      <c r="LWE18" s="85"/>
      <c r="LWF18" s="85"/>
      <c r="LWG18" s="85"/>
      <c r="LWH18" s="85"/>
      <c r="LWI18" s="85"/>
      <c r="LWJ18" s="85"/>
      <c r="LWK18" s="85"/>
      <c r="LWL18" s="85"/>
      <c r="LWM18" s="85"/>
      <c r="LWN18" s="85"/>
      <c r="LWO18" s="85"/>
      <c r="LWP18" s="85"/>
      <c r="LWQ18" s="85"/>
      <c r="LWR18" s="85"/>
      <c r="LWS18" s="85"/>
      <c r="LWT18" s="85"/>
      <c r="LWU18" s="85"/>
      <c r="LWV18" s="85"/>
      <c r="LWW18" s="85"/>
      <c r="LWX18" s="85"/>
      <c r="LWY18" s="85"/>
      <c r="LWZ18" s="85"/>
      <c r="LXA18" s="85"/>
      <c r="LXB18" s="85"/>
      <c r="LXC18" s="85"/>
      <c r="LXD18" s="85"/>
      <c r="LXE18" s="85"/>
      <c r="LXF18" s="85"/>
      <c r="LXG18" s="85"/>
      <c r="LXH18" s="85"/>
      <c r="LXI18" s="85"/>
      <c r="LXJ18" s="85"/>
      <c r="LXK18" s="85"/>
      <c r="LXL18" s="85"/>
      <c r="LXM18" s="85"/>
      <c r="LXN18" s="85"/>
      <c r="LXO18" s="85"/>
      <c r="LXP18" s="85"/>
      <c r="LXQ18" s="85"/>
      <c r="LXR18" s="85"/>
      <c r="LXS18" s="85"/>
      <c r="LXT18" s="85"/>
      <c r="LXU18" s="85"/>
      <c r="LXV18" s="85"/>
      <c r="LXW18" s="85"/>
      <c r="LXX18" s="85"/>
      <c r="LXY18" s="85"/>
      <c r="LXZ18" s="85"/>
      <c r="LYA18" s="85"/>
      <c r="LYB18" s="85"/>
      <c r="LYC18" s="85"/>
      <c r="LYD18" s="85"/>
      <c r="LYE18" s="85"/>
      <c r="LYF18" s="85"/>
      <c r="LYG18" s="85"/>
      <c r="LYH18" s="85"/>
      <c r="LYI18" s="85"/>
      <c r="LYJ18" s="85"/>
      <c r="LYK18" s="85"/>
      <c r="LYL18" s="85"/>
      <c r="LYM18" s="85"/>
      <c r="LYN18" s="85"/>
      <c r="LYO18" s="85"/>
      <c r="LYP18" s="85"/>
      <c r="LYQ18" s="85"/>
      <c r="LYR18" s="85"/>
      <c r="LYS18" s="85"/>
      <c r="LYT18" s="85"/>
      <c r="LYU18" s="85"/>
      <c r="LYV18" s="85"/>
      <c r="LYW18" s="85"/>
      <c r="LYX18" s="85"/>
      <c r="LYY18" s="85"/>
      <c r="LYZ18" s="85"/>
      <c r="LZA18" s="85"/>
      <c r="LZB18" s="85"/>
      <c r="LZC18" s="85"/>
      <c r="LZD18" s="85"/>
      <c r="LZE18" s="85"/>
      <c r="LZF18" s="85"/>
      <c r="LZG18" s="85"/>
      <c r="LZH18" s="85"/>
      <c r="LZI18" s="85"/>
      <c r="LZJ18" s="85"/>
      <c r="LZK18" s="85"/>
      <c r="LZL18" s="85"/>
      <c r="LZM18" s="85"/>
      <c r="LZN18" s="85"/>
      <c r="LZO18" s="85"/>
      <c r="LZP18" s="85"/>
      <c r="LZQ18" s="85"/>
      <c r="LZR18" s="85"/>
      <c r="LZS18" s="85"/>
      <c r="LZT18" s="85"/>
      <c r="LZU18" s="85"/>
      <c r="LZV18" s="85"/>
      <c r="LZW18" s="85"/>
      <c r="LZX18" s="85"/>
      <c r="LZY18" s="85"/>
      <c r="LZZ18" s="85"/>
      <c r="MAA18" s="85"/>
      <c r="MAB18" s="85"/>
      <c r="MAC18" s="85"/>
      <c r="MAD18" s="85"/>
      <c r="MAE18" s="85"/>
      <c r="MAF18" s="85"/>
      <c r="MAG18" s="85"/>
      <c r="MAH18" s="85"/>
      <c r="MAI18" s="85"/>
      <c r="MAJ18" s="85"/>
      <c r="MAK18" s="85"/>
      <c r="MAL18" s="85"/>
      <c r="MAM18" s="85"/>
      <c r="MAN18" s="85"/>
      <c r="MAO18" s="85"/>
      <c r="MAP18" s="85"/>
      <c r="MAQ18" s="85"/>
      <c r="MAR18" s="85"/>
      <c r="MAS18" s="85"/>
      <c r="MAT18" s="85"/>
      <c r="MAU18" s="85"/>
      <c r="MAV18" s="85"/>
      <c r="MAW18" s="85"/>
      <c r="MAX18" s="85"/>
      <c r="MAY18" s="85"/>
      <c r="MAZ18" s="85"/>
      <c r="MBA18" s="85"/>
      <c r="MBB18" s="85"/>
      <c r="MBC18" s="85"/>
      <c r="MBD18" s="85"/>
      <c r="MBE18" s="85"/>
      <c r="MBF18" s="85"/>
      <c r="MBG18" s="85"/>
      <c r="MBH18" s="85"/>
      <c r="MBI18" s="85"/>
      <c r="MBJ18" s="85"/>
      <c r="MBK18" s="85"/>
      <c r="MBL18" s="85"/>
      <c r="MBM18" s="85"/>
      <c r="MBN18" s="85"/>
      <c r="MBO18" s="85"/>
      <c r="MBP18" s="85"/>
      <c r="MBQ18" s="85"/>
      <c r="MBR18" s="85"/>
      <c r="MBS18" s="85"/>
      <c r="MBT18" s="85"/>
      <c r="MBU18" s="85"/>
      <c r="MBV18" s="85"/>
      <c r="MBW18" s="85"/>
      <c r="MBX18" s="85"/>
      <c r="MBY18" s="85"/>
      <c r="MBZ18" s="85"/>
      <c r="MCA18" s="85"/>
      <c r="MCB18" s="85"/>
      <c r="MCC18" s="85"/>
      <c r="MCD18" s="85"/>
      <c r="MCE18" s="85"/>
      <c r="MCF18" s="85"/>
      <c r="MCG18" s="85"/>
      <c r="MCH18" s="85"/>
      <c r="MCI18" s="85"/>
      <c r="MCJ18" s="85"/>
      <c r="MCK18" s="85"/>
      <c r="MCL18" s="85"/>
      <c r="MCM18" s="85"/>
      <c r="MCN18" s="85"/>
      <c r="MCO18" s="85"/>
      <c r="MCP18" s="85"/>
      <c r="MCQ18" s="85"/>
      <c r="MCR18" s="85"/>
      <c r="MCS18" s="85"/>
      <c r="MCT18" s="85"/>
      <c r="MCU18" s="85"/>
      <c r="MCV18" s="85"/>
      <c r="MCW18" s="85"/>
      <c r="MCX18" s="85"/>
      <c r="MCY18" s="85"/>
      <c r="MCZ18" s="85"/>
      <c r="MDA18" s="85"/>
      <c r="MDB18" s="85"/>
      <c r="MDC18" s="85"/>
      <c r="MDD18" s="85"/>
      <c r="MDE18" s="85"/>
      <c r="MDF18" s="85"/>
      <c r="MDG18" s="85"/>
      <c r="MDH18" s="85"/>
      <c r="MDI18" s="85"/>
      <c r="MDJ18" s="85"/>
      <c r="MDK18" s="85"/>
      <c r="MDL18" s="85"/>
      <c r="MDM18" s="85"/>
      <c r="MDN18" s="85"/>
      <c r="MDO18" s="85"/>
      <c r="MDP18" s="85"/>
      <c r="MDQ18" s="85"/>
      <c r="MDR18" s="85"/>
      <c r="MDS18" s="85"/>
      <c r="MDT18" s="85"/>
      <c r="MDU18" s="85"/>
      <c r="MDV18" s="85"/>
      <c r="MDW18" s="85"/>
      <c r="MDX18" s="85"/>
      <c r="MDY18" s="85"/>
      <c r="MDZ18" s="85"/>
      <c r="MEA18" s="85"/>
      <c r="MEB18" s="85"/>
      <c r="MEC18" s="85"/>
      <c r="MED18" s="85"/>
      <c r="MEE18" s="85"/>
      <c r="MEF18" s="85"/>
      <c r="MEG18" s="85"/>
      <c r="MEH18" s="85"/>
      <c r="MEI18" s="85"/>
      <c r="MEJ18" s="85"/>
      <c r="MEK18" s="85"/>
      <c r="MEL18" s="85"/>
      <c r="MEM18" s="85"/>
      <c r="MEN18" s="85"/>
      <c r="MEO18" s="85"/>
      <c r="MEP18" s="85"/>
      <c r="MEQ18" s="85"/>
      <c r="MER18" s="85"/>
      <c r="MES18" s="85"/>
      <c r="MET18" s="85"/>
      <c r="MEU18" s="85"/>
      <c r="MEV18" s="85"/>
      <c r="MEW18" s="85"/>
      <c r="MEX18" s="85"/>
      <c r="MEY18" s="85"/>
      <c r="MEZ18" s="85"/>
      <c r="MFA18" s="85"/>
      <c r="MFB18" s="85"/>
      <c r="MFC18" s="85"/>
      <c r="MFD18" s="85"/>
      <c r="MFE18" s="85"/>
      <c r="MFF18" s="85"/>
      <c r="MFG18" s="85"/>
      <c r="MFH18" s="85"/>
      <c r="MFI18" s="85"/>
      <c r="MFJ18" s="85"/>
      <c r="MFK18" s="85"/>
      <c r="MFL18" s="85"/>
      <c r="MFM18" s="85"/>
      <c r="MFN18" s="85"/>
      <c r="MFO18" s="85"/>
      <c r="MFP18" s="85"/>
      <c r="MFQ18" s="85"/>
      <c r="MFR18" s="85"/>
      <c r="MFS18" s="85"/>
      <c r="MFT18" s="85"/>
      <c r="MFU18" s="85"/>
      <c r="MFV18" s="85"/>
      <c r="MFW18" s="85"/>
      <c r="MFX18" s="85"/>
      <c r="MFY18" s="85"/>
      <c r="MFZ18" s="85"/>
      <c r="MGA18" s="85"/>
      <c r="MGB18" s="85"/>
      <c r="MGC18" s="85"/>
      <c r="MGD18" s="85"/>
      <c r="MGE18" s="85"/>
      <c r="MGF18" s="85"/>
      <c r="MGG18" s="85"/>
      <c r="MGH18" s="85"/>
      <c r="MGI18" s="85"/>
      <c r="MGJ18" s="85"/>
      <c r="MGK18" s="85"/>
      <c r="MGL18" s="85"/>
      <c r="MGM18" s="85"/>
      <c r="MGN18" s="85"/>
      <c r="MGO18" s="85"/>
      <c r="MGP18" s="85"/>
      <c r="MGQ18" s="85"/>
      <c r="MGR18" s="85"/>
      <c r="MGS18" s="85"/>
      <c r="MGT18" s="85"/>
      <c r="MGU18" s="85"/>
      <c r="MGV18" s="85"/>
      <c r="MGW18" s="85"/>
      <c r="MGX18" s="85"/>
      <c r="MGY18" s="85"/>
      <c r="MGZ18" s="85"/>
      <c r="MHA18" s="85"/>
      <c r="MHB18" s="85"/>
      <c r="MHC18" s="85"/>
      <c r="MHD18" s="85"/>
      <c r="MHE18" s="85"/>
      <c r="MHF18" s="85"/>
      <c r="MHG18" s="85"/>
      <c r="MHH18" s="85"/>
      <c r="MHI18" s="85"/>
      <c r="MHJ18" s="85"/>
      <c r="MHK18" s="85"/>
      <c r="MHL18" s="85"/>
      <c r="MHM18" s="85"/>
      <c r="MHN18" s="85"/>
      <c r="MHO18" s="85"/>
      <c r="MHP18" s="85"/>
      <c r="MHQ18" s="85"/>
      <c r="MHR18" s="85"/>
      <c r="MHS18" s="85"/>
      <c r="MHT18" s="85"/>
      <c r="MHU18" s="85"/>
      <c r="MHV18" s="85"/>
      <c r="MHW18" s="85"/>
      <c r="MHX18" s="85"/>
      <c r="MHY18" s="85"/>
      <c r="MHZ18" s="85"/>
      <c r="MIA18" s="85"/>
      <c r="MIB18" s="85"/>
      <c r="MIC18" s="85"/>
      <c r="MID18" s="85"/>
      <c r="MIE18" s="85"/>
      <c r="MIF18" s="85"/>
      <c r="MIG18" s="85"/>
      <c r="MIH18" s="85"/>
      <c r="MII18" s="85"/>
      <c r="MIJ18" s="85"/>
      <c r="MIK18" s="85"/>
      <c r="MIL18" s="85"/>
      <c r="MIM18" s="85"/>
      <c r="MIN18" s="85"/>
      <c r="MIO18" s="85"/>
      <c r="MIP18" s="85"/>
      <c r="MIQ18" s="85"/>
      <c r="MIR18" s="85"/>
      <c r="MIS18" s="85"/>
      <c r="MIT18" s="85"/>
      <c r="MIU18" s="85"/>
      <c r="MIV18" s="85"/>
      <c r="MIW18" s="85"/>
      <c r="MIX18" s="85"/>
      <c r="MIY18" s="85"/>
      <c r="MIZ18" s="85"/>
      <c r="MJA18" s="85"/>
      <c r="MJB18" s="85"/>
      <c r="MJC18" s="85"/>
      <c r="MJD18" s="85"/>
      <c r="MJE18" s="85"/>
      <c r="MJF18" s="85"/>
      <c r="MJG18" s="85"/>
      <c r="MJH18" s="85"/>
      <c r="MJI18" s="85"/>
      <c r="MJJ18" s="85"/>
      <c r="MJK18" s="85"/>
      <c r="MJL18" s="85"/>
      <c r="MJM18" s="85"/>
      <c r="MJN18" s="85"/>
      <c r="MJO18" s="85"/>
      <c r="MJP18" s="85"/>
      <c r="MJQ18" s="85"/>
      <c r="MJR18" s="85"/>
      <c r="MJS18" s="85"/>
      <c r="MJT18" s="85"/>
      <c r="MJU18" s="85"/>
      <c r="MJV18" s="85"/>
      <c r="MJW18" s="85"/>
      <c r="MJX18" s="85"/>
      <c r="MJY18" s="85"/>
      <c r="MJZ18" s="85"/>
      <c r="MKA18" s="85"/>
      <c r="MKB18" s="85"/>
      <c r="MKC18" s="85"/>
      <c r="MKD18" s="85"/>
      <c r="MKE18" s="85"/>
      <c r="MKF18" s="85"/>
      <c r="MKG18" s="85"/>
      <c r="MKH18" s="85"/>
      <c r="MKI18" s="85"/>
      <c r="MKJ18" s="85"/>
      <c r="MKK18" s="85"/>
      <c r="MKL18" s="85"/>
      <c r="MKM18" s="85"/>
      <c r="MKN18" s="85"/>
      <c r="MKO18" s="85"/>
      <c r="MKP18" s="85"/>
      <c r="MKQ18" s="85"/>
      <c r="MKR18" s="85"/>
      <c r="MKS18" s="85"/>
      <c r="MKT18" s="85"/>
      <c r="MKU18" s="85"/>
      <c r="MKV18" s="85"/>
      <c r="MKW18" s="85"/>
      <c r="MKX18" s="85"/>
      <c r="MKY18" s="85"/>
      <c r="MKZ18" s="85"/>
      <c r="MLA18" s="85"/>
      <c r="MLB18" s="85"/>
      <c r="MLC18" s="85"/>
      <c r="MLD18" s="85"/>
      <c r="MLE18" s="85"/>
      <c r="MLF18" s="85"/>
      <c r="MLG18" s="85"/>
      <c r="MLH18" s="85"/>
      <c r="MLI18" s="85"/>
      <c r="MLJ18" s="85"/>
      <c r="MLK18" s="85"/>
      <c r="MLL18" s="85"/>
      <c r="MLM18" s="85"/>
      <c r="MLN18" s="85"/>
      <c r="MLO18" s="85"/>
      <c r="MLP18" s="85"/>
      <c r="MLQ18" s="85"/>
      <c r="MLR18" s="85"/>
      <c r="MLS18" s="85"/>
      <c r="MLT18" s="85"/>
      <c r="MLU18" s="85"/>
      <c r="MLV18" s="85"/>
      <c r="MLW18" s="85"/>
      <c r="MLX18" s="85"/>
      <c r="MLY18" s="85"/>
      <c r="MLZ18" s="85"/>
      <c r="MMA18" s="85"/>
      <c r="MMB18" s="85"/>
      <c r="MMC18" s="85"/>
      <c r="MMD18" s="85"/>
      <c r="MME18" s="85"/>
      <c r="MMF18" s="85"/>
      <c r="MMG18" s="85"/>
      <c r="MMH18" s="85"/>
      <c r="MMI18" s="85"/>
      <c r="MMJ18" s="85"/>
      <c r="MMK18" s="85"/>
      <c r="MML18" s="85"/>
      <c r="MMM18" s="85"/>
      <c r="MMN18" s="85"/>
      <c r="MMO18" s="85"/>
      <c r="MMP18" s="85"/>
      <c r="MMQ18" s="85"/>
      <c r="MMR18" s="85"/>
      <c r="MMS18" s="85"/>
      <c r="MMT18" s="85"/>
      <c r="MMU18" s="85"/>
      <c r="MMV18" s="85"/>
      <c r="MMW18" s="85"/>
      <c r="MMX18" s="85"/>
      <c r="MMY18" s="85"/>
      <c r="MMZ18" s="85"/>
      <c r="MNA18" s="85"/>
      <c r="MNB18" s="85"/>
      <c r="MNC18" s="85"/>
      <c r="MND18" s="85"/>
      <c r="MNE18" s="85"/>
      <c r="MNF18" s="85"/>
      <c r="MNG18" s="85"/>
      <c r="MNH18" s="85"/>
      <c r="MNI18" s="85"/>
      <c r="MNJ18" s="85"/>
      <c r="MNK18" s="85"/>
      <c r="MNL18" s="85"/>
      <c r="MNM18" s="85"/>
      <c r="MNN18" s="85"/>
      <c r="MNO18" s="85"/>
      <c r="MNP18" s="85"/>
      <c r="MNQ18" s="85"/>
      <c r="MNR18" s="85"/>
      <c r="MNS18" s="85"/>
      <c r="MNT18" s="85"/>
      <c r="MNU18" s="85"/>
      <c r="MNV18" s="85"/>
      <c r="MNW18" s="85"/>
      <c r="MNX18" s="85"/>
      <c r="MNY18" s="85"/>
      <c r="MNZ18" s="85"/>
      <c r="MOA18" s="85"/>
      <c r="MOB18" s="85"/>
      <c r="MOC18" s="85"/>
      <c r="MOD18" s="85"/>
      <c r="MOE18" s="85"/>
      <c r="MOF18" s="85"/>
      <c r="MOG18" s="85"/>
      <c r="MOH18" s="85"/>
      <c r="MOI18" s="85"/>
      <c r="MOJ18" s="85"/>
      <c r="MOK18" s="85"/>
      <c r="MOL18" s="85"/>
      <c r="MOM18" s="85"/>
      <c r="MON18" s="85"/>
      <c r="MOO18" s="85"/>
      <c r="MOP18" s="85"/>
      <c r="MOQ18" s="85"/>
      <c r="MOR18" s="85"/>
      <c r="MOS18" s="85"/>
      <c r="MOT18" s="85"/>
      <c r="MOU18" s="85"/>
      <c r="MOV18" s="85"/>
      <c r="MOW18" s="85"/>
      <c r="MOX18" s="85"/>
      <c r="MOY18" s="85"/>
      <c r="MOZ18" s="85"/>
      <c r="MPA18" s="85"/>
      <c r="MPB18" s="85"/>
      <c r="MPC18" s="85"/>
      <c r="MPD18" s="85"/>
      <c r="MPE18" s="85"/>
      <c r="MPF18" s="85"/>
      <c r="MPG18" s="85"/>
      <c r="MPH18" s="85"/>
      <c r="MPI18" s="85"/>
      <c r="MPJ18" s="85"/>
      <c r="MPK18" s="85"/>
      <c r="MPL18" s="85"/>
      <c r="MPM18" s="85"/>
      <c r="MPN18" s="85"/>
      <c r="MPO18" s="85"/>
      <c r="MPP18" s="85"/>
      <c r="MPQ18" s="85"/>
      <c r="MPR18" s="85"/>
      <c r="MPS18" s="85"/>
      <c r="MPT18" s="85"/>
      <c r="MPU18" s="85"/>
      <c r="MPV18" s="85"/>
      <c r="MPW18" s="85"/>
      <c r="MPX18" s="85"/>
      <c r="MPY18" s="85"/>
      <c r="MPZ18" s="85"/>
      <c r="MQA18" s="85"/>
      <c r="MQB18" s="85"/>
      <c r="MQC18" s="85"/>
      <c r="MQD18" s="85"/>
      <c r="MQE18" s="85"/>
      <c r="MQF18" s="85"/>
      <c r="MQG18" s="85"/>
      <c r="MQH18" s="85"/>
      <c r="MQI18" s="85"/>
      <c r="MQJ18" s="85"/>
      <c r="MQK18" s="85"/>
      <c r="MQL18" s="85"/>
      <c r="MQM18" s="85"/>
      <c r="MQN18" s="85"/>
      <c r="MQO18" s="85"/>
      <c r="MQP18" s="85"/>
      <c r="MQQ18" s="85"/>
      <c r="MQR18" s="85"/>
      <c r="MQS18" s="85"/>
      <c r="MQT18" s="85"/>
      <c r="MQU18" s="85"/>
      <c r="MQV18" s="85"/>
      <c r="MQW18" s="85"/>
      <c r="MQX18" s="85"/>
      <c r="MQY18" s="85"/>
      <c r="MQZ18" s="85"/>
      <c r="MRA18" s="85"/>
      <c r="MRB18" s="85"/>
      <c r="MRC18" s="85"/>
      <c r="MRD18" s="85"/>
      <c r="MRE18" s="85"/>
      <c r="MRF18" s="85"/>
      <c r="MRG18" s="85"/>
      <c r="MRH18" s="85"/>
      <c r="MRI18" s="85"/>
      <c r="MRJ18" s="85"/>
      <c r="MRK18" s="85"/>
      <c r="MRL18" s="85"/>
      <c r="MRM18" s="85"/>
      <c r="MRN18" s="85"/>
      <c r="MRO18" s="85"/>
      <c r="MRP18" s="85"/>
      <c r="MRQ18" s="85"/>
      <c r="MRR18" s="85"/>
      <c r="MRS18" s="85"/>
      <c r="MRT18" s="85"/>
      <c r="MRU18" s="85"/>
      <c r="MRV18" s="85"/>
      <c r="MRW18" s="85"/>
      <c r="MRX18" s="85"/>
      <c r="MRY18" s="85"/>
      <c r="MRZ18" s="85"/>
      <c r="MSA18" s="85"/>
      <c r="MSB18" s="85"/>
      <c r="MSC18" s="85"/>
      <c r="MSD18" s="85"/>
      <c r="MSE18" s="85"/>
      <c r="MSF18" s="85"/>
      <c r="MSG18" s="85"/>
      <c r="MSH18" s="85"/>
      <c r="MSI18" s="85"/>
      <c r="MSJ18" s="85"/>
      <c r="MSK18" s="85"/>
      <c r="MSL18" s="85"/>
      <c r="MSM18" s="85"/>
      <c r="MSN18" s="85"/>
      <c r="MSO18" s="85"/>
      <c r="MSP18" s="85"/>
      <c r="MSQ18" s="85"/>
      <c r="MSR18" s="85"/>
      <c r="MSS18" s="85"/>
      <c r="MST18" s="85"/>
      <c r="MSU18" s="85"/>
      <c r="MSV18" s="85"/>
      <c r="MSW18" s="85"/>
      <c r="MSX18" s="85"/>
      <c r="MSY18" s="85"/>
      <c r="MSZ18" s="85"/>
      <c r="MTA18" s="85"/>
      <c r="MTB18" s="85"/>
      <c r="MTC18" s="85"/>
      <c r="MTD18" s="85"/>
      <c r="MTE18" s="85"/>
      <c r="MTF18" s="85"/>
      <c r="MTG18" s="85"/>
      <c r="MTH18" s="85"/>
      <c r="MTI18" s="85"/>
      <c r="MTJ18" s="85"/>
      <c r="MTK18" s="85"/>
      <c r="MTL18" s="85"/>
      <c r="MTM18" s="85"/>
      <c r="MTN18" s="85"/>
      <c r="MTO18" s="85"/>
      <c r="MTP18" s="85"/>
      <c r="MTQ18" s="85"/>
      <c r="MTR18" s="85"/>
      <c r="MTS18" s="85"/>
      <c r="MTT18" s="85"/>
      <c r="MTU18" s="85"/>
      <c r="MTV18" s="85"/>
      <c r="MTW18" s="85"/>
      <c r="MTX18" s="85"/>
      <c r="MTY18" s="85"/>
      <c r="MTZ18" s="85"/>
      <c r="MUA18" s="85"/>
      <c r="MUB18" s="85"/>
      <c r="MUC18" s="85"/>
      <c r="MUD18" s="85"/>
      <c r="MUE18" s="85"/>
      <c r="MUF18" s="85"/>
      <c r="MUG18" s="85"/>
      <c r="MUH18" s="85"/>
      <c r="MUI18" s="85"/>
      <c r="MUJ18" s="85"/>
      <c r="MUK18" s="85"/>
      <c r="MUL18" s="85"/>
      <c r="MUM18" s="85"/>
      <c r="MUN18" s="85"/>
      <c r="MUO18" s="85"/>
      <c r="MUP18" s="85"/>
      <c r="MUQ18" s="85"/>
      <c r="MUR18" s="85"/>
      <c r="MUS18" s="85"/>
      <c r="MUT18" s="85"/>
      <c r="MUU18" s="85"/>
      <c r="MUV18" s="85"/>
      <c r="MUW18" s="85"/>
      <c r="MUX18" s="85"/>
      <c r="MUY18" s="85"/>
      <c r="MUZ18" s="85"/>
      <c r="MVA18" s="85"/>
      <c r="MVB18" s="85"/>
      <c r="MVC18" s="85"/>
      <c r="MVD18" s="85"/>
      <c r="MVE18" s="85"/>
      <c r="MVF18" s="85"/>
      <c r="MVG18" s="85"/>
      <c r="MVH18" s="85"/>
      <c r="MVI18" s="85"/>
      <c r="MVJ18" s="85"/>
      <c r="MVK18" s="85"/>
      <c r="MVL18" s="85"/>
      <c r="MVM18" s="85"/>
      <c r="MVN18" s="85"/>
      <c r="MVO18" s="85"/>
      <c r="MVP18" s="85"/>
      <c r="MVQ18" s="85"/>
      <c r="MVR18" s="85"/>
      <c r="MVS18" s="85"/>
      <c r="MVT18" s="85"/>
      <c r="MVU18" s="85"/>
      <c r="MVV18" s="85"/>
      <c r="MVW18" s="85"/>
      <c r="MVX18" s="85"/>
      <c r="MVY18" s="85"/>
      <c r="MVZ18" s="85"/>
      <c r="MWA18" s="85"/>
      <c r="MWB18" s="85"/>
      <c r="MWC18" s="85"/>
      <c r="MWD18" s="85"/>
      <c r="MWE18" s="85"/>
      <c r="MWF18" s="85"/>
      <c r="MWG18" s="85"/>
      <c r="MWH18" s="85"/>
      <c r="MWI18" s="85"/>
      <c r="MWJ18" s="85"/>
      <c r="MWK18" s="85"/>
      <c r="MWL18" s="85"/>
      <c r="MWM18" s="85"/>
      <c r="MWN18" s="85"/>
      <c r="MWO18" s="85"/>
      <c r="MWP18" s="85"/>
      <c r="MWQ18" s="85"/>
      <c r="MWR18" s="85"/>
      <c r="MWS18" s="85"/>
      <c r="MWT18" s="85"/>
      <c r="MWU18" s="85"/>
      <c r="MWV18" s="85"/>
      <c r="MWW18" s="85"/>
      <c r="MWX18" s="85"/>
      <c r="MWY18" s="85"/>
      <c r="MWZ18" s="85"/>
      <c r="MXA18" s="85"/>
      <c r="MXB18" s="85"/>
      <c r="MXC18" s="85"/>
      <c r="MXD18" s="85"/>
      <c r="MXE18" s="85"/>
      <c r="MXF18" s="85"/>
      <c r="MXG18" s="85"/>
      <c r="MXH18" s="85"/>
      <c r="MXI18" s="85"/>
      <c r="MXJ18" s="85"/>
      <c r="MXK18" s="85"/>
      <c r="MXL18" s="85"/>
      <c r="MXM18" s="85"/>
      <c r="MXN18" s="85"/>
      <c r="MXO18" s="85"/>
      <c r="MXP18" s="85"/>
      <c r="MXQ18" s="85"/>
      <c r="MXR18" s="85"/>
      <c r="MXS18" s="85"/>
      <c r="MXT18" s="85"/>
      <c r="MXU18" s="85"/>
      <c r="MXV18" s="85"/>
      <c r="MXW18" s="85"/>
      <c r="MXX18" s="85"/>
      <c r="MXY18" s="85"/>
      <c r="MXZ18" s="85"/>
      <c r="MYA18" s="85"/>
      <c r="MYB18" s="85"/>
      <c r="MYC18" s="85"/>
      <c r="MYD18" s="85"/>
      <c r="MYE18" s="85"/>
      <c r="MYF18" s="85"/>
      <c r="MYG18" s="85"/>
      <c r="MYH18" s="85"/>
      <c r="MYI18" s="85"/>
      <c r="MYJ18" s="85"/>
      <c r="MYK18" s="85"/>
      <c r="MYL18" s="85"/>
      <c r="MYM18" s="85"/>
      <c r="MYN18" s="85"/>
      <c r="MYO18" s="85"/>
      <c r="MYP18" s="85"/>
      <c r="MYQ18" s="85"/>
      <c r="MYR18" s="85"/>
      <c r="MYS18" s="85"/>
      <c r="MYT18" s="85"/>
      <c r="MYU18" s="85"/>
      <c r="MYV18" s="85"/>
      <c r="MYW18" s="85"/>
      <c r="MYX18" s="85"/>
      <c r="MYY18" s="85"/>
      <c r="MYZ18" s="85"/>
      <c r="MZA18" s="85"/>
      <c r="MZB18" s="85"/>
      <c r="MZC18" s="85"/>
      <c r="MZD18" s="85"/>
      <c r="MZE18" s="85"/>
      <c r="MZF18" s="85"/>
      <c r="MZG18" s="85"/>
      <c r="MZH18" s="85"/>
      <c r="MZI18" s="85"/>
      <c r="MZJ18" s="85"/>
      <c r="MZK18" s="85"/>
      <c r="MZL18" s="85"/>
      <c r="MZM18" s="85"/>
      <c r="MZN18" s="85"/>
      <c r="MZO18" s="85"/>
      <c r="MZP18" s="85"/>
      <c r="MZQ18" s="85"/>
      <c r="MZR18" s="85"/>
      <c r="MZS18" s="85"/>
      <c r="MZT18" s="85"/>
      <c r="MZU18" s="85"/>
      <c r="MZV18" s="85"/>
      <c r="MZW18" s="85"/>
      <c r="MZX18" s="85"/>
      <c r="MZY18" s="85"/>
      <c r="MZZ18" s="85"/>
      <c r="NAA18" s="85"/>
      <c r="NAB18" s="85"/>
      <c r="NAC18" s="85"/>
      <c r="NAD18" s="85"/>
      <c r="NAE18" s="85"/>
      <c r="NAF18" s="85"/>
      <c r="NAG18" s="85"/>
      <c r="NAH18" s="85"/>
      <c r="NAI18" s="85"/>
      <c r="NAJ18" s="85"/>
      <c r="NAK18" s="85"/>
      <c r="NAL18" s="85"/>
      <c r="NAM18" s="85"/>
      <c r="NAN18" s="85"/>
      <c r="NAO18" s="85"/>
      <c r="NAP18" s="85"/>
      <c r="NAQ18" s="85"/>
      <c r="NAR18" s="85"/>
      <c r="NAS18" s="85"/>
      <c r="NAT18" s="85"/>
      <c r="NAU18" s="85"/>
      <c r="NAV18" s="85"/>
      <c r="NAW18" s="85"/>
      <c r="NAX18" s="85"/>
      <c r="NAY18" s="85"/>
      <c r="NAZ18" s="85"/>
      <c r="NBA18" s="85"/>
      <c r="NBB18" s="85"/>
      <c r="NBC18" s="85"/>
      <c r="NBD18" s="85"/>
      <c r="NBE18" s="85"/>
      <c r="NBF18" s="85"/>
      <c r="NBG18" s="85"/>
      <c r="NBH18" s="85"/>
      <c r="NBI18" s="85"/>
      <c r="NBJ18" s="85"/>
      <c r="NBK18" s="85"/>
      <c r="NBL18" s="85"/>
      <c r="NBM18" s="85"/>
      <c r="NBN18" s="85"/>
      <c r="NBO18" s="85"/>
      <c r="NBP18" s="85"/>
      <c r="NBQ18" s="85"/>
      <c r="NBR18" s="85"/>
      <c r="NBS18" s="85"/>
      <c r="NBT18" s="85"/>
      <c r="NBU18" s="85"/>
      <c r="NBV18" s="85"/>
      <c r="NBW18" s="85"/>
      <c r="NBX18" s="85"/>
      <c r="NBY18" s="85"/>
      <c r="NBZ18" s="85"/>
      <c r="NCA18" s="85"/>
      <c r="NCB18" s="85"/>
      <c r="NCC18" s="85"/>
      <c r="NCD18" s="85"/>
      <c r="NCE18" s="85"/>
      <c r="NCF18" s="85"/>
      <c r="NCG18" s="85"/>
      <c r="NCH18" s="85"/>
      <c r="NCI18" s="85"/>
      <c r="NCJ18" s="85"/>
      <c r="NCK18" s="85"/>
      <c r="NCL18" s="85"/>
      <c r="NCM18" s="85"/>
      <c r="NCN18" s="85"/>
      <c r="NCO18" s="85"/>
      <c r="NCP18" s="85"/>
      <c r="NCQ18" s="85"/>
      <c r="NCR18" s="85"/>
      <c r="NCS18" s="85"/>
      <c r="NCT18" s="85"/>
      <c r="NCU18" s="85"/>
      <c r="NCV18" s="85"/>
      <c r="NCW18" s="85"/>
      <c r="NCX18" s="85"/>
      <c r="NCY18" s="85"/>
      <c r="NCZ18" s="85"/>
      <c r="NDA18" s="85"/>
      <c r="NDB18" s="85"/>
      <c r="NDC18" s="85"/>
      <c r="NDD18" s="85"/>
      <c r="NDE18" s="85"/>
      <c r="NDF18" s="85"/>
      <c r="NDG18" s="85"/>
      <c r="NDH18" s="85"/>
      <c r="NDI18" s="85"/>
      <c r="NDJ18" s="85"/>
      <c r="NDK18" s="85"/>
      <c r="NDL18" s="85"/>
      <c r="NDM18" s="85"/>
      <c r="NDN18" s="85"/>
      <c r="NDO18" s="85"/>
      <c r="NDP18" s="85"/>
      <c r="NDQ18" s="85"/>
      <c r="NDR18" s="85"/>
      <c r="NDS18" s="85"/>
      <c r="NDT18" s="85"/>
      <c r="NDU18" s="85"/>
      <c r="NDV18" s="85"/>
      <c r="NDW18" s="85"/>
      <c r="NDX18" s="85"/>
      <c r="NDY18" s="85"/>
      <c r="NDZ18" s="85"/>
      <c r="NEA18" s="85"/>
      <c r="NEB18" s="85"/>
      <c r="NEC18" s="85"/>
      <c r="NED18" s="85"/>
      <c r="NEE18" s="85"/>
      <c r="NEF18" s="85"/>
      <c r="NEG18" s="85"/>
      <c r="NEH18" s="85"/>
      <c r="NEI18" s="85"/>
      <c r="NEJ18" s="85"/>
      <c r="NEK18" s="85"/>
      <c r="NEL18" s="85"/>
      <c r="NEM18" s="85"/>
      <c r="NEN18" s="85"/>
      <c r="NEO18" s="85"/>
      <c r="NEP18" s="85"/>
      <c r="NEQ18" s="85"/>
      <c r="NER18" s="85"/>
      <c r="NES18" s="85"/>
      <c r="NET18" s="85"/>
      <c r="NEU18" s="85"/>
      <c r="NEV18" s="85"/>
      <c r="NEW18" s="85"/>
      <c r="NEX18" s="85"/>
      <c r="NEY18" s="85"/>
      <c r="NEZ18" s="85"/>
      <c r="NFA18" s="85"/>
      <c r="NFB18" s="85"/>
      <c r="NFC18" s="85"/>
      <c r="NFD18" s="85"/>
      <c r="NFE18" s="85"/>
      <c r="NFF18" s="85"/>
      <c r="NFG18" s="85"/>
      <c r="NFH18" s="85"/>
      <c r="NFI18" s="85"/>
      <c r="NFJ18" s="85"/>
      <c r="NFK18" s="85"/>
      <c r="NFL18" s="85"/>
      <c r="NFM18" s="85"/>
      <c r="NFN18" s="85"/>
      <c r="NFO18" s="85"/>
      <c r="NFP18" s="85"/>
      <c r="NFQ18" s="85"/>
      <c r="NFR18" s="85"/>
      <c r="NFS18" s="85"/>
      <c r="NFT18" s="85"/>
      <c r="NFU18" s="85"/>
      <c r="NFV18" s="85"/>
      <c r="NFW18" s="85"/>
      <c r="NFX18" s="85"/>
      <c r="NFY18" s="85"/>
      <c r="NFZ18" s="85"/>
      <c r="NGA18" s="85"/>
      <c r="NGB18" s="85"/>
      <c r="NGC18" s="85"/>
      <c r="NGD18" s="85"/>
      <c r="NGE18" s="85"/>
      <c r="NGF18" s="85"/>
      <c r="NGG18" s="85"/>
      <c r="NGH18" s="85"/>
      <c r="NGI18" s="85"/>
      <c r="NGJ18" s="85"/>
      <c r="NGK18" s="85"/>
      <c r="NGL18" s="85"/>
      <c r="NGM18" s="85"/>
      <c r="NGN18" s="85"/>
      <c r="NGO18" s="85"/>
      <c r="NGP18" s="85"/>
      <c r="NGQ18" s="85"/>
      <c r="NGR18" s="85"/>
      <c r="NGS18" s="85"/>
      <c r="NGT18" s="85"/>
      <c r="NGU18" s="85"/>
      <c r="NGV18" s="85"/>
      <c r="NGW18" s="85"/>
      <c r="NGX18" s="85"/>
      <c r="NGY18" s="85"/>
      <c r="NGZ18" s="85"/>
      <c r="NHA18" s="85"/>
      <c r="NHB18" s="85"/>
      <c r="NHC18" s="85"/>
      <c r="NHD18" s="85"/>
      <c r="NHE18" s="85"/>
      <c r="NHF18" s="85"/>
      <c r="NHG18" s="85"/>
      <c r="NHH18" s="85"/>
      <c r="NHI18" s="85"/>
      <c r="NHJ18" s="85"/>
      <c r="NHK18" s="85"/>
      <c r="NHL18" s="85"/>
      <c r="NHM18" s="85"/>
      <c r="NHN18" s="85"/>
      <c r="NHO18" s="85"/>
      <c r="NHP18" s="85"/>
      <c r="NHQ18" s="85"/>
      <c r="NHR18" s="85"/>
      <c r="NHS18" s="85"/>
      <c r="NHT18" s="85"/>
      <c r="NHU18" s="85"/>
      <c r="NHV18" s="85"/>
      <c r="NHW18" s="85"/>
      <c r="NHX18" s="85"/>
      <c r="NHY18" s="85"/>
      <c r="NHZ18" s="85"/>
      <c r="NIA18" s="85"/>
      <c r="NIB18" s="85"/>
      <c r="NIC18" s="85"/>
      <c r="NID18" s="85"/>
      <c r="NIE18" s="85"/>
      <c r="NIF18" s="85"/>
      <c r="NIG18" s="85"/>
      <c r="NIH18" s="85"/>
      <c r="NII18" s="85"/>
      <c r="NIJ18" s="85"/>
      <c r="NIK18" s="85"/>
      <c r="NIL18" s="85"/>
      <c r="NIM18" s="85"/>
      <c r="NIN18" s="85"/>
      <c r="NIO18" s="85"/>
      <c r="NIP18" s="85"/>
      <c r="NIQ18" s="85"/>
      <c r="NIR18" s="85"/>
      <c r="NIS18" s="85"/>
      <c r="NIT18" s="85"/>
      <c r="NIU18" s="85"/>
      <c r="NIV18" s="85"/>
      <c r="NIW18" s="85"/>
      <c r="NIX18" s="85"/>
      <c r="NIY18" s="85"/>
      <c r="NIZ18" s="85"/>
      <c r="NJA18" s="85"/>
      <c r="NJB18" s="85"/>
      <c r="NJC18" s="85"/>
      <c r="NJD18" s="85"/>
      <c r="NJE18" s="85"/>
      <c r="NJF18" s="85"/>
      <c r="NJG18" s="85"/>
      <c r="NJH18" s="85"/>
      <c r="NJI18" s="85"/>
      <c r="NJJ18" s="85"/>
      <c r="NJK18" s="85"/>
      <c r="NJL18" s="85"/>
      <c r="NJM18" s="85"/>
      <c r="NJN18" s="85"/>
      <c r="NJO18" s="85"/>
      <c r="NJP18" s="85"/>
      <c r="NJQ18" s="85"/>
      <c r="NJR18" s="85"/>
      <c r="NJS18" s="85"/>
      <c r="NJT18" s="85"/>
      <c r="NJU18" s="85"/>
      <c r="NJV18" s="85"/>
      <c r="NJW18" s="85"/>
      <c r="NJX18" s="85"/>
      <c r="NJY18" s="85"/>
      <c r="NJZ18" s="85"/>
      <c r="NKA18" s="85"/>
      <c r="NKB18" s="85"/>
      <c r="NKC18" s="85"/>
      <c r="NKD18" s="85"/>
      <c r="NKE18" s="85"/>
      <c r="NKF18" s="85"/>
      <c r="NKG18" s="85"/>
      <c r="NKH18" s="85"/>
      <c r="NKI18" s="85"/>
      <c r="NKJ18" s="85"/>
      <c r="NKK18" s="85"/>
      <c r="NKL18" s="85"/>
      <c r="NKM18" s="85"/>
      <c r="NKN18" s="85"/>
      <c r="NKO18" s="85"/>
      <c r="NKP18" s="85"/>
      <c r="NKQ18" s="85"/>
      <c r="NKR18" s="85"/>
      <c r="NKS18" s="85"/>
      <c r="NKT18" s="85"/>
      <c r="NKU18" s="85"/>
      <c r="NKV18" s="85"/>
      <c r="NKW18" s="85"/>
      <c r="NKX18" s="85"/>
      <c r="NKY18" s="85"/>
      <c r="NKZ18" s="85"/>
      <c r="NLA18" s="85"/>
      <c r="NLB18" s="85"/>
      <c r="NLC18" s="85"/>
      <c r="NLD18" s="85"/>
      <c r="NLE18" s="85"/>
      <c r="NLF18" s="85"/>
      <c r="NLG18" s="85"/>
      <c r="NLH18" s="85"/>
      <c r="NLI18" s="85"/>
      <c r="NLJ18" s="85"/>
      <c r="NLK18" s="85"/>
      <c r="NLL18" s="85"/>
      <c r="NLM18" s="85"/>
      <c r="NLN18" s="85"/>
      <c r="NLO18" s="85"/>
      <c r="NLP18" s="85"/>
      <c r="NLQ18" s="85"/>
      <c r="NLR18" s="85"/>
      <c r="NLS18" s="85"/>
      <c r="NLT18" s="85"/>
      <c r="NLU18" s="85"/>
      <c r="NLV18" s="85"/>
      <c r="NLW18" s="85"/>
      <c r="NLX18" s="85"/>
      <c r="NLY18" s="85"/>
      <c r="NLZ18" s="85"/>
      <c r="NMA18" s="85"/>
      <c r="NMB18" s="85"/>
      <c r="NMC18" s="85"/>
      <c r="NMD18" s="85"/>
      <c r="NME18" s="85"/>
      <c r="NMF18" s="85"/>
      <c r="NMG18" s="85"/>
      <c r="NMH18" s="85"/>
      <c r="NMI18" s="85"/>
      <c r="NMJ18" s="85"/>
      <c r="NMK18" s="85"/>
      <c r="NML18" s="85"/>
      <c r="NMM18" s="85"/>
      <c r="NMN18" s="85"/>
      <c r="NMO18" s="85"/>
      <c r="NMP18" s="85"/>
      <c r="NMQ18" s="85"/>
      <c r="NMR18" s="85"/>
      <c r="NMS18" s="85"/>
      <c r="NMT18" s="85"/>
      <c r="NMU18" s="85"/>
      <c r="NMV18" s="85"/>
      <c r="NMW18" s="85"/>
      <c r="NMX18" s="85"/>
      <c r="NMY18" s="85"/>
      <c r="NMZ18" s="85"/>
      <c r="NNA18" s="85"/>
      <c r="NNB18" s="85"/>
      <c r="NNC18" s="85"/>
      <c r="NND18" s="85"/>
      <c r="NNE18" s="85"/>
      <c r="NNF18" s="85"/>
      <c r="NNG18" s="85"/>
      <c r="NNH18" s="85"/>
      <c r="NNI18" s="85"/>
      <c r="NNJ18" s="85"/>
      <c r="NNK18" s="85"/>
      <c r="NNL18" s="85"/>
      <c r="NNM18" s="85"/>
      <c r="NNN18" s="85"/>
      <c r="NNO18" s="85"/>
      <c r="NNP18" s="85"/>
      <c r="NNQ18" s="85"/>
      <c r="NNR18" s="85"/>
      <c r="NNS18" s="85"/>
      <c r="NNT18" s="85"/>
      <c r="NNU18" s="85"/>
      <c r="NNV18" s="85"/>
      <c r="NNW18" s="85"/>
      <c r="NNX18" s="85"/>
      <c r="NNY18" s="85"/>
      <c r="NNZ18" s="85"/>
      <c r="NOA18" s="85"/>
      <c r="NOB18" s="85"/>
      <c r="NOC18" s="85"/>
      <c r="NOD18" s="85"/>
      <c r="NOE18" s="85"/>
      <c r="NOF18" s="85"/>
      <c r="NOG18" s="85"/>
      <c r="NOH18" s="85"/>
      <c r="NOI18" s="85"/>
      <c r="NOJ18" s="85"/>
      <c r="NOK18" s="85"/>
      <c r="NOL18" s="85"/>
      <c r="NOM18" s="85"/>
      <c r="NON18" s="85"/>
      <c r="NOO18" s="85"/>
      <c r="NOP18" s="85"/>
      <c r="NOQ18" s="85"/>
      <c r="NOR18" s="85"/>
      <c r="NOS18" s="85"/>
      <c r="NOT18" s="85"/>
      <c r="NOU18" s="85"/>
      <c r="NOV18" s="85"/>
      <c r="NOW18" s="85"/>
      <c r="NOX18" s="85"/>
      <c r="NOY18" s="85"/>
      <c r="NOZ18" s="85"/>
      <c r="NPA18" s="85"/>
      <c r="NPB18" s="85"/>
      <c r="NPC18" s="85"/>
      <c r="NPD18" s="85"/>
      <c r="NPE18" s="85"/>
      <c r="NPF18" s="85"/>
      <c r="NPG18" s="85"/>
      <c r="NPH18" s="85"/>
      <c r="NPI18" s="85"/>
      <c r="NPJ18" s="85"/>
      <c r="NPK18" s="85"/>
      <c r="NPL18" s="85"/>
      <c r="NPM18" s="85"/>
      <c r="NPN18" s="85"/>
      <c r="NPO18" s="85"/>
      <c r="NPP18" s="85"/>
      <c r="NPQ18" s="85"/>
      <c r="NPR18" s="85"/>
      <c r="NPS18" s="85"/>
      <c r="NPT18" s="85"/>
      <c r="NPU18" s="85"/>
      <c r="NPV18" s="85"/>
      <c r="NPW18" s="85"/>
      <c r="NPX18" s="85"/>
      <c r="NPY18" s="85"/>
      <c r="NPZ18" s="85"/>
      <c r="NQA18" s="85"/>
      <c r="NQB18" s="85"/>
      <c r="NQC18" s="85"/>
      <c r="NQD18" s="85"/>
      <c r="NQE18" s="85"/>
      <c r="NQF18" s="85"/>
      <c r="NQG18" s="85"/>
      <c r="NQH18" s="85"/>
      <c r="NQI18" s="85"/>
      <c r="NQJ18" s="85"/>
      <c r="NQK18" s="85"/>
      <c r="NQL18" s="85"/>
      <c r="NQM18" s="85"/>
      <c r="NQN18" s="85"/>
      <c r="NQO18" s="85"/>
      <c r="NQP18" s="85"/>
      <c r="NQQ18" s="85"/>
      <c r="NQR18" s="85"/>
      <c r="NQS18" s="85"/>
      <c r="NQT18" s="85"/>
      <c r="NQU18" s="85"/>
      <c r="NQV18" s="85"/>
      <c r="NQW18" s="85"/>
      <c r="NQX18" s="85"/>
      <c r="NQY18" s="85"/>
      <c r="NQZ18" s="85"/>
      <c r="NRA18" s="85"/>
      <c r="NRB18" s="85"/>
      <c r="NRC18" s="85"/>
      <c r="NRD18" s="85"/>
      <c r="NRE18" s="85"/>
      <c r="NRF18" s="85"/>
      <c r="NRG18" s="85"/>
      <c r="NRH18" s="85"/>
      <c r="NRI18" s="85"/>
      <c r="NRJ18" s="85"/>
      <c r="NRK18" s="85"/>
      <c r="NRL18" s="85"/>
      <c r="NRM18" s="85"/>
      <c r="NRN18" s="85"/>
      <c r="NRO18" s="85"/>
      <c r="NRP18" s="85"/>
      <c r="NRQ18" s="85"/>
      <c r="NRR18" s="85"/>
      <c r="NRS18" s="85"/>
      <c r="NRT18" s="85"/>
      <c r="NRU18" s="85"/>
      <c r="NRV18" s="85"/>
      <c r="NRW18" s="85"/>
      <c r="NRX18" s="85"/>
      <c r="NRY18" s="85"/>
      <c r="NRZ18" s="85"/>
      <c r="NSA18" s="85"/>
      <c r="NSB18" s="85"/>
      <c r="NSC18" s="85"/>
      <c r="NSD18" s="85"/>
      <c r="NSE18" s="85"/>
      <c r="NSF18" s="85"/>
      <c r="NSG18" s="85"/>
      <c r="NSH18" s="85"/>
      <c r="NSI18" s="85"/>
      <c r="NSJ18" s="85"/>
      <c r="NSK18" s="85"/>
      <c r="NSL18" s="85"/>
      <c r="NSM18" s="85"/>
      <c r="NSN18" s="85"/>
      <c r="NSO18" s="85"/>
      <c r="NSP18" s="85"/>
      <c r="NSQ18" s="85"/>
      <c r="NSR18" s="85"/>
      <c r="NSS18" s="85"/>
      <c r="NST18" s="85"/>
      <c r="NSU18" s="85"/>
      <c r="NSV18" s="85"/>
      <c r="NSW18" s="85"/>
      <c r="NSX18" s="85"/>
      <c r="NSY18" s="85"/>
      <c r="NSZ18" s="85"/>
      <c r="NTA18" s="85"/>
      <c r="NTB18" s="85"/>
      <c r="NTC18" s="85"/>
      <c r="NTD18" s="85"/>
      <c r="NTE18" s="85"/>
      <c r="NTF18" s="85"/>
      <c r="NTG18" s="85"/>
      <c r="NTH18" s="85"/>
      <c r="NTI18" s="85"/>
      <c r="NTJ18" s="85"/>
      <c r="NTK18" s="85"/>
      <c r="NTL18" s="85"/>
      <c r="NTM18" s="85"/>
      <c r="NTN18" s="85"/>
      <c r="NTO18" s="85"/>
      <c r="NTP18" s="85"/>
      <c r="NTQ18" s="85"/>
      <c r="NTR18" s="85"/>
      <c r="NTS18" s="85"/>
      <c r="NTT18" s="85"/>
      <c r="NTU18" s="85"/>
      <c r="NTV18" s="85"/>
      <c r="NTW18" s="85"/>
      <c r="NTX18" s="85"/>
      <c r="NTY18" s="85"/>
      <c r="NTZ18" s="85"/>
      <c r="NUA18" s="85"/>
      <c r="NUB18" s="85"/>
      <c r="NUC18" s="85"/>
      <c r="NUD18" s="85"/>
      <c r="NUE18" s="85"/>
      <c r="NUF18" s="85"/>
      <c r="NUG18" s="85"/>
      <c r="NUH18" s="85"/>
      <c r="NUI18" s="85"/>
      <c r="NUJ18" s="85"/>
      <c r="NUK18" s="85"/>
      <c r="NUL18" s="85"/>
      <c r="NUM18" s="85"/>
      <c r="NUN18" s="85"/>
      <c r="NUO18" s="85"/>
      <c r="NUP18" s="85"/>
      <c r="NUQ18" s="85"/>
      <c r="NUR18" s="85"/>
      <c r="NUS18" s="85"/>
      <c r="NUT18" s="85"/>
      <c r="NUU18" s="85"/>
      <c r="NUV18" s="85"/>
      <c r="NUW18" s="85"/>
      <c r="NUX18" s="85"/>
      <c r="NUY18" s="85"/>
      <c r="NUZ18" s="85"/>
      <c r="NVA18" s="85"/>
      <c r="NVB18" s="85"/>
      <c r="NVC18" s="85"/>
      <c r="NVD18" s="85"/>
      <c r="NVE18" s="85"/>
      <c r="NVF18" s="85"/>
      <c r="NVG18" s="85"/>
      <c r="NVH18" s="85"/>
      <c r="NVI18" s="85"/>
      <c r="NVJ18" s="85"/>
      <c r="NVK18" s="85"/>
      <c r="NVL18" s="85"/>
      <c r="NVM18" s="85"/>
      <c r="NVN18" s="85"/>
      <c r="NVO18" s="85"/>
      <c r="NVP18" s="85"/>
      <c r="NVQ18" s="85"/>
      <c r="NVR18" s="85"/>
      <c r="NVS18" s="85"/>
      <c r="NVT18" s="85"/>
      <c r="NVU18" s="85"/>
      <c r="NVV18" s="85"/>
      <c r="NVW18" s="85"/>
      <c r="NVX18" s="85"/>
      <c r="NVY18" s="85"/>
      <c r="NVZ18" s="85"/>
      <c r="NWA18" s="85"/>
      <c r="NWB18" s="85"/>
      <c r="NWC18" s="85"/>
      <c r="NWD18" s="85"/>
      <c r="NWE18" s="85"/>
      <c r="NWF18" s="85"/>
      <c r="NWG18" s="85"/>
      <c r="NWH18" s="85"/>
      <c r="NWI18" s="85"/>
      <c r="NWJ18" s="85"/>
      <c r="NWK18" s="85"/>
      <c r="NWL18" s="85"/>
      <c r="NWM18" s="85"/>
      <c r="NWN18" s="85"/>
      <c r="NWO18" s="85"/>
      <c r="NWP18" s="85"/>
      <c r="NWQ18" s="85"/>
      <c r="NWR18" s="85"/>
      <c r="NWS18" s="85"/>
      <c r="NWT18" s="85"/>
      <c r="NWU18" s="85"/>
      <c r="NWV18" s="85"/>
      <c r="NWW18" s="85"/>
      <c r="NWX18" s="85"/>
      <c r="NWY18" s="85"/>
      <c r="NWZ18" s="85"/>
      <c r="NXA18" s="85"/>
      <c r="NXB18" s="85"/>
      <c r="NXC18" s="85"/>
      <c r="NXD18" s="85"/>
      <c r="NXE18" s="85"/>
      <c r="NXF18" s="85"/>
      <c r="NXG18" s="85"/>
      <c r="NXH18" s="85"/>
      <c r="NXI18" s="85"/>
      <c r="NXJ18" s="85"/>
      <c r="NXK18" s="85"/>
      <c r="NXL18" s="85"/>
      <c r="NXM18" s="85"/>
      <c r="NXN18" s="85"/>
      <c r="NXO18" s="85"/>
      <c r="NXP18" s="85"/>
      <c r="NXQ18" s="85"/>
      <c r="NXR18" s="85"/>
      <c r="NXS18" s="85"/>
      <c r="NXT18" s="85"/>
      <c r="NXU18" s="85"/>
      <c r="NXV18" s="85"/>
      <c r="NXW18" s="85"/>
      <c r="NXX18" s="85"/>
      <c r="NXY18" s="85"/>
      <c r="NXZ18" s="85"/>
      <c r="NYA18" s="85"/>
      <c r="NYB18" s="85"/>
      <c r="NYC18" s="85"/>
      <c r="NYD18" s="85"/>
      <c r="NYE18" s="85"/>
      <c r="NYF18" s="85"/>
      <c r="NYG18" s="85"/>
      <c r="NYH18" s="85"/>
      <c r="NYI18" s="85"/>
      <c r="NYJ18" s="85"/>
      <c r="NYK18" s="85"/>
      <c r="NYL18" s="85"/>
      <c r="NYM18" s="85"/>
      <c r="NYN18" s="85"/>
      <c r="NYO18" s="85"/>
      <c r="NYP18" s="85"/>
      <c r="NYQ18" s="85"/>
      <c r="NYR18" s="85"/>
      <c r="NYS18" s="85"/>
      <c r="NYT18" s="85"/>
      <c r="NYU18" s="85"/>
      <c r="NYV18" s="85"/>
      <c r="NYW18" s="85"/>
      <c r="NYX18" s="85"/>
      <c r="NYY18" s="85"/>
      <c r="NYZ18" s="85"/>
      <c r="NZA18" s="85"/>
      <c r="NZB18" s="85"/>
      <c r="NZC18" s="85"/>
      <c r="NZD18" s="85"/>
      <c r="NZE18" s="85"/>
      <c r="NZF18" s="85"/>
      <c r="NZG18" s="85"/>
      <c r="NZH18" s="85"/>
      <c r="NZI18" s="85"/>
      <c r="NZJ18" s="85"/>
      <c r="NZK18" s="85"/>
      <c r="NZL18" s="85"/>
      <c r="NZM18" s="85"/>
      <c r="NZN18" s="85"/>
      <c r="NZO18" s="85"/>
      <c r="NZP18" s="85"/>
      <c r="NZQ18" s="85"/>
      <c r="NZR18" s="85"/>
      <c r="NZS18" s="85"/>
      <c r="NZT18" s="85"/>
      <c r="NZU18" s="85"/>
      <c r="NZV18" s="85"/>
      <c r="NZW18" s="85"/>
      <c r="NZX18" s="85"/>
      <c r="NZY18" s="85"/>
      <c r="NZZ18" s="85"/>
      <c r="OAA18" s="85"/>
      <c r="OAB18" s="85"/>
      <c r="OAC18" s="85"/>
      <c r="OAD18" s="85"/>
      <c r="OAE18" s="85"/>
      <c r="OAF18" s="85"/>
      <c r="OAG18" s="85"/>
      <c r="OAH18" s="85"/>
      <c r="OAI18" s="85"/>
      <c r="OAJ18" s="85"/>
      <c r="OAK18" s="85"/>
      <c r="OAL18" s="85"/>
      <c r="OAM18" s="85"/>
      <c r="OAN18" s="85"/>
      <c r="OAO18" s="85"/>
      <c r="OAP18" s="85"/>
      <c r="OAQ18" s="85"/>
      <c r="OAR18" s="85"/>
      <c r="OAS18" s="85"/>
      <c r="OAT18" s="85"/>
      <c r="OAU18" s="85"/>
      <c r="OAV18" s="85"/>
      <c r="OAW18" s="85"/>
      <c r="OAX18" s="85"/>
      <c r="OAY18" s="85"/>
      <c r="OAZ18" s="85"/>
      <c r="OBA18" s="85"/>
      <c r="OBB18" s="85"/>
      <c r="OBC18" s="85"/>
      <c r="OBD18" s="85"/>
      <c r="OBE18" s="85"/>
      <c r="OBF18" s="85"/>
      <c r="OBG18" s="85"/>
      <c r="OBH18" s="85"/>
      <c r="OBI18" s="85"/>
      <c r="OBJ18" s="85"/>
      <c r="OBK18" s="85"/>
      <c r="OBL18" s="85"/>
      <c r="OBM18" s="85"/>
      <c r="OBN18" s="85"/>
      <c r="OBO18" s="85"/>
      <c r="OBP18" s="85"/>
      <c r="OBQ18" s="85"/>
      <c r="OBR18" s="85"/>
      <c r="OBS18" s="85"/>
      <c r="OBT18" s="85"/>
      <c r="OBU18" s="85"/>
      <c r="OBV18" s="85"/>
      <c r="OBW18" s="85"/>
      <c r="OBX18" s="85"/>
      <c r="OBY18" s="85"/>
      <c r="OBZ18" s="85"/>
      <c r="OCA18" s="85"/>
      <c r="OCB18" s="85"/>
      <c r="OCC18" s="85"/>
      <c r="OCD18" s="85"/>
      <c r="OCE18" s="85"/>
      <c r="OCF18" s="85"/>
      <c r="OCG18" s="85"/>
      <c r="OCH18" s="85"/>
      <c r="OCI18" s="85"/>
      <c r="OCJ18" s="85"/>
      <c r="OCK18" s="85"/>
      <c r="OCL18" s="85"/>
      <c r="OCM18" s="85"/>
      <c r="OCN18" s="85"/>
      <c r="OCO18" s="85"/>
      <c r="OCP18" s="85"/>
      <c r="OCQ18" s="85"/>
      <c r="OCR18" s="85"/>
      <c r="OCS18" s="85"/>
      <c r="OCT18" s="85"/>
      <c r="OCU18" s="85"/>
      <c r="OCV18" s="85"/>
      <c r="OCW18" s="85"/>
      <c r="OCX18" s="85"/>
      <c r="OCY18" s="85"/>
      <c r="OCZ18" s="85"/>
      <c r="ODA18" s="85"/>
      <c r="ODB18" s="85"/>
      <c r="ODC18" s="85"/>
      <c r="ODD18" s="85"/>
      <c r="ODE18" s="85"/>
      <c r="ODF18" s="85"/>
      <c r="ODG18" s="85"/>
      <c r="ODH18" s="85"/>
      <c r="ODI18" s="85"/>
      <c r="ODJ18" s="85"/>
      <c r="ODK18" s="85"/>
      <c r="ODL18" s="85"/>
      <c r="ODM18" s="85"/>
      <c r="ODN18" s="85"/>
      <c r="ODO18" s="85"/>
      <c r="ODP18" s="85"/>
      <c r="ODQ18" s="85"/>
      <c r="ODR18" s="85"/>
      <c r="ODS18" s="85"/>
      <c r="ODT18" s="85"/>
      <c r="ODU18" s="85"/>
      <c r="ODV18" s="85"/>
      <c r="ODW18" s="85"/>
      <c r="ODX18" s="85"/>
      <c r="ODY18" s="85"/>
      <c r="ODZ18" s="85"/>
      <c r="OEA18" s="85"/>
      <c r="OEB18" s="85"/>
      <c r="OEC18" s="85"/>
      <c r="OED18" s="85"/>
      <c r="OEE18" s="85"/>
      <c r="OEF18" s="85"/>
      <c r="OEG18" s="85"/>
      <c r="OEH18" s="85"/>
      <c r="OEI18" s="85"/>
      <c r="OEJ18" s="85"/>
      <c r="OEK18" s="85"/>
      <c r="OEL18" s="85"/>
      <c r="OEM18" s="85"/>
      <c r="OEN18" s="85"/>
      <c r="OEO18" s="85"/>
      <c r="OEP18" s="85"/>
      <c r="OEQ18" s="85"/>
      <c r="OER18" s="85"/>
      <c r="OES18" s="85"/>
      <c r="OET18" s="85"/>
      <c r="OEU18" s="85"/>
      <c r="OEV18" s="85"/>
      <c r="OEW18" s="85"/>
      <c r="OEX18" s="85"/>
      <c r="OEY18" s="85"/>
      <c r="OEZ18" s="85"/>
      <c r="OFA18" s="85"/>
      <c r="OFB18" s="85"/>
      <c r="OFC18" s="85"/>
      <c r="OFD18" s="85"/>
      <c r="OFE18" s="85"/>
      <c r="OFF18" s="85"/>
      <c r="OFG18" s="85"/>
      <c r="OFH18" s="85"/>
      <c r="OFI18" s="85"/>
      <c r="OFJ18" s="85"/>
      <c r="OFK18" s="85"/>
      <c r="OFL18" s="85"/>
      <c r="OFM18" s="85"/>
      <c r="OFN18" s="85"/>
      <c r="OFO18" s="85"/>
      <c r="OFP18" s="85"/>
      <c r="OFQ18" s="85"/>
      <c r="OFR18" s="85"/>
      <c r="OFS18" s="85"/>
      <c r="OFT18" s="85"/>
      <c r="OFU18" s="85"/>
      <c r="OFV18" s="85"/>
      <c r="OFW18" s="85"/>
      <c r="OFX18" s="85"/>
      <c r="OFY18" s="85"/>
      <c r="OFZ18" s="85"/>
      <c r="OGA18" s="85"/>
      <c r="OGB18" s="85"/>
      <c r="OGC18" s="85"/>
      <c r="OGD18" s="85"/>
      <c r="OGE18" s="85"/>
      <c r="OGF18" s="85"/>
      <c r="OGG18" s="85"/>
      <c r="OGH18" s="85"/>
      <c r="OGI18" s="85"/>
      <c r="OGJ18" s="85"/>
      <c r="OGK18" s="85"/>
      <c r="OGL18" s="85"/>
      <c r="OGM18" s="85"/>
      <c r="OGN18" s="85"/>
      <c r="OGO18" s="85"/>
      <c r="OGP18" s="85"/>
      <c r="OGQ18" s="85"/>
      <c r="OGR18" s="85"/>
      <c r="OGS18" s="85"/>
      <c r="OGT18" s="85"/>
      <c r="OGU18" s="85"/>
      <c r="OGV18" s="85"/>
      <c r="OGW18" s="85"/>
      <c r="OGX18" s="85"/>
      <c r="OGY18" s="85"/>
      <c r="OGZ18" s="85"/>
      <c r="OHA18" s="85"/>
      <c r="OHB18" s="85"/>
      <c r="OHC18" s="85"/>
      <c r="OHD18" s="85"/>
      <c r="OHE18" s="85"/>
      <c r="OHF18" s="85"/>
      <c r="OHG18" s="85"/>
      <c r="OHH18" s="85"/>
      <c r="OHI18" s="85"/>
      <c r="OHJ18" s="85"/>
      <c r="OHK18" s="85"/>
      <c r="OHL18" s="85"/>
      <c r="OHM18" s="85"/>
      <c r="OHN18" s="85"/>
      <c r="OHO18" s="85"/>
      <c r="OHP18" s="85"/>
      <c r="OHQ18" s="85"/>
      <c r="OHR18" s="85"/>
      <c r="OHS18" s="85"/>
      <c r="OHT18" s="85"/>
      <c r="OHU18" s="85"/>
      <c r="OHV18" s="85"/>
      <c r="OHW18" s="85"/>
      <c r="OHX18" s="85"/>
      <c r="OHY18" s="85"/>
      <c r="OHZ18" s="85"/>
      <c r="OIA18" s="85"/>
      <c r="OIB18" s="85"/>
      <c r="OIC18" s="85"/>
      <c r="OID18" s="85"/>
      <c r="OIE18" s="85"/>
      <c r="OIF18" s="85"/>
      <c r="OIG18" s="85"/>
      <c r="OIH18" s="85"/>
      <c r="OII18" s="85"/>
      <c r="OIJ18" s="85"/>
      <c r="OIK18" s="85"/>
      <c r="OIL18" s="85"/>
      <c r="OIM18" s="85"/>
      <c r="OIN18" s="85"/>
      <c r="OIO18" s="85"/>
      <c r="OIP18" s="85"/>
      <c r="OIQ18" s="85"/>
      <c r="OIR18" s="85"/>
      <c r="OIS18" s="85"/>
      <c r="OIT18" s="85"/>
      <c r="OIU18" s="85"/>
      <c r="OIV18" s="85"/>
      <c r="OIW18" s="85"/>
      <c r="OIX18" s="85"/>
      <c r="OIY18" s="85"/>
      <c r="OIZ18" s="85"/>
      <c r="OJA18" s="85"/>
      <c r="OJB18" s="85"/>
      <c r="OJC18" s="85"/>
      <c r="OJD18" s="85"/>
      <c r="OJE18" s="85"/>
      <c r="OJF18" s="85"/>
      <c r="OJG18" s="85"/>
      <c r="OJH18" s="85"/>
      <c r="OJI18" s="85"/>
      <c r="OJJ18" s="85"/>
      <c r="OJK18" s="85"/>
      <c r="OJL18" s="85"/>
      <c r="OJM18" s="85"/>
      <c r="OJN18" s="85"/>
      <c r="OJO18" s="85"/>
      <c r="OJP18" s="85"/>
      <c r="OJQ18" s="85"/>
      <c r="OJR18" s="85"/>
      <c r="OJS18" s="85"/>
      <c r="OJT18" s="85"/>
      <c r="OJU18" s="85"/>
      <c r="OJV18" s="85"/>
      <c r="OJW18" s="85"/>
      <c r="OJX18" s="85"/>
      <c r="OJY18" s="85"/>
      <c r="OJZ18" s="85"/>
      <c r="OKA18" s="85"/>
      <c r="OKB18" s="85"/>
      <c r="OKC18" s="85"/>
      <c r="OKD18" s="85"/>
      <c r="OKE18" s="85"/>
      <c r="OKF18" s="85"/>
      <c r="OKG18" s="85"/>
      <c r="OKH18" s="85"/>
      <c r="OKI18" s="85"/>
      <c r="OKJ18" s="85"/>
      <c r="OKK18" s="85"/>
      <c r="OKL18" s="85"/>
      <c r="OKM18" s="85"/>
      <c r="OKN18" s="85"/>
      <c r="OKO18" s="85"/>
      <c r="OKP18" s="85"/>
      <c r="OKQ18" s="85"/>
      <c r="OKR18" s="85"/>
      <c r="OKS18" s="85"/>
      <c r="OKT18" s="85"/>
      <c r="OKU18" s="85"/>
      <c r="OKV18" s="85"/>
      <c r="OKW18" s="85"/>
      <c r="OKX18" s="85"/>
      <c r="OKY18" s="85"/>
      <c r="OKZ18" s="85"/>
      <c r="OLA18" s="85"/>
      <c r="OLB18" s="85"/>
      <c r="OLC18" s="85"/>
      <c r="OLD18" s="85"/>
      <c r="OLE18" s="85"/>
      <c r="OLF18" s="85"/>
      <c r="OLG18" s="85"/>
      <c r="OLH18" s="85"/>
      <c r="OLI18" s="85"/>
      <c r="OLJ18" s="85"/>
      <c r="OLK18" s="85"/>
      <c r="OLL18" s="85"/>
      <c r="OLM18" s="85"/>
      <c r="OLN18" s="85"/>
      <c r="OLO18" s="85"/>
      <c r="OLP18" s="85"/>
      <c r="OLQ18" s="85"/>
      <c r="OLR18" s="85"/>
      <c r="OLS18" s="85"/>
      <c r="OLT18" s="85"/>
      <c r="OLU18" s="85"/>
      <c r="OLV18" s="85"/>
      <c r="OLW18" s="85"/>
      <c r="OLX18" s="85"/>
      <c r="OLY18" s="85"/>
      <c r="OLZ18" s="85"/>
      <c r="OMA18" s="85"/>
      <c r="OMB18" s="85"/>
      <c r="OMC18" s="85"/>
      <c r="OMD18" s="85"/>
      <c r="OME18" s="85"/>
      <c r="OMF18" s="85"/>
      <c r="OMG18" s="85"/>
      <c r="OMH18" s="85"/>
      <c r="OMI18" s="85"/>
      <c r="OMJ18" s="85"/>
      <c r="OMK18" s="85"/>
      <c r="OML18" s="85"/>
      <c r="OMM18" s="85"/>
      <c r="OMN18" s="85"/>
      <c r="OMO18" s="85"/>
      <c r="OMP18" s="85"/>
      <c r="OMQ18" s="85"/>
      <c r="OMR18" s="85"/>
      <c r="OMS18" s="85"/>
      <c r="OMT18" s="85"/>
      <c r="OMU18" s="85"/>
      <c r="OMV18" s="85"/>
      <c r="OMW18" s="85"/>
      <c r="OMX18" s="85"/>
      <c r="OMY18" s="85"/>
      <c r="OMZ18" s="85"/>
      <c r="ONA18" s="85"/>
      <c r="ONB18" s="85"/>
      <c r="ONC18" s="85"/>
      <c r="OND18" s="85"/>
      <c r="ONE18" s="85"/>
      <c r="ONF18" s="85"/>
      <c r="ONG18" s="85"/>
      <c r="ONH18" s="85"/>
      <c r="ONI18" s="85"/>
      <c r="ONJ18" s="85"/>
      <c r="ONK18" s="85"/>
      <c r="ONL18" s="85"/>
      <c r="ONM18" s="85"/>
      <c r="ONN18" s="85"/>
      <c r="ONO18" s="85"/>
      <c r="ONP18" s="85"/>
      <c r="ONQ18" s="85"/>
      <c r="ONR18" s="85"/>
      <c r="ONS18" s="85"/>
      <c r="ONT18" s="85"/>
      <c r="ONU18" s="85"/>
      <c r="ONV18" s="85"/>
      <c r="ONW18" s="85"/>
      <c r="ONX18" s="85"/>
      <c r="ONY18" s="85"/>
      <c r="ONZ18" s="85"/>
      <c r="OOA18" s="85"/>
      <c r="OOB18" s="85"/>
      <c r="OOC18" s="85"/>
      <c r="OOD18" s="85"/>
      <c r="OOE18" s="85"/>
      <c r="OOF18" s="85"/>
      <c r="OOG18" s="85"/>
      <c r="OOH18" s="85"/>
      <c r="OOI18" s="85"/>
      <c r="OOJ18" s="85"/>
      <c r="OOK18" s="85"/>
      <c r="OOL18" s="85"/>
      <c r="OOM18" s="85"/>
      <c r="OON18" s="85"/>
      <c r="OOO18" s="85"/>
      <c r="OOP18" s="85"/>
      <c r="OOQ18" s="85"/>
      <c r="OOR18" s="85"/>
      <c r="OOS18" s="85"/>
      <c r="OOT18" s="85"/>
      <c r="OOU18" s="85"/>
      <c r="OOV18" s="85"/>
      <c r="OOW18" s="85"/>
      <c r="OOX18" s="85"/>
      <c r="OOY18" s="85"/>
      <c r="OOZ18" s="85"/>
      <c r="OPA18" s="85"/>
      <c r="OPB18" s="85"/>
      <c r="OPC18" s="85"/>
      <c r="OPD18" s="85"/>
      <c r="OPE18" s="85"/>
      <c r="OPF18" s="85"/>
      <c r="OPG18" s="85"/>
      <c r="OPH18" s="85"/>
      <c r="OPI18" s="85"/>
      <c r="OPJ18" s="85"/>
      <c r="OPK18" s="85"/>
      <c r="OPL18" s="85"/>
      <c r="OPM18" s="85"/>
      <c r="OPN18" s="85"/>
      <c r="OPO18" s="85"/>
      <c r="OPP18" s="85"/>
      <c r="OPQ18" s="85"/>
      <c r="OPR18" s="85"/>
      <c r="OPS18" s="85"/>
      <c r="OPT18" s="85"/>
      <c r="OPU18" s="85"/>
      <c r="OPV18" s="85"/>
      <c r="OPW18" s="85"/>
      <c r="OPX18" s="85"/>
      <c r="OPY18" s="85"/>
      <c r="OPZ18" s="85"/>
      <c r="OQA18" s="85"/>
      <c r="OQB18" s="85"/>
      <c r="OQC18" s="85"/>
      <c r="OQD18" s="85"/>
      <c r="OQE18" s="85"/>
      <c r="OQF18" s="85"/>
      <c r="OQG18" s="85"/>
      <c r="OQH18" s="85"/>
      <c r="OQI18" s="85"/>
      <c r="OQJ18" s="85"/>
      <c r="OQK18" s="85"/>
      <c r="OQL18" s="85"/>
      <c r="OQM18" s="85"/>
      <c r="OQN18" s="85"/>
      <c r="OQO18" s="85"/>
      <c r="OQP18" s="85"/>
      <c r="OQQ18" s="85"/>
      <c r="OQR18" s="85"/>
      <c r="OQS18" s="85"/>
      <c r="OQT18" s="85"/>
      <c r="OQU18" s="85"/>
      <c r="OQV18" s="85"/>
      <c r="OQW18" s="85"/>
      <c r="OQX18" s="85"/>
      <c r="OQY18" s="85"/>
      <c r="OQZ18" s="85"/>
      <c r="ORA18" s="85"/>
      <c r="ORB18" s="85"/>
      <c r="ORC18" s="85"/>
      <c r="ORD18" s="85"/>
      <c r="ORE18" s="85"/>
      <c r="ORF18" s="85"/>
      <c r="ORG18" s="85"/>
      <c r="ORH18" s="85"/>
      <c r="ORI18" s="85"/>
      <c r="ORJ18" s="85"/>
      <c r="ORK18" s="85"/>
      <c r="ORL18" s="85"/>
      <c r="ORM18" s="85"/>
      <c r="ORN18" s="85"/>
      <c r="ORO18" s="85"/>
      <c r="ORP18" s="85"/>
      <c r="ORQ18" s="85"/>
      <c r="ORR18" s="85"/>
      <c r="ORS18" s="85"/>
      <c r="ORT18" s="85"/>
      <c r="ORU18" s="85"/>
      <c r="ORV18" s="85"/>
      <c r="ORW18" s="85"/>
      <c r="ORX18" s="85"/>
      <c r="ORY18" s="85"/>
      <c r="ORZ18" s="85"/>
      <c r="OSA18" s="85"/>
      <c r="OSB18" s="85"/>
      <c r="OSC18" s="85"/>
      <c r="OSD18" s="85"/>
      <c r="OSE18" s="85"/>
      <c r="OSF18" s="85"/>
      <c r="OSG18" s="85"/>
      <c r="OSH18" s="85"/>
      <c r="OSI18" s="85"/>
      <c r="OSJ18" s="85"/>
      <c r="OSK18" s="85"/>
      <c r="OSL18" s="85"/>
      <c r="OSM18" s="85"/>
      <c r="OSN18" s="85"/>
      <c r="OSO18" s="85"/>
      <c r="OSP18" s="85"/>
      <c r="OSQ18" s="85"/>
      <c r="OSR18" s="85"/>
      <c r="OSS18" s="85"/>
      <c r="OST18" s="85"/>
      <c r="OSU18" s="85"/>
      <c r="OSV18" s="85"/>
      <c r="OSW18" s="85"/>
      <c r="OSX18" s="85"/>
      <c r="OSY18" s="85"/>
      <c r="OSZ18" s="85"/>
      <c r="OTA18" s="85"/>
      <c r="OTB18" s="85"/>
      <c r="OTC18" s="85"/>
      <c r="OTD18" s="85"/>
      <c r="OTE18" s="85"/>
      <c r="OTF18" s="85"/>
      <c r="OTG18" s="85"/>
      <c r="OTH18" s="85"/>
      <c r="OTI18" s="85"/>
      <c r="OTJ18" s="85"/>
      <c r="OTK18" s="85"/>
      <c r="OTL18" s="85"/>
      <c r="OTM18" s="85"/>
      <c r="OTN18" s="85"/>
      <c r="OTO18" s="85"/>
      <c r="OTP18" s="85"/>
      <c r="OTQ18" s="85"/>
      <c r="OTR18" s="85"/>
      <c r="OTS18" s="85"/>
      <c r="OTT18" s="85"/>
      <c r="OTU18" s="85"/>
      <c r="OTV18" s="85"/>
      <c r="OTW18" s="85"/>
      <c r="OTX18" s="85"/>
      <c r="OTY18" s="85"/>
      <c r="OTZ18" s="85"/>
      <c r="OUA18" s="85"/>
      <c r="OUB18" s="85"/>
      <c r="OUC18" s="85"/>
      <c r="OUD18" s="85"/>
      <c r="OUE18" s="85"/>
      <c r="OUF18" s="85"/>
      <c r="OUG18" s="85"/>
      <c r="OUH18" s="85"/>
      <c r="OUI18" s="85"/>
      <c r="OUJ18" s="85"/>
      <c r="OUK18" s="85"/>
      <c r="OUL18" s="85"/>
      <c r="OUM18" s="85"/>
      <c r="OUN18" s="85"/>
      <c r="OUO18" s="85"/>
      <c r="OUP18" s="85"/>
      <c r="OUQ18" s="85"/>
      <c r="OUR18" s="85"/>
      <c r="OUS18" s="85"/>
      <c r="OUT18" s="85"/>
      <c r="OUU18" s="85"/>
      <c r="OUV18" s="85"/>
      <c r="OUW18" s="85"/>
      <c r="OUX18" s="85"/>
      <c r="OUY18" s="85"/>
      <c r="OUZ18" s="85"/>
      <c r="OVA18" s="85"/>
      <c r="OVB18" s="85"/>
      <c r="OVC18" s="85"/>
      <c r="OVD18" s="85"/>
      <c r="OVE18" s="85"/>
      <c r="OVF18" s="85"/>
      <c r="OVG18" s="85"/>
      <c r="OVH18" s="85"/>
      <c r="OVI18" s="85"/>
      <c r="OVJ18" s="85"/>
      <c r="OVK18" s="85"/>
      <c r="OVL18" s="85"/>
      <c r="OVM18" s="85"/>
      <c r="OVN18" s="85"/>
      <c r="OVO18" s="85"/>
      <c r="OVP18" s="85"/>
      <c r="OVQ18" s="85"/>
      <c r="OVR18" s="85"/>
      <c r="OVS18" s="85"/>
      <c r="OVT18" s="85"/>
      <c r="OVU18" s="85"/>
      <c r="OVV18" s="85"/>
      <c r="OVW18" s="85"/>
      <c r="OVX18" s="85"/>
      <c r="OVY18" s="85"/>
      <c r="OVZ18" s="85"/>
      <c r="OWA18" s="85"/>
      <c r="OWB18" s="85"/>
      <c r="OWC18" s="85"/>
      <c r="OWD18" s="85"/>
      <c r="OWE18" s="85"/>
      <c r="OWF18" s="85"/>
      <c r="OWG18" s="85"/>
      <c r="OWH18" s="85"/>
      <c r="OWI18" s="85"/>
      <c r="OWJ18" s="85"/>
      <c r="OWK18" s="85"/>
      <c r="OWL18" s="85"/>
      <c r="OWM18" s="85"/>
      <c r="OWN18" s="85"/>
      <c r="OWO18" s="85"/>
      <c r="OWP18" s="85"/>
      <c r="OWQ18" s="85"/>
      <c r="OWR18" s="85"/>
      <c r="OWS18" s="85"/>
      <c r="OWT18" s="85"/>
      <c r="OWU18" s="85"/>
      <c r="OWV18" s="85"/>
      <c r="OWW18" s="85"/>
      <c r="OWX18" s="85"/>
      <c r="OWY18" s="85"/>
      <c r="OWZ18" s="85"/>
      <c r="OXA18" s="85"/>
      <c r="OXB18" s="85"/>
      <c r="OXC18" s="85"/>
      <c r="OXD18" s="85"/>
      <c r="OXE18" s="85"/>
      <c r="OXF18" s="85"/>
      <c r="OXG18" s="85"/>
      <c r="OXH18" s="85"/>
      <c r="OXI18" s="85"/>
      <c r="OXJ18" s="85"/>
      <c r="OXK18" s="85"/>
      <c r="OXL18" s="85"/>
      <c r="OXM18" s="85"/>
      <c r="OXN18" s="85"/>
      <c r="OXO18" s="85"/>
      <c r="OXP18" s="85"/>
      <c r="OXQ18" s="85"/>
      <c r="OXR18" s="85"/>
      <c r="OXS18" s="85"/>
      <c r="OXT18" s="85"/>
      <c r="OXU18" s="85"/>
      <c r="OXV18" s="85"/>
      <c r="OXW18" s="85"/>
      <c r="OXX18" s="85"/>
      <c r="OXY18" s="85"/>
      <c r="OXZ18" s="85"/>
      <c r="OYA18" s="85"/>
      <c r="OYB18" s="85"/>
      <c r="OYC18" s="85"/>
      <c r="OYD18" s="85"/>
      <c r="OYE18" s="85"/>
      <c r="OYF18" s="85"/>
      <c r="OYG18" s="85"/>
      <c r="OYH18" s="85"/>
      <c r="OYI18" s="85"/>
      <c r="OYJ18" s="85"/>
      <c r="OYK18" s="85"/>
      <c r="OYL18" s="85"/>
      <c r="OYM18" s="85"/>
      <c r="OYN18" s="85"/>
      <c r="OYO18" s="85"/>
      <c r="OYP18" s="85"/>
      <c r="OYQ18" s="85"/>
      <c r="OYR18" s="85"/>
      <c r="OYS18" s="85"/>
      <c r="OYT18" s="85"/>
      <c r="OYU18" s="85"/>
      <c r="OYV18" s="85"/>
      <c r="OYW18" s="85"/>
      <c r="OYX18" s="85"/>
      <c r="OYY18" s="85"/>
      <c r="OYZ18" s="85"/>
      <c r="OZA18" s="85"/>
      <c r="OZB18" s="85"/>
      <c r="OZC18" s="85"/>
      <c r="OZD18" s="85"/>
      <c r="OZE18" s="85"/>
      <c r="OZF18" s="85"/>
      <c r="OZG18" s="85"/>
      <c r="OZH18" s="85"/>
      <c r="OZI18" s="85"/>
      <c r="OZJ18" s="85"/>
      <c r="OZK18" s="85"/>
      <c r="OZL18" s="85"/>
      <c r="OZM18" s="85"/>
      <c r="OZN18" s="85"/>
      <c r="OZO18" s="85"/>
      <c r="OZP18" s="85"/>
      <c r="OZQ18" s="85"/>
      <c r="OZR18" s="85"/>
      <c r="OZS18" s="85"/>
      <c r="OZT18" s="85"/>
      <c r="OZU18" s="85"/>
      <c r="OZV18" s="85"/>
      <c r="OZW18" s="85"/>
      <c r="OZX18" s="85"/>
      <c r="OZY18" s="85"/>
      <c r="OZZ18" s="85"/>
      <c r="PAA18" s="85"/>
      <c r="PAB18" s="85"/>
      <c r="PAC18" s="85"/>
      <c r="PAD18" s="85"/>
      <c r="PAE18" s="85"/>
      <c r="PAF18" s="85"/>
      <c r="PAG18" s="85"/>
      <c r="PAH18" s="85"/>
      <c r="PAI18" s="85"/>
      <c r="PAJ18" s="85"/>
      <c r="PAK18" s="85"/>
      <c r="PAL18" s="85"/>
      <c r="PAM18" s="85"/>
      <c r="PAN18" s="85"/>
      <c r="PAO18" s="85"/>
      <c r="PAP18" s="85"/>
      <c r="PAQ18" s="85"/>
      <c r="PAR18" s="85"/>
      <c r="PAS18" s="85"/>
      <c r="PAT18" s="85"/>
      <c r="PAU18" s="85"/>
      <c r="PAV18" s="85"/>
      <c r="PAW18" s="85"/>
      <c r="PAX18" s="85"/>
      <c r="PAY18" s="85"/>
      <c r="PAZ18" s="85"/>
      <c r="PBA18" s="85"/>
      <c r="PBB18" s="85"/>
      <c r="PBC18" s="85"/>
      <c r="PBD18" s="85"/>
      <c r="PBE18" s="85"/>
      <c r="PBF18" s="85"/>
      <c r="PBG18" s="85"/>
      <c r="PBH18" s="85"/>
      <c r="PBI18" s="85"/>
      <c r="PBJ18" s="85"/>
      <c r="PBK18" s="85"/>
      <c r="PBL18" s="85"/>
      <c r="PBM18" s="85"/>
      <c r="PBN18" s="85"/>
      <c r="PBO18" s="85"/>
      <c r="PBP18" s="85"/>
      <c r="PBQ18" s="85"/>
      <c r="PBR18" s="85"/>
      <c r="PBS18" s="85"/>
      <c r="PBT18" s="85"/>
      <c r="PBU18" s="85"/>
      <c r="PBV18" s="85"/>
      <c r="PBW18" s="85"/>
      <c r="PBX18" s="85"/>
      <c r="PBY18" s="85"/>
      <c r="PBZ18" s="85"/>
      <c r="PCA18" s="85"/>
      <c r="PCB18" s="85"/>
      <c r="PCC18" s="85"/>
      <c r="PCD18" s="85"/>
      <c r="PCE18" s="85"/>
      <c r="PCF18" s="85"/>
      <c r="PCG18" s="85"/>
      <c r="PCH18" s="85"/>
      <c r="PCI18" s="85"/>
      <c r="PCJ18" s="85"/>
      <c r="PCK18" s="85"/>
      <c r="PCL18" s="85"/>
      <c r="PCM18" s="85"/>
      <c r="PCN18" s="85"/>
      <c r="PCO18" s="85"/>
      <c r="PCP18" s="85"/>
      <c r="PCQ18" s="85"/>
      <c r="PCR18" s="85"/>
      <c r="PCS18" s="85"/>
      <c r="PCT18" s="85"/>
      <c r="PCU18" s="85"/>
      <c r="PCV18" s="85"/>
      <c r="PCW18" s="85"/>
      <c r="PCX18" s="85"/>
      <c r="PCY18" s="85"/>
      <c r="PCZ18" s="85"/>
      <c r="PDA18" s="85"/>
      <c r="PDB18" s="85"/>
      <c r="PDC18" s="85"/>
      <c r="PDD18" s="85"/>
      <c r="PDE18" s="85"/>
      <c r="PDF18" s="85"/>
      <c r="PDG18" s="85"/>
      <c r="PDH18" s="85"/>
      <c r="PDI18" s="85"/>
      <c r="PDJ18" s="85"/>
      <c r="PDK18" s="85"/>
      <c r="PDL18" s="85"/>
      <c r="PDM18" s="85"/>
      <c r="PDN18" s="85"/>
      <c r="PDO18" s="85"/>
      <c r="PDP18" s="85"/>
      <c r="PDQ18" s="85"/>
      <c r="PDR18" s="85"/>
      <c r="PDS18" s="85"/>
      <c r="PDT18" s="85"/>
      <c r="PDU18" s="85"/>
      <c r="PDV18" s="85"/>
      <c r="PDW18" s="85"/>
      <c r="PDX18" s="85"/>
      <c r="PDY18" s="85"/>
      <c r="PDZ18" s="85"/>
      <c r="PEA18" s="85"/>
      <c r="PEB18" s="85"/>
      <c r="PEC18" s="85"/>
      <c r="PED18" s="85"/>
      <c r="PEE18" s="85"/>
      <c r="PEF18" s="85"/>
      <c r="PEG18" s="85"/>
      <c r="PEH18" s="85"/>
      <c r="PEI18" s="85"/>
      <c r="PEJ18" s="85"/>
      <c r="PEK18" s="85"/>
      <c r="PEL18" s="85"/>
      <c r="PEM18" s="85"/>
      <c r="PEN18" s="85"/>
      <c r="PEO18" s="85"/>
      <c r="PEP18" s="85"/>
      <c r="PEQ18" s="85"/>
      <c r="PER18" s="85"/>
      <c r="PES18" s="85"/>
      <c r="PET18" s="85"/>
      <c r="PEU18" s="85"/>
      <c r="PEV18" s="85"/>
      <c r="PEW18" s="85"/>
      <c r="PEX18" s="85"/>
      <c r="PEY18" s="85"/>
      <c r="PEZ18" s="85"/>
      <c r="PFA18" s="85"/>
      <c r="PFB18" s="85"/>
      <c r="PFC18" s="85"/>
      <c r="PFD18" s="85"/>
      <c r="PFE18" s="85"/>
      <c r="PFF18" s="85"/>
      <c r="PFG18" s="85"/>
      <c r="PFH18" s="85"/>
      <c r="PFI18" s="85"/>
      <c r="PFJ18" s="85"/>
      <c r="PFK18" s="85"/>
      <c r="PFL18" s="85"/>
      <c r="PFM18" s="85"/>
      <c r="PFN18" s="85"/>
      <c r="PFO18" s="85"/>
      <c r="PFP18" s="85"/>
      <c r="PFQ18" s="85"/>
      <c r="PFR18" s="85"/>
      <c r="PFS18" s="85"/>
      <c r="PFT18" s="85"/>
      <c r="PFU18" s="85"/>
      <c r="PFV18" s="85"/>
      <c r="PFW18" s="85"/>
      <c r="PFX18" s="85"/>
      <c r="PFY18" s="85"/>
      <c r="PFZ18" s="85"/>
      <c r="PGA18" s="85"/>
      <c r="PGB18" s="85"/>
      <c r="PGC18" s="85"/>
      <c r="PGD18" s="85"/>
      <c r="PGE18" s="85"/>
      <c r="PGF18" s="85"/>
      <c r="PGG18" s="85"/>
      <c r="PGH18" s="85"/>
      <c r="PGI18" s="85"/>
      <c r="PGJ18" s="85"/>
      <c r="PGK18" s="85"/>
      <c r="PGL18" s="85"/>
      <c r="PGM18" s="85"/>
      <c r="PGN18" s="85"/>
      <c r="PGO18" s="85"/>
      <c r="PGP18" s="85"/>
      <c r="PGQ18" s="85"/>
      <c r="PGR18" s="85"/>
      <c r="PGS18" s="85"/>
      <c r="PGT18" s="85"/>
      <c r="PGU18" s="85"/>
      <c r="PGV18" s="85"/>
      <c r="PGW18" s="85"/>
      <c r="PGX18" s="85"/>
      <c r="PGY18" s="85"/>
      <c r="PGZ18" s="85"/>
      <c r="PHA18" s="85"/>
      <c r="PHB18" s="85"/>
      <c r="PHC18" s="85"/>
      <c r="PHD18" s="85"/>
      <c r="PHE18" s="85"/>
      <c r="PHF18" s="85"/>
      <c r="PHG18" s="85"/>
      <c r="PHH18" s="85"/>
      <c r="PHI18" s="85"/>
      <c r="PHJ18" s="85"/>
      <c r="PHK18" s="85"/>
      <c r="PHL18" s="85"/>
      <c r="PHM18" s="85"/>
      <c r="PHN18" s="85"/>
      <c r="PHO18" s="85"/>
      <c r="PHP18" s="85"/>
      <c r="PHQ18" s="85"/>
      <c r="PHR18" s="85"/>
      <c r="PHS18" s="85"/>
      <c r="PHT18" s="85"/>
      <c r="PHU18" s="85"/>
      <c r="PHV18" s="85"/>
      <c r="PHW18" s="85"/>
      <c r="PHX18" s="85"/>
      <c r="PHY18" s="85"/>
      <c r="PHZ18" s="85"/>
      <c r="PIA18" s="85"/>
      <c r="PIB18" s="85"/>
      <c r="PIC18" s="85"/>
      <c r="PID18" s="85"/>
      <c r="PIE18" s="85"/>
      <c r="PIF18" s="85"/>
      <c r="PIG18" s="85"/>
      <c r="PIH18" s="85"/>
      <c r="PII18" s="85"/>
      <c r="PIJ18" s="85"/>
      <c r="PIK18" s="85"/>
      <c r="PIL18" s="85"/>
      <c r="PIM18" s="85"/>
      <c r="PIN18" s="85"/>
      <c r="PIO18" s="85"/>
      <c r="PIP18" s="85"/>
      <c r="PIQ18" s="85"/>
      <c r="PIR18" s="85"/>
      <c r="PIS18" s="85"/>
      <c r="PIT18" s="85"/>
      <c r="PIU18" s="85"/>
      <c r="PIV18" s="85"/>
      <c r="PIW18" s="85"/>
      <c r="PIX18" s="85"/>
      <c r="PIY18" s="85"/>
      <c r="PIZ18" s="85"/>
      <c r="PJA18" s="85"/>
      <c r="PJB18" s="85"/>
      <c r="PJC18" s="85"/>
      <c r="PJD18" s="85"/>
      <c r="PJE18" s="85"/>
      <c r="PJF18" s="85"/>
      <c r="PJG18" s="85"/>
      <c r="PJH18" s="85"/>
      <c r="PJI18" s="85"/>
      <c r="PJJ18" s="85"/>
      <c r="PJK18" s="85"/>
      <c r="PJL18" s="85"/>
      <c r="PJM18" s="85"/>
      <c r="PJN18" s="85"/>
      <c r="PJO18" s="85"/>
      <c r="PJP18" s="85"/>
      <c r="PJQ18" s="85"/>
      <c r="PJR18" s="85"/>
      <c r="PJS18" s="85"/>
      <c r="PJT18" s="85"/>
      <c r="PJU18" s="85"/>
      <c r="PJV18" s="85"/>
      <c r="PJW18" s="85"/>
      <c r="PJX18" s="85"/>
      <c r="PJY18" s="85"/>
      <c r="PJZ18" s="85"/>
      <c r="PKA18" s="85"/>
      <c r="PKB18" s="85"/>
      <c r="PKC18" s="85"/>
      <c r="PKD18" s="85"/>
      <c r="PKE18" s="85"/>
      <c r="PKF18" s="85"/>
      <c r="PKG18" s="85"/>
      <c r="PKH18" s="85"/>
      <c r="PKI18" s="85"/>
      <c r="PKJ18" s="85"/>
      <c r="PKK18" s="85"/>
      <c r="PKL18" s="85"/>
      <c r="PKM18" s="85"/>
      <c r="PKN18" s="85"/>
      <c r="PKO18" s="85"/>
      <c r="PKP18" s="85"/>
      <c r="PKQ18" s="85"/>
      <c r="PKR18" s="85"/>
      <c r="PKS18" s="85"/>
      <c r="PKT18" s="85"/>
      <c r="PKU18" s="85"/>
      <c r="PKV18" s="85"/>
      <c r="PKW18" s="85"/>
      <c r="PKX18" s="85"/>
      <c r="PKY18" s="85"/>
      <c r="PKZ18" s="85"/>
      <c r="PLA18" s="85"/>
      <c r="PLB18" s="85"/>
      <c r="PLC18" s="85"/>
      <c r="PLD18" s="85"/>
      <c r="PLE18" s="85"/>
      <c r="PLF18" s="85"/>
      <c r="PLG18" s="85"/>
      <c r="PLH18" s="85"/>
      <c r="PLI18" s="85"/>
      <c r="PLJ18" s="85"/>
      <c r="PLK18" s="85"/>
      <c r="PLL18" s="85"/>
      <c r="PLM18" s="85"/>
      <c r="PLN18" s="85"/>
      <c r="PLO18" s="85"/>
      <c r="PLP18" s="85"/>
      <c r="PLQ18" s="85"/>
      <c r="PLR18" s="85"/>
      <c r="PLS18" s="85"/>
      <c r="PLT18" s="85"/>
      <c r="PLU18" s="85"/>
      <c r="PLV18" s="85"/>
      <c r="PLW18" s="85"/>
      <c r="PLX18" s="85"/>
      <c r="PLY18" s="85"/>
      <c r="PLZ18" s="85"/>
      <c r="PMA18" s="85"/>
      <c r="PMB18" s="85"/>
      <c r="PMC18" s="85"/>
      <c r="PMD18" s="85"/>
      <c r="PME18" s="85"/>
      <c r="PMF18" s="85"/>
      <c r="PMG18" s="85"/>
      <c r="PMH18" s="85"/>
      <c r="PMI18" s="85"/>
      <c r="PMJ18" s="85"/>
      <c r="PMK18" s="85"/>
      <c r="PML18" s="85"/>
      <c r="PMM18" s="85"/>
      <c r="PMN18" s="85"/>
      <c r="PMO18" s="85"/>
      <c r="PMP18" s="85"/>
      <c r="PMQ18" s="85"/>
      <c r="PMR18" s="85"/>
      <c r="PMS18" s="85"/>
      <c r="PMT18" s="85"/>
      <c r="PMU18" s="85"/>
      <c r="PMV18" s="85"/>
      <c r="PMW18" s="85"/>
      <c r="PMX18" s="85"/>
      <c r="PMY18" s="85"/>
      <c r="PMZ18" s="85"/>
      <c r="PNA18" s="85"/>
      <c r="PNB18" s="85"/>
      <c r="PNC18" s="85"/>
      <c r="PND18" s="85"/>
      <c r="PNE18" s="85"/>
      <c r="PNF18" s="85"/>
      <c r="PNG18" s="85"/>
      <c r="PNH18" s="85"/>
      <c r="PNI18" s="85"/>
      <c r="PNJ18" s="85"/>
      <c r="PNK18" s="85"/>
      <c r="PNL18" s="85"/>
      <c r="PNM18" s="85"/>
      <c r="PNN18" s="85"/>
      <c r="PNO18" s="85"/>
      <c r="PNP18" s="85"/>
      <c r="PNQ18" s="85"/>
      <c r="PNR18" s="85"/>
      <c r="PNS18" s="85"/>
      <c r="PNT18" s="85"/>
      <c r="PNU18" s="85"/>
      <c r="PNV18" s="85"/>
      <c r="PNW18" s="85"/>
      <c r="PNX18" s="85"/>
      <c r="PNY18" s="85"/>
      <c r="PNZ18" s="85"/>
      <c r="POA18" s="85"/>
      <c r="POB18" s="85"/>
      <c r="POC18" s="85"/>
      <c r="POD18" s="85"/>
      <c r="POE18" s="85"/>
      <c r="POF18" s="85"/>
      <c r="POG18" s="85"/>
      <c r="POH18" s="85"/>
      <c r="POI18" s="85"/>
      <c r="POJ18" s="85"/>
      <c r="POK18" s="85"/>
      <c r="POL18" s="85"/>
      <c r="POM18" s="85"/>
      <c r="PON18" s="85"/>
      <c r="POO18" s="85"/>
      <c r="POP18" s="85"/>
      <c r="POQ18" s="85"/>
      <c r="POR18" s="85"/>
      <c r="POS18" s="85"/>
      <c r="POT18" s="85"/>
      <c r="POU18" s="85"/>
      <c r="POV18" s="85"/>
      <c r="POW18" s="85"/>
      <c r="POX18" s="85"/>
      <c r="POY18" s="85"/>
      <c r="POZ18" s="85"/>
      <c r="PPA18" s="85"/>
      <c r="PPB18" s="85"/>
      <c r="PPC18" s="85"/>
      <c r="PPD18" s="85"/>
      <c r="PPE18" s="85"/>
      <c r="PPF18" s="85"/>
      <c r="PPG18" s="85"/>
      <c r="PPH18" s="85"/>
      <c r="PPI18" s="85"/>
      <c r="PPJ18" s="85"/>
      <c r="PPK18" s="85"/>
      <c r="PPL18" s="85"/>
      <c r="PPM18" s="85"/>
      <c r="PPN18" s="85"/>
      <c r="PPO18" s="85"/>
      <c r="PPP18" s="85"/>
      <c r="PPQ18" s="85"/>
      <c r="PPR18" s="85"/>
      <c r="PPS18" s="85"/>
      <c r="PPT18" s="85"/>
      <c r="PPU18" s="85"/>
      <c r="PPV18" s="85"/>
      <c r="PPW18" s="85"/>
      <c r="PPX18" s="85"/>
      <c r="PPY18" s="85"/>
      <c r="PPZ18" s="85"/>
      <c r="PQA18" s="85"/>
      <c r="PQB18" s="85"/>
      <c r="PQC18" s="85"/>
      <c r="PQD18" s="85"/>
      <c r="PQE18" s="85"/>
      <c r="PQF18" s="85"/>
      <c r="PQG18" s="85"/>
      <c r="PQH18" s="85"/>
      <c r="PQI18" s="85"/>
      <c r="PQJ18" s="85"/>
      <c r="PQK18" s="85"/>
      <c r="PQL18" s="85"/>
      <c r="PQM18" s="85"/>
      <c r="PQN18" s="85"/>
      <c r="PQO18" s="85"/>
      <c r="PQP18" s="85"/>
      <c r="PQQ18" s="85"/>
      <c r="PQR18" s="85"/>
      <c r="PQS18" s="85"/>
      <c r="PQT18" s="85"/>
      <c r="PQU18" s="85"/>
      <c r="PQV18" s="85"/>
      <c r="PQW18" s="85"/>
      <c r="PQX18" s="85"/>
      <c r="PQY18" s="85"/>
      <c r="PQZ18" s="85"/>
      <c r="PRA18" s="85"/>
      <c r="PRB18" s="85"/>
      <c r="PRC18" s="85"/>
      <c r="PRD18" s="85"/>
      <c r="PRE18" s="85"/>
      <c r="PRF18" s="85"/>
      <c r="PRG18" s="85"/>
      <c r="PRH18" s="85"/>
      <c r="PRI18" s="85"/>
      <c r="PRJ18" s="85"/>
      <c r="PRK18" s="85"/>
      <c r="PRL18" s="85"/>
      <c r="PRM18" s="85"/>
      <c r="PRN18" s="85"/>
      <c r="PRO18" s="85"/>
      <c r="PRP18" s="85"/>
      <c r="PRQ18" s="85"/>
      <c r="PRR18" s="85"/>
      <c r="PRS18" s="85"/>
      <c r="PRT18" s="85"/>
      <c r="PRU18" s="85"/>
      <c r="PRV18" s="85"/>
      <c r="PRW18" s="85"/>
      <c r="PRX18" s="85"/>
      <c r="PRY18" s="85"/>
      <c r="PRZ18" s="85"/>
      <c r="PSA18" s="85"/>
      <c r="PSB18" s="85"/>
      <c r="PSC18" s="85"/>
      <c r="PSD18" s="85"/>
      <c r="PSE18" s="85"/>
      <c r="PSF18" s="85"/>
      <c r="PSG18" s="85"/>
      <c r="PSH18" s="85"/>
      <c r="PSI18" s="85"/>
      <c r="PSJ18" s="85"/>
      <c r="PSK18" s="85"/>
      <c r="PSL18" s="85"/>
      <c r="PSM18" s="85"/>
      <c r="PSN18" s="85"/>
      <c r="PSO18" s="85"/>
      <c r="PSP18" s="85"/>
      <c r="PSQ18" s="85"/>
      <c r="PSR18" s="85"/>
      <c r="PSS18" s="85"/>
      <c r="PST18" s="85"/>
      <c r="PSU18" s="85"/>
      <c r="PSV18" s="85"/>
      <c r="PSW18" s="85"/>
      <c r="PSX18" s="85"/>
      <c r="PSY18" s="85"/>
      <c r="PSZ18" s="85"/>
      <c r="PTA18" s="85"/>
      <c r="PTB18" s="85"/>
      <c r="PTC18" s="85"/>
      <c r="PTD18" s="85"/>
      <c r="PTE18" s="85"/>
      <c r="PTF18" s="85"/>
      <c r="PTG18" s="85"/>
      <c r="PTH18" s="85"/>
      <c r="PTI18" s="85"/>
      <c r="PTJ18" s="85"/>
      <c r="PTK18" s="85"/>
      <c r="PTL18" s="85"/>
      <c r="PTM18" s="85"/>
      <c r="PTN18" s="85"/>
      <c r="PTO18" s="85"/>
      <c r="PTP18" s="85"/>
      <c r="PTQ18" s="85"/>
      <c r="PTR18" s="85"/>
      <c r="PTS18" s="85"/>
      <c r="PTT18" s="85"/>
      <c r="PTU18" s="85"/>
      <c r="PTV18" s="85"/>
      <c r="PTW18" s="85"/>
      <c r="PTX18" s="85"/>
      <c r="PTY18" s="85"/>
      <c r="PTZ18" s="85"/>
      <c r="PUA18" s="85"/>
      <c r="PUB18" s="85"/>
      <c r="PUC18" s="85"/>
      <c r="PUD18" s="85"/>
      <c r="PUE18" s="85"/>
      <c r="PUF18" s="85"/>
      <c r="PUG18" s="85"/>
      <c r="PUH18" s="85"/>
      <c r="PUI18" s="85"/>
      <c r="PUJ18" s="85"/>
      <c r="PUK18" s="85"/>
      <c r="PUL18" s="85"/>
      <c r="PUM18" s="85"/>
      <c r="PUN18" s="85"/>
      <c r="PUO18" s="85"/>
      <c r="PUP18" s="85"/>
      <c r="PUQ18" s="85"/>
      <c r="PUR18" s="85"/>
      <c r="PUS18" s="85"/>
      <c r="PUT18" s="85"/>
      <c r="PUU18" s="85"/>
      <c r="PUV18" s="85"/>
      <c r="PUW18" s="85"/>
      <c r="PUX18" s="85"/>
      <c r="PUY18" s="85"/>
      <c r="PUZ18" s="85"/>
      <c r="PVA18" s="85"/>
      <c r="PVB18" s="85"/>
      <c r="PVC18" s="85"/>
      <c r="PVD18" s="85"/>
      <c r="PVE18" s="85"/>
      <c r="PVF18" s="85"/>
      <c r="PVG18" s="85"/>
      <c r="PVH18" s="85"/>
      <c r="PVI18" s="85"/>
      <c r="PVJ18" s="85"/>
      <c r="PVK18" s="85"/>
      <c r="PVL18" s="85"/>
      <c r="PVM18" s="85"/>
      <c r="PVN18" s="85"/>
      <c r="PVO18" s="85"/>
      <c r="PVP18" s="85"/>
      <c r="PVQ18" s="85"/>
      <c r="PVR18" s="85"/>
      <c r="PVS18" s="85"/>
      <c r="PVT18" s="85"/>
      <c r="PVU18" s="85"/>
      <c r="PVV18" s="85"/>
      <c r="PVW18" s="85"/>
      <c r="PVX18" s="85"/>
      <c r="PVY18" s="85"/>
      <c r="PVZ18" s="85"/>
      <c r="PWA18" s="85"/>
      <c r="PWB18" s="85"/>
      <c r="PWC18" s="85"/>
      <c r="PWD18" s="85"/>
      <c r="PWE18" s="85"/>
      <c r="PWF18" s="85"/>
      <c r="PWG18" s="85"/>
      <c r="PWH18" s="85"/>
      <c r="PWI18" s="85"/>
      <c r="PWJ18" s="85"/>
      <c r="PWK18" s="85"/>
      <c r="PWL18" s="85"/>
      <c r="PWM18" s="85"/>
      <c r="PWN18" s="85"/>
      <c r="PWO18" s="85"/>
      <c r="PWP18" s="85"/>
      <c r="PWQ18" s="85"/>
      <c r="PWR18" s="85"/>
      <c r="PWS18" s="85"/>
      <c r="PWT18" s="85"/>
      <c r="PWU18" s="85"/>
      <c r="PWV18" s="85"/>
      <c r="PWW18" s="85"/>
      <c r="PWX18" s="85"/>
      <c r="PWY18" s="85"/>
      <c r="PWZ18" s="85"/>
      <c r="PXA18" s="85"/>
      <c r="PXB18" s="85"/>
      <c r="PXC18" s="85"/>
      <c r="PXD18" s="85"/>
      <c r="PXE18" s="85"/>
      <c r="PXF18" s="85"/>
      <c r="PXG18" s="85"/>
      <c r="PXH18" s="85"/>
      <c r="PXI18" s="85"/>
      <c r="PXJ18" s="85"/>
      <c r="PXK18" s="85"/>
      <c r="PXL18" s="85"/>
      <c r="PXM18" s="85"/>
      <c r="PXN18" s="85"/>
      <c r="PXO18" s="85"/>
      <c r="PXP18" s="85"/>
      <c r="PXQ18" s="85"/>
      <c r="PXR18" s="85"/>
      <c r="PXS18" s="85"/>
      <c r="PXT18" s="85"/>
      <c r="PXU18" s="85"/>
      <c r="PXV18" s="85"/>
      <c r="PXW18" s="85"/>
      <c r="PXX18" s="85"/>
      <c r="PXY18" s="85"/>
      <c r="PXZ18" s="85"/>
      <c r="PYA18" s="85"/>
      <c r="PYB18" s="85"/>
      <c r="PYC18" s="85"/>
      <c r="PYD18" s="85"/>
      <c r="PYE18" s="85"/>
      <c r="PYF18" s="85"/>
      <c r="PYG18" s="85"/>
      <c r="PYH18" s="85"/>
      <c r="PYI18" s="85"/>
      <c r="PYJ18" s="85"/>
      <c r="PYK18" s="85"/>
      <c r="PYL18" s="85"/>
      <c r="PYM18" s="85"/>
      <c r="PYN18" s="85"/>
      <c r="PYO18" s="85"/>
      <c r="PYP18" s="85"/>
      <c r="PYQ18" s="85"/>
      <c r="PYR18" s="85"/>
      <c r="PYS18" s="85"/>
      <c r="PYT18" s="85"/>
      <c r="PYU18" s="85"/>
      <c r="PYV18" s="85"/>
      <c r="PYW18" s="85"/>
      <c r="PYX18" s="85"/>
      <c r="PYY18" s="85"/>
      <c r="PYZ18" s="85"/>
      <c r="PZA18" s="85"/>
      <c r="PZB18" s="85"/>
      <c r="PZC18" s="85"/>
      <c r="PZD18" s="85"/>
      <c r="PZE18" s="85"/>
      <c r="PZF18" s="85"/>
      <c r="PZG18" s="85"/>
      <c r="PZH18" s="85"/>
      <c r="PZI18" s="85"/>
      <c r="PZJ18" s="85"/>
      <c r="PZK18" s="85"/>
      <c r="PZL18" s="85"/>
      <c r="PZM18" s="85"/>
      <c r="PZN18" s="85"/>
      <c r="PZO18" s="85"/>
      <c r="PZP18" s="85"/>
      <c r="PZQ18" s="85"/>
      <c r="PZR18" s="85"/>
      <c r="PZS18" s="85"/>
      <c r="PZT18" s="85"/>
      <c r="PZU18" s="85"/>
      <c r="PZV18" s="85"/>
      <c r="PZW18" s="85"/>
      <c r="PZX18" s="85"/>
      <c r="PZY18" s="85"/>
      <c r="PZZ18" s="85"/>
      <c r="QAA18" s="85"/>
      <c r="QAB18" s="85"/>
      <c r="QAC18" s="85"/>
      <c r="QAD18" s="85"/>
      <c r="QAE18" s="85"/>
      <c r="QAF18" s="85"/>
      <c r="QAG18" s="85"/>
      <c r="QAH18" s="85"/>
      <c r="QAI18" s="85"/>
      <c r="QAJ18" s="85"/>
      <c r="QAK18" s="85"/>
      <c r="QAL18" s="85"/>
      <c r="QAM18" s="85"/>
      <c r="QAN18" s="85"/>
      <c r="QAO18" s="85"/>
      <c r="QAP18" s="85"/>
      <c r="QAQ18" s="85"/>
      <c r="QAR18" s="85"/>
      <c r="QAS18" s="85"/>
      <c r="QAT18" s="85"/>
      <c r="QAU18" s="85"/>
      <c r="QAV18" s="85"/>
      <c r="QAW18" s="85"/>
      <c r="QAX18" s="85"/>
      <c r="QAY18" s="85"/>
      <c r="QAZ18" s="85"/>
      <c r="QBA18" s="85"/>
      <c r="QBB18" s="85"/>
      <c r="QBC18" s="85"/>
      <c r="QBD18" s="85"/>
      <c r="QBE18" s="85"/>
      <c r="QBF18" s="85"/>
      <c r="QBG18" s="85"/>
      <c r="QBH18" s="85"/>
      <c r="QBI18" s="85"/>
      <c r="QBJ18" s="85"/>
      <c r="QBK18" s="85"/>
      <c r="QBL18" s="85"/>
      <c r="QBM18" s="85"/>
      <c r="QBN18" s="85"/>
      <c r="QBO18" s="85"/>
      <c r="QBP18" s="85"/>
      <c r="QBQ18" s="85"/>
      <c r="QBR18" s="85"/>
      <c r="QBS18" s="85"/>
      <c r="QBT18" s="85"/>
      <c r="QBU18" s="85"/>
      <c r="QBV18" s="85"/>
      <c r="QBW18" s="85"/>
      <c r="QBX18" s="85"/>
      <c r="QBY18" s="85"/>
      <c r="QBZ18" s="85"/>
      <c r="QCA18" s="85"/>
      <c r="QCB18" s="85"/>
      <c r="QCC18" s="85"/>
      <c r="QCD18" s="85"/>
      <c r="QCE18" s="85"/>
      <c r="QCF18" s="85"/>
      <c r="QCG18" s="85"/>
      <c r="QCH18" s="85"/>
      <c r="QCI18" s="85"/>
      <c r="QCJ18" s="85"/>
      <c r="QCK18" s="85"/>
      <c r="QCL18" s="85"/>
      <c r="QCM18" s="85"/>
      <c r="QCN18" s="85"/>
      <c r="QCO18" s="85"/>
      <c r="QCP18" s="85"/>
      <c r="QCQ18" s="85"/>
      <c r="QCR18" s="85"/>
      <c r="QCS18" s="85"/>
      <c r="QCT18" s="85"/>
      <c r="QCU18" s="85"/>
      <c r="QCV18" s="85"/>
      <c r="QCW18" s="85"/>
      <c r="QCX18" s="85"/>
      <c r="QCY18" s="85"/>
      <c r="QCZ18" s="85"/>
      <c r="QDA18" s="85"/>
      <c r="QDB18" s="85"/>
      <c r="QDC18" s="85"/>
      <c r="QDD18" s="85"/>
      <c r="QDE18" s="85"/>
      <c r="QDF18" s="85"/>
      <c r="QDG18" s="85"/>
      <c r="QDH18" s="85"/>
      <c r="QDI18" s="85"/>
      <c r="QDJ18" s="85"/>
      <c r="QDK18" s="85"/>
      <c r="QDL18" s="85"/>
      <c r="QDM18" s="85"/>
      <c r="QDN18" s="85"/>
      <c r="QDO18" s="85"/>
      <c r="QDP18" s="85"/>
      <c r="QDQ18" s="85"/>
      <c r="QDR18" s="85"/>
      <c r="QDS18" s="85"/>
      <c r="QDT18" s="85"/>
      <c r="QDU18" s="85"/>
      <c r="QDV18" s="85"/>
      <c r="QDW18" s="85"/>
      <c r="QDX18" s="85"/>
      <c r="QDY18" s="85"/>
      <c r="QDZ18" s="85"/>
      <c r="QEA18" s="85"/>
      <c r="QEB18" s="85"/>
      <c r="QEC18" s="85"/>
      <c r="QED18" s="85"/>
      <c r="QEE18" s="85"/>
      <c r="QEF18" s="85"/>
      <c r="QEG18" s="85"/>
      <c r="QEH18" s="85"/>
      <c r="QEI18" s="85"/>
      <c r="QEJ18" s="85"/>
      <c r="QEK18" s="85"/>
      <c r="QEL18" s="85"/>
      <c r="QEM18" s="85"/>
      <c r="QEN18" s="85"/>
      <c r="QEO18" s="85"/>
      <c r="QEP18" s="85"/>
      <c r="QEQ18" s="85"/>
      <c r="QER18" s="85"/>
      <c r="QES18" s="85"/>
      <c r="QET18" s="85"/>
      <c r="QEU18" s="85"/>
      <c r="QEV18" s="85"/>
      <c r="QEW18" s="85"/>
      <c r="QEX18" s="85"/>
      <c r="QEY18" s="85"/>
      <c r="QEZ18" s="85"/>
      <c r="QFA18" s="85"/>
      <c r="QFB18" s="85"/>
      <c r="QFC18" s="85"/>
      <c r="QFD18" s="85"/>
      <c r="QFE18" s="85"/>
      <c r="QFF18" s="85"/>
      <c r="QFG18" s="85"/>
      <c r="QFH18" s="85"/>
      <c r="QFI18" s="85"/>
      <c r="QFJ18" s="85"/>
      <c r="QFK18" s="85"/>
      <c r="QFL18" s="85"/>
      <c r="QFM18" s="85"/>
      <c r="QFN18" s="85"/>
      <c r="QFO18" s="85"/>
      <c r="QFP18" s="85"/>
      <c r="QFQ18" s="85"/>
      <c r="QFR18" s="85"/>
      <c r="QFS18" s="85"/>
      <c r="QFT18" s="85"/>
      <c r="QFU18" s="85"/>
      <c r="QFV18" s="85"/>
      <c r="QFW18" s="85"/>
      <c r="QFX18" s="85"/>
      <c r="QFY18" s="85"/>
      <c r="QFZ18" s="85"/>
      <c r="QGA18" s="85"/>
      <c r="QGB18" s="85"/>
      <c r="QGC18" s="85"/>
      <c r="QGD18" s="85"/>
      <c r="QGE18" s="85"/>
      <c r="QGF18" s="85"/>
      <c r="QGG18" s="85"/>
      <c r="QGH18" s="85"/>
      <c r="QGI18" s="85"/>
      <c r="QGJ18" s="85"/>
      <c r="QGK18" s="85"/>
      <c r="QGL18" s="85"/>
      <c r="QGM18" s="85"/>
      <c r="QGN18" s="85"/>
      <c r="QGO18" s="85"/>
      <c r="QGP18" s="85"/>
      <c r="QGQ18" s="85"/>
      <c r="QGR18" s="85"/>
      <c r="QGS18" s="85"/>
      <c r="QGT18" s="85"/>
      <c r="QGU18" s="85"/>
      <c r="QGV18" s="85"/>
      <c r="QGW18" s="85"/>
      <c r="QGX18" s="85"/>
      <c r="QGY18" s="85"/>
      <c r="QGZ18" s="85"/>
      <c r="QHA18" s="85"/>
      <c r="QHB18" s="85"/>
      <c r="QHC18" s="85"/>
      <c r="QHD18" s="85"/>
      <c r="QHE18" s="85"/>
      <c r="QHF18" s="85"/>
      <c r="QHG18" s="85"/>
      <c r="QHH18" s="85"/>
      <c r="QHI18" s="85"/>
      <c r="QHJ18" s="85"/>
      <c r="QHK18" s="85"/>
      <c r="QHL18" s="85"/>
      <c r="QHM18" s="85"/>
      <c r="QHN18" s="85"/>
      <c r="QHO18" s="85"/>
      <c r="QHP18" s="85"/>
      <c r="QHQ18" s="85"/>
      <c r="QHR18" s="85"/>
      <c r="QHS18" s="85"/>
      <c r="QHT18" s="85"/>
      <c r="QHU18" s="85"/>
      <c r="QHV18" s="85"/>
      <c r="QHW18" s="85"/>
      <c r="QHX18" s="85"/>
      <c r="QHY18" s="85"/>
      <c r="QHZ18" s="85"/>
      <c r="QIA18" s="85"/>
      <c r="QIB18" s="85"/>
      <c r="QIC18" s="85"/>
      <c r="QID18" s="85"/>
      <c r="QIE18" s="85"/>
      <c r="QIF18" s="85"/>
      <c r="QIG18" s="85"/>
      <c r="QIH18" s="85"/>
      <c r="QII18" s="85"/>
      <c r="QIJ18" s="85"/>
      <c r="QIK18" s="85"/>
      <c r="QIL18" s="85"/>
      <c r="QIM18" s="85"/>
      <c r="QIN18" s="85"/>
      <c r="QIO18" s="85"/>
      <c r="QIP18" s="85"/>
      <c r="QIQ18" s="85"/>
      <c r="QIR18" s="85"/>
      <c r="QIS18" s="85"/>
      <c r="QIT18" s="85"/>
      <c r="QIU18" s="85"/>
      <c r="QIV18" s="85"/>
      <c r="QIW18" s="85"/>
      <c r="QIX18" s="85"/>
      <c r="QIY18" s="85"/>
      <c r="QIZ18" s="85"/>
      <c r="QJA18" s="85"/>
      <c r="QJB18" s="85"/>
      <c r="QJC18" s="85"/>
      <c r="QJD18" s="85"/>
      <c r="QJE18" s="85"/>
      <c r="QJF18" s="85"/>
      <c r="QJG18" s="85"/>
      <c r="QJH18" s="85"/>
      <c r="QJI18" s="85"/>
      <c r="QJJ18" s="85"/>
      <c r="QJK18" s="85"/>
      <c r="QJL18" s="85"/>
      <c r="QJM18" s="85"/>
      <c r="QJN18" s="85"/>
      <c r="QJO18" s="85"/>
      <c r="QJP18" s="85"/>
      <c r="QJQ18" s="85"/>
      <c r="QJR18" s="85"/>
      <c r="QJS18" s="85"/>
      <c r="QJT18" s="85"/>
      <c r="QJU18" s="85"/>
      <c r="QJV18" s="85"/>
      <c r="QJW18" s="85"/>
      <c r="QJX18" s="85"/>
      <c r="QJY18" s="85"/>
      <c r="QJZ18" s="85"/>
      <c r="QKA18" s="85"/>
      <c r="QKB18" s="85"/>
      <c r="QKC18" s="85"/>
      <c r="QKD18" s="85"/>
      <c r="QKE18" s="85"/>
      <c r="QKF18" s="85"/>
      <c r="QKG18" s="85"/>
      <c r="QKH18" s="85"/>
      <c r="QKI18" s="85"/>
      <c r="QKJ18" s="85"/>
      <c r="QKK18" s="85"/>
      <c r="QKL18" s="85"/>
      <c r="QKM18" s="85"/>
      <c r="QKN18" s="85"/>
      <c r="QKO18" s="85"/>
      <c r="QKP18" s="85"/>
      <c r="QKQ18" s="85"/>
      <c r="QKR18" s="85"/>
      <c r="QKS18" s="85"/>
      <c r="QKT18" s="85"/>
      <c r="QKU18" s="85"/>
      <c r="QKV18" s="85"/>
      <c r="QKW18" s="85"/>
      <c r="QKX18" s="85"/>
      <c r="QKY18" s="85"/>
      <c r="QKZ18" s="85"/>
      <c r="QLA18" s="85"/>
      <c r="QLB18" s="85"/>
      <c r="QLC18" s="85"/>
      <c r="QLD18" s="85"/>
      <c r="QLE18" s="85"/>
      <c r="QLF18" s="85"/>
      <c r="QLG18" s="85"/>
      <c r="QLH18" s="85"/>
      <c r="QLI18" s="85"/>
      <c r="QLJ18" s="85"/>
      <c r="QLK18" s="85"/>
      <c r="QLL18" s="85"/>
      <c r="QLM18" s="85"/>
      <c r="QLN18" s="85"/>
      <c r="QLO18" s="85"/>
      <c r="QLP18" s="85"/>
      <c r="QLQ18" s="85"/>
      <c r="QLR18" s="85"/>
      <c r="QLS18" s="85"/>
      <c r="QLT18" s="85"/>
      <c r="QLU18" s="85"/>
      <c r="QLV18" s="85"/>
      <c r="QLW18" s="85"/>
      <c r="QLX18" s="85"/>
      <c r="QLY18" s="85"/>
      <c r="QLZ18" s="85"/>
      <c r="QMA18" s="85"/>
      <c r="QMB18" s="85"/>
      <c r="QMC18" s="85"/>
      <c r="QMD18" s="85"/>
      <c r="QME18" s="85"/>
      <c r="QMF18" s="85"/>
      <c r="QMG18" s="85"/>
      <c r="QMH18" s="85"/>
      <c r="QMI18" s="85"/>
      <c r="QMJ18" s="85"/>
      <c r="QMK18" s="85"/>
      <c r="QML18" s="85"/>
      <c r="QMM18" s="85"/>
      <c r="QMN18" s="85"/>
      <c r="QMO18" s="85"/>
      <c r="QMP18" s="85"/>
      <c r="QMQ18" s="85"/>
      <c r="QMR18" s="85"/>
      <c r="QMS18" s="85"/>
      <c r="QMT18" s="85"/>
      <c r="QMU18" s="85"/>
      <c r="QMV18" s="85"/>
      <c r="QMW18" s="85"/>
      <c r="QMX18" s="85"/>
      <c r="QMY18" s="85"/>
      <c r="QMZ18" s="85"/>
      <c r="QNA18" s="85"/>
      <c r="QNB18" s="85"/>
      <c r="QNC18" s="85"/>
      <c r="QND18" s="85"/>
      <c r="QNE18" s="85"/>
      <c r="QNF18" s="85"/>
      <c r="QNG18" s="85"/>
      <c r="QNH18" s="85"/>
      <c r="QNI18" s="85"/>
      <c r="QNJ18" s="85"/>
      <c r="QNK18" s="85"/>
      <c r="QNL18" s="85"/>
      <c r="QNM18" s="85"/>
      <c r="QNN18" s="85"/>
      <c r="QNO18" s="85"/>
      <c r="QNP18" s="85"/>
      <c r="QNQ18" s="85"/>
      <c r="QNR18" s="85"/>
      <c r="QNS18" s="85"/>
      <c r="QNT18" s="85"/>
      <c r="QNU18" s="85"/>
      <c r="QNV18" s="85"/>
      <c r="QNW18" s="85"/>
      <c r="QNX18" s="85"/>
      <c r="QNY18" s="85"/>
      <c r="QNZ18" s="85"/>
      <c r="QOA18" s="85"/>
      <c r="QOB18" s="85"/>
      <c r="QOC18" s="85"/>
      <c r="QOD18" s="85"/>
      <c r="QOE18" s="85"/>
      <c r="QOF18" s="85"/>
      <c r="QOG18" s="85"/>
      <c r="QOH18" s="85"/>
      <c r="QOI18" s="85"/>
      <c r="QOJ18" s="85"/>
      <c r="QOK18" s="85"/>
      <c r="QOL18" s="85"/>
      <c r="QOM18" s="85"/>
      <c r="QON18" s="85"/>
      <c r="QOO18" s="85"/>
      <c r="QOP18" s="85"/>
      <c r="QOQ18" s="85"/>
      <c r="QOR18" s="85"/>
      <c r="QOS18" s="85"/>
      <c r="QOT18" s="85"/>
      <c r="QOU18" s="85"/>
      <c r="QOV18" s="85"/>
      <c r="QOW18" s="85"/>
      <c r="QOX18" s="85"/>
      <c r="QOY18" s="85"/>
      <c r="QOZ18" s="85"/>
      <c r="QPA18" s="85"/>
      <c r="QPB18" s="85"/>
      <c r="QPC18" s="85"/>
      <c r="QPD18" s="85"/>
      <c r="QPE18" s="85"/>
      <c r="QPF18" s="85"/>
      <c r="QPG18" s="85"/>
      <c r="QPH18" s="85"/>
      <c r="QPI18" s="85"/>
      <c r="QPJ18" s="85"/>
      <c r="QPK18" s="85"/>
      <c r="QPL18" s="85"/>
      <c r="QPM18" s="85"/>
      <c r="QPN18" s="85"/>
      <c r="QPO18" s="85"/>
      <c r="QPP18" s="85"/>
      <c r="QPQ18" s="85"/>
      <c r="QPR18" s="85"/>
      <c r="QPS18" s="85"/>
      <c r="QPT18" s="85"/>
      <c r="QPU18" s="85"/>
      <c r="QPV18" s="85"/>
      <c r="QPW18" s="85"/>
      <c r="QPX18" s="85"/>
      <c r="QPY18" s="85"/>
      <c r="QPZ18" s="85"/>
      <c r="QQA18" s="85"/>
      <c r="QQB18" s="85"/>
      <c r="QQC18" s="85"/>
      <c r="QQD18" s="85"/>
      <c r="QQE18" s="85"/>
      <c r="QQF18" s="85"/>
      <c r="QQG18" s="85"/>
      <c r="QQH18" s="85"/>
      <c r="QQI18" s="85"/>
      <c r="QQJ18" s="85"/>
      <c r="QQK18" s="85"/>
      <c r="QQL18" s="85"/>
      <c r="QQM18" s="85"/>
      <c r="QQN18" s="85"/>
      <c r="QQO18" s="85"/>
      <c r="QQP18" s="85"/>
      <c r="QQQ18" s="85"/>
      <c r="QQR18" s="85"/>
      <c r="QQS18" s="85"/>
      <c r="QQT18" s="85"/>
      <c r="QQU18" s="85"/>
      <c r="QQV18" s="85"/>
      <c r="QQW18" s="85"/>
      <c r="QQX18" s="85"/>
      <c r="QQY18" s="85"/>
      <c r="QQZ18" s="85"/>
      <c r="QRA18" s="85"/>
      <c r="QRB18" s="85"/>
      <c r="QRC18" s="85"/>
      <c r="QRD18" s="85"/>
      <c r="QRE18" s="85"/>
      <c r="QRF18" s="85"/>
      <c r="QRG18" s="85"/>
      <c r="QRH18" s="85"/>
      <c r="QRI18" s="85"/>
      <c r="QRJ18" s="85"/>
      <c r="QRK18" s="85"/>
      <c r="QRL18" s="85"/>
      <c r="QRM18" s="85"/>
      <c r="QRN18" s="85"/>
      <c r="QRO18" s="85"/>
      <c r="QRP18" s="85"/>
      <c r="QRQ18" s="85"/>
      <c r="QRR18" s="85"/>
      <c r="QRS18" s="85"/>
      <c r="QRT18" s="85"/>
      <c r="QRU18" s="85"/>
      <c r="QRV18" s="85"/>
      <c r="QRW18" s="85"/>
      <c r="QRX18" s="85"/>
      <c r="QRY18" s="85"/>
      <c r="QRZ18" s="85"/>
      <c r="QSA18" s="85"/>
      <c r="QSB18" s="85"/>
      <c r="QSC18" s="85"/>
      <c r="QSD18" s="85"/>
      <c r="QSE18" s="85"/>
      <c r="QSF18" s="85"/>
      <c r="QSG18" s="85"/>
      <c r="QSH18" s="85"/>
      <c r="QSI18" s="85"/>
      <c r="QSJ18" s="85"/>
      <c r="QSK18" s="85"/>
      <c r="QSL18" s="85"/>
      <c r="QSM18" s="85"/>
      <c r="QSN18" s="85"/>
      <c r="QSO18" s="85"/>
      <c r="QSP18" s="85"/>
      <c r="QSQ18" s="85"/>
      <c r="QSR18" s="85"/>
      <c r="QSS18" s="85"/>
      <c r="QST18" s="85"/>
      <c r="QSU18" s="85"/>
      <c r="QSV18" s="85"/>
      <c r="QSW18" s="85"/>
      <c r="QSX18" s="85"/>
      <c r="QSY18" s="85"/>
      <c r="QSZ18" s="85"/>
      <c r="QTA18" s="85"/>
      <c r="QTB18" s="85"/>
      <c r="QTC18" s="85"/>
      <c r="QTD18" s="85"/>
      <c r="QTE18" s="85"/>
      <c r="QTF18" s="85"/>
      <c r="QTG18" s="85"/>
      <c r="QTH18" s="85"/>
      <c r="QTI18" s="85"/>
      <c r="QTJ18" s="85"/>
      <c r="QTK18" s="85"/>
      <c r="QTL18" s="85"/>
      <c r="QTM18" s="85"/>
      <c r="QTN18" s="85"/>
      <c r="QTO18" s="85"/>
      <c r="QTP18" s="85"/>
      <c r="QTQ18" s="85"/>
      <c r="QTR18" s="85"/>
      <c r="QTS18" s="85"/>
      <c r="QTT18" s="85"/>
      <c r="QTU18" s="85"/>
      <c r="QTV18" s="85"/>
      <c r="QTW18" s="85"/>
      <c r="QTX18" s="85"/>
      <c r="QTY18" s="85"/>
      <c r="QTZ18" s="85"/>
      <c r="QUA18" s="85"/>
      <c r="QUB18" s="85"/>
      <c r="QUC18" s="85"/>
      <c r="QUD18" s="85"/>
      <c r="QUE18" s="85"/>
      <c r="QUF18" s="85"/>
      <c r="QUG18" s="85"/>
      <c r="QUH18" s="85"/>
      <c r="QUI18" s="85"/>
      <c r="QUJ18" s="85"/>
      <c r="QUK18" s="85"/>
      <c r="QUL18" s="85"/>
      <c r="QUM18" s="85"/>
      <c r="QUN18" s="85"/>
      <c r="QUO18" s="85"/>
      <c r="QUP18" s="85"/>
      <c r="QUQ18" s="85"/>
      <c r="QUR18" s="85"/>
      <c r="QUS18" s="85"/>
      <c r="QUT18" s="85"/>
      <c r="QUU18" s="85"/>
      <c r="QUV18" s="85"/>
      <c r="QUW18" s="85"/>
      <c r="QUX18" s="85"/>
      <c r="QUY18" s="85"/>
      <c r="QUZ18" s="85"/>
      <c r="QVA18" s="85"/>
      <c r="QVB18" s="85"/>
      <c r="QVC18" s="85"/>
      <c r="QVD18" s="85"/>
      <c r="QVE18" s="85"/>
      <c r="QVF18" s="85"/>
      <c r="QVG18" s="85"/>
      <c r="QVH18" s="85"/>
      <c r="QVI18" s="85"/>
      <c r="QVJ18" s="85"/>
      <c r="QVK18" s="85"/>
      <c r="QVL18" s="85"/>
      <c r="QVM18" s="85"/>
      <c r="QVN18" s="85"/>
      <c r="QVO18" s="85"/>
      <c r="QVP18" s="85"/>
      <c r="QVQ18" s="85"/>
      <c r="QVR18" s="85"/>
      <c r="QVS18" s="85"/>
      <c r="QVT18" s="85"/>
      <c r="QVU18" s="85"/>
      <c r="QVV18" s="85"/>
      <c r="QVW18" s="85"/>
      <c r="QVX18" s="85"/>
      <c r="QVY18" s="85"/>
      <c r="QVZ18" s="85"/>
      <c r="QWA18" s="85"/>
      <c r="QWB18" s="85"/>
      <c r="QWC18" s="85"/>
      <c r="QWD18" s="85"/>
      <c r="QWE18" s="85"/>
      <c r="QWF18" s="85"/>
      <c r="QWG18" s="85"/>
      <c r="QWH18" s="85"/>
      <c r="QWI18" s="85"/>
      <c r="QWJ18" s="85"/>
      <c r="QWK18" s="85"/>
      <c r="QWL18" s="85"/>
      <c r="QWM18" s="85"/>
      <c r="QWN18" s="85"/>
      <c r="QWO18" s="85"/>
      <c r="QWP18" s="85"/>
      <c r="QWQ18" s="85"/>
      <c r="QWR18" s="85"/>
      <c r="QWS18" s="85"/>
      <c r="QWT18" s="85"/>
      <c r="QWU18" s="85"/>
      <c r="QWV18" s="85"/>
      <c r="QWW18" s="85"/>
      <c r="QWX18" s="85"/>
      <c r="QWY18" s="85"/>
      <c r="QWZ18" s="85"/>
      <c r="QXA18" s="85"/>
      <c r="QXB18" s="85"/>
      <c r="QXC18" s="85"/>
      <c r="QXD18" s="85"/>
      <c r="QXE18" s="85"/>
      <c r="QXF18" s="85"/>
      <c r="QXG18" s="85"/>
      <c r="QXH18" s="85"/>
      <c r="QXI18" s="85"/>
      <c r="QXJ18" s="85"/>
      <c r="QXK18" s="85"/>
      <c r="QXL18" s="85"/>
      <c r="QXM18" s="85"/>
      <c r="QXN18" s="85"/>
      <c r="QXO18" s="85"/>
      <c r="QXP18" s="85"/>
      <c r="QXQ18" s="85"/>
      <c r="QXR18" s="85"/>
      <c r="QXS18" s="85"/>
      <c r="QXT18" s="85"/>
      <c r="QXU18" s="85"/>
      <c r="QXV18" s="85"/>
      <c r="QXW18" s="85"/>
      <c r="QXX18" s="85"/>
      <c r="QXY18" s="85"/>
      <c r="QXZ18" s="85"/>
      <c r="QYA18" s="85"/>
      <c r="QYB18" s="85"/>
      <c r="QYC18" s="85"/>
      <c r="QYD18" s="85"/>
      <c r="QYE18" s="85"/>
      <c r="QYF18" s="85"/>
      <c r="QYG18" s="85"/>
      <c r="QYH18" s="85"/>
      <c r="QYI18" s="85"/>
      <c r="QYJ18" s="85"/>
      <c r="QYK18" s="85"/>
      <c r="QYL18" s="85"/>
      <c r="QYM18" s="85"/>
      <c r="QYN18" s="85"/>
      <c r="QYO18" s="85"/>
      <c r="QYP18" s="85"/>
      <c r="QYQ18" s="85"/>
      <c r="QYR18" s="85"/>
      <c r="QYS18" s="85"/>
      <c r="QYT18" s="85"/>
      <c r="QYU18" s="85"/>
      <c r="QYV18" s="85"/>
      <c r="QYW18" s="85"/>
      <c r="QYX18" s="85"/>
      <c r="QYY18" s="85"/>
      <c r="QYZ18" s="85"/>
      <c r="QZA18" s="85"/>
      <c r="QZB18" s="85"/>
      <c r="QZC18" s="85"/>
      <c r="QZD18" s="85"/>
      <c r="QZE18" s="85"/>
      <c r="QZF18" s="85"/>
      <c r="QZG18" s="85"/>
      <c r="QZH18" s="85"/>
      <c r="QZI18" s="85"/>
      <c r="QZJ18" s="85"/>
      <c r="QZK18" s="85"/>
      <c r="QZL18" s="85"/>
      <c r="QZM18" s="85"/>
      <c r="QZN18" s="85"/>
      <c r="QZO18" s="85"/>
      <c r="QZP18" s="85"/>
      <c r="QZQ18" s="85"/>
      <c r="QZR18" s="85"/>
      <c r="QZS18" s="85"/>
      <c r="QZT18" s="85"/>
      <c r="QZU18" s="85"/>
      <c r="QZV18" s="85"/>
      <c r="QZW18" s="85"/>
      <c r="QZX18" s="85"/>
      <c r="QZY18" s="85"/>
      <c r="QZZ18" s="85"/>
      <c r="RAA18" s="85"/>
      <c r="RAB18" s="85"/>
      <c r="RAC18" s="85"/>
      <c r="RAD18" s="85"/>
      <c r="RAE18" s="85"/>
      <c r="RAF18" s="85"/>
      <c r="RAG18" s="85"/>
      <c r="RAH18" s="85"/>
      <c r="RAI18" s="85"/>
      <c r="RAJ18" s="85"/>
      <c r="RAK18" s="85"/>
      <c r="RAL18" s="85"/>
      <c r="RAM18" s="85"/>
      <c r="RAN18" s="85"/>
      <c r="RAO18" s="85"/>
      <c r="RAP18" s="85"/>
      <c r="RAQ18" s="85"/>
      <c r="RAR18" s="85"/>
      <c r="RAS18" s="85"/>
      <c r="RAT18" s="85"/>
      <c r="RAU18" s="85"/>
      <c r="RAV18" s="85"/>
      <c r="RAW18" s="85"/>
      <c r="RAX18" s="85"/>
      <c r="RAY18" s="85"/>
      <c r="RAZ18" s="85"/>
      <c r="RBA18" s="85"/>
      <c r="RBB18" s="85"/>
      <c r="RBC18" s="85"/>
      <c r="RBD18" s="85"/>
      <c r="RBE18" s="85"/>
      <c r="RBF18" s="85"/>
      <c r="RBG18" s="85"/>
      <c r="RBH18" s="85"/>
      <c r="RBI18" s="85"/>
      <c r="RBJ18" s="85"/>
      <c r="RBK18" s="85"/>
      <c r="RBL18" s="85"/>
      <c r="RBM18" s="85"/>
      <c r="RBN18" s="85"/>
      <c r="RBO18" s="85"/>
      <c r="RBP18" s="85"/>
      <c r="RBQ18" s="85"/>
      <c r="RBR18" s="85"/>
      <c r="RBS18" s="85"/>
      <c r="RBT18" s="85"/>
      <c r="RBU18" s="85"/>
      <c r="RBV18" s="85"/>
      <c r="RBW18" s="85"/>
      <c r="RBX18" s="85"/>
      <c r="RBY18" s="85"/>
      <c r="RBZ18" s="85"/>
      <c r="RCA18" s="85"/>
      <c r="RCB18" s="85"/>
      <c r="RCC18" s="85"/>
      <c r="RCD18" s="85"/>
      <c r="RCE18" s="85"/>
      <c r="RCF18" s="85"/>
      <c r="RCG18" s="85"/>
      <c r="RCH18" s="85"/>
      <c r="RCI18" s="85"/>
      <c r="RCJ18" s="85"/>
      <c r="RCK18" s="85"/>
      <c r="RCL18" s="85"/>
      <c r="RCM18" s="85"/>
      <c r="RCN18" s="85"/>
      <c r="RCO18" s="85"/>
      <c r="RCP18" s="85"/>
      <c r="RCQ18" s="85"/>
      <c r="RCR18" s="85"/>
      <c r="RCS18" s="85"/>
      <c r="RCT18" s="85"/>
      <c r="RCU18" s="85"/>
      <c r="RCV18" s="85"/>
      <c r="RCW18" s="85"/>
      <c r="RCX18" s="85"/>
      <c r="RCY18" s="85"/>
      <c r="RCZ18" s="85"/>
      <c r="RDA18" s="85"/>
      <c r="RDB18" s="85"/>
      <c r="RDC18" s="85"/>
      <c r="RDD18" s="85"/>
      <c r="RDE18" s="85"/>
      <c r="RDF18" s="85"/>
      <c r="RDG18" s="85"/>
      <c r="RDH18" s="85"/>
      <c r="RDI18" s="85"/>
      <c r="RDJ18" s="85"/>
      <c r="RDK18" s="85"/>
      <c r="RDL18" s="85"/>
      <c r="RDM18" s="85"/>
      <c r="RDN18" s="85"/>
      <c r="RDO18" s="85"/>
      <c r="RDP18" s="85"/>
      <c r="RDQ18" s="85"/>
      <c r="RDR18" s="85"/>
      <c r="RDS18" s="85"/>
      <c r="RDT18" s="85"/>
      <c r="RDU18" s="85"/>
      <c r="RDV18" s="85"/>
      <c r="RDW18" s="85"/>
      <c r="RDX18" s="85"/>
      <c r="RDY18" s="85"/>
      <c r="RDZ18" s="85"/>
      <c r="REA18" s="85"/>
      <c r="REB18" s="85"/>
      <c r="REC18" s="85"/>
      <c r="RED18" s="85"/>
      <c r="REE18" s="85"/>
      <c r="REF18" s="85"/>
      <c r="REG18" s="85"/>
      <c r="REH18" s="85"/>
      <c r="REI18" s="85"/>
      <c r="REJ18" s="85"/>
      <c r="REK18" s="85"/>
      <c r="REL18" s="85"/>
      <c r="REM18" s="85"/>
      <c r="REN18" s="85"/>
      <c r="REO18" s="85"/>
      <c r="REP18" s="85"/>
      <c r="REQ18" s="85"/>
      <c r="RER18" s="85"/>
      <c r="RES18" s="85"/>
      <c r="RET18" s="85"/>
      <c r="REU18" s="85"/>
      <c r="REV18" s="85"/>
      <c r="REW18" s="85"/>
      <c r="REX18" s="85"/>
      <c r="REY18" s="85"/>
      <c r="REZ18" s="85"/>
      <c r="RFA18" s="85"/>
      <c r="RFB18" s="85"/>
      <c r="RFC18" s="85"/>
      <c r="RFD18" s="85"/>
      <c r="RFE18" s="85"/>
      <c r="RFF18" s="85"/>
      <c r="RFG18" s="85"/>
      <c r="RFH18" s="85"/>
      <c r="RFI18" s="85"/>
      <c r="RFJ18" s="85"/>
      <c r="RFK18" s="85"/>
      <c r="RFL18" s="85"/>
      <c r="RFM18" s="85"/>
      <c r="RFN18" s="85"/>
      <c r="RFO18" s="85"/>
      <c r="RFP18" s="85"/>
      <c r="RFQ18" s="85"/>
      <c r="RFR18" s="85"/>
      <c r="RFS18" s="85"/>
      <c r="RFT18" s="85"/>
      <c r="RFU18" s="85"/>
      <c r="RFV18" s="85"/>
      <c r="RFW18" s="85"/>
      <c r="RFX18" s="85"/>
      <c r="RFY18" s="85"/>
      <c r="RFZ18" s="85"/>
      <c r="RGA18" s="85"/>
      <c r="RGB18" s="85"/>
      <c r="RGC18" s="85"/>
      <c r="RGD18" s="85"/>
      <c r="RGE18" s="85"/>
      <c r="RGF18" s="85"/>
      <c r="RGG18" s="85"/>
      <c r="RGH18" s="85"/>
      <c r="RGI18" s="85"/>
      <c r="RGJ18" s="85"/>
      <c r="RGK18" s="85"/>
      <c r="RGL18" s="85"/>
      <c r="RGM18" s="85"/>
      <c r="RGN18" s="85"/>
      <c r="RGO18" s="85"/>
      <c r="RGP18" s="85"/>
      <c r="RGQ18" s="85"/>
      <c r="RGR18" s="85"/>
      <c r="RGS18" s="85"/>
      <c r="RGT18" s="85"/>
      <c r="RGU18" s="85"/>
      <c r="RGV18" s="85"/>
      <c r="RGW18" s="85"/>
      <c r="RGX18" s="85"/>
      <c r="RGY18" s="85"/>
      <c r="RGZ18" s="85"/>
      <c r="RHA18" s="85"/>
      <c r="RHB18" s="85"/>
      <c r="RHC18" s="85"/>
      <c r="RHD18" s="85"/>
      <c r="RHE18" s="85"/>
      <c r="RHF18" s="85"/>
      <c r="RHG18" s="85"/>
      <c r="RHH18" s="85"/>
      <c r="RHI18" s="85"/>
      <c r="RHJ18" s="85"/>
      <c r="RHK18" s="85"/>
      <c r="RHL18" s="85"/>
      <c r="RHM18" s="85"/>
      <c r="RHN18" s="85"/>
      <c r="RHO18" s="85"/>
      <c r="RHP18" s="85"/>
      <c r="RHQ18" s="85"/>
      <c r="RHR18" s="85"/>
      <c r="RHS18" s="85"/>
      <c r="RHT18" s="85"/>
      <c r="RHU18" s="85"/>
      <c r="RHV18" s="85"/>
      <c r="RHW18" s="85"/>
      <c r="RHX18" s="85"/>
      <c r="RHY18" s="85"/>
      <c r="RHZ18" s="85"/>
      <c r="RIA18" s="85"/>
      <c r="RIB18" s="85"/>
      <c r="RIC18" s="85"/>
      <c r="RID18" s="85"/>
      <c r="RIE18" s="85"/>
      <c r="RIF18" s="85"/>
      <c r="RIG18" s="85"/>
      <c r="RIH18" s="85"/>
      <c r="RII18" s="85"/>
      <c r="RIJ18" s="85"/>
      <c r="RIK18" s="85"/>
      <c r="RIL18" s="85"/>
      <c r="RIM18" s="85"/>
      <c r="RIN18" s="85"/>
      <c r="RIO18" s="85"/>
      <c r="RIP18" s="85"/>
      <c r="RIQ18" s="85"/>
      <c r="RIR18" s="85"/>
      <c r="RIS18" s="85"/>
      <c r="RIT18" s="85"/>
      <c r="RIU18" s="85"/>
      <c r="RIV18" s="85"/>
      <c r="RIW18" s="85"/>
      <c r="RIX18" s="85"/>
      <c r="RIY18" s="85"/>
      <c r="RIZ18" s="85"/>
      <c r="RJA18" s="85"/>
      <c r="RJB18" s="85"/>
      <c r="RJC18" s="85"/>
      <c r="RJD18" s="85"/>
      <c r="RJE18" s="85"/>
      <c r="RJF18" s="85"/>
      <c r="RJG18" s="85"/>
      <c r="RJH18" s="85"/>
      <c r="RJI18" s="85"/>
      <c r="RJJ18" s="85"/>
      <c r="RJK18" s="85"/>
      <c r="RJL18" s="85"/>
      <c r="RJM18" s="85"/>
      <c r="RJN18" s="85"/>
      <c r="RJO18" s="85"/>
      <c r="RJP18" s="85"/>
      <c r="RJQ18" s="85"/>
      <c r="RJR18" s="85"/>
      <c r="RJS18" s="85"/>
      <c r="RJT18" s="85"/>
      <c r="RJU18" s="85"/>
      <c r="RJV18" s="85"/>
      <c r="RJW18" s="85"/>
      <c r="RJX18" s="85"/>
      <c r="RJY18" s="85"/>
      <c r="RJZ18" s="85"/>
      <c r="RKA18" s="85"/>
      <c r="RKB18" s="85"/>
      <c r="RKC18" s="85"/>
      <c r="RKD18" s="85"/>
      <c r="RKE18" s="85"/>
      <c r="RKF18" s="85"/>
      <c r="RKG18" s="85"/>
      <c r="RKH18" s="85"/>
      <c r="RKI18" s="85"/>
      <c r="RKJ18" s="85"/>
      <c r="RKK18" s="85"/>
      <c r="RKL18" s="85"/>
      <c r="RKM18" s="85"/>
      <c r="RKN18" s="85"/>
      <c r="RKO18" s="85"/>
      <c r="RKP18" s="85"/>
      <c r="RKQ18" s="85"/>
      <c r="RKR18" s="85"/>
      <c r="RKS18" s="85"/>
      <c r="RKT18" s="85"/>
      <c r="RKU18" s="85"/>
      <c r="RKV18" s="85"/>
      <c r="RKW18" s="85"/>
      <c r="RKX18" s="85"/>
      <c r="RKY18" s="85"/>
      <c r="RKZ18" s="85"/>
      <c r="RLA18" s="85"/>
      <c r="RLB18" s="85"/>
      <c r="RLC18" s="85"/>
      <c r="RLD18" s="85"/>
      <c r="RLE18" s="85"/>
      <c r="RLF18" s="85"/>
      <c r="RLG18" s="85"/>
      <c r="RLH18" s="85"/>
      <c r="RLI18" s="85"/>
      <c r="RLJ18" s="85"/>
      <c r="RLK18" s="85"/>
      <c r="RLL18" s="85"/>
      <c r="RLM18" s="85"/>
      <c r="RLN18" s="85"/>
      <c r="RLO18" s="85"/>
      <c r="RLP18" s="85"/>
      <c r="RLQ18" s="85"/>
      <c r="RLR18" s="85"/>
      <c r="RLS18" s="85"/>
      <c r="RLT18" s="85"/>
      <c r="RLU18" s="85"/>
      <c r="RLV18" s="85"/>
      <c r="RLW18" s="85"/>
      <c r="RLX18" s="85"/>
      <c r="RLY18" s="85"/>
      <c r="RLZ18" s="85"/>
      <c r="RMA18" s="85"/>
      <c r="RMB18" s="85"/>
      <c r="RMC18" s="85"/>
      <c r="RMD18" s="85"/>
      <c r="RME18" s="85"/>
      <c r="RMF18" s="85"/>
      <c r="RMG18" s="85"/>
      <c r="RMH18" s="85"/>
      <c r="RMI18" s="85"/>
      <c r="RMJ18" s="85"/>
      <c r="RMK18" s="85"/>
      <c r="RML18" s="85"/>
      <c r="RMM18" s="85"/>
      <c r="RMN18" s="85"/>
      <c r="RMO18" s="85"/>
      <c r="RMP18" s="85"/>
      <c r="RMQ18" s="85"/>
      <c r="RMR18" s="85"/>
      <c r="RMS18" s="85"/>
      <c r="RMT18" s="85"/>
      <c r="RMU18" s="85"/>
      <c r="RMV18" s="85"/>
      <c r="RMW18" s="85"/>
      <c r="RMX18" s="85"/>
      <c r="RMY18" s="85"/>
      <c r="RMZ18" s="85"/>
      <c r="RNA18" s="85"/>
      <c r="RNB18" s="85"/>
      <c r="RNC18" s="85"/>
      <c r="RND18" s="85"/>
      <c r="RNE18" s="85"/>
      <c r="RNF18" s="85"/>
      <c r="RNG18" s="85"/>
      <c r="RNH18" s="85"/>
      <c r="RNI18" s="85"/>
      <c r="RNJ18" s="85"/>
      <c r="RNK18" s="85"/>
      <c r="RNL18" s="85"/>
      <c r="RNM18" s="85"/>
      <c r="RNN18" s="85"/>
      <c r="RNO18" s="85"/>
      <c r="RNP18" s="85"/>
      <c r="RNQ18" s="85"/>
      <c r="RNR18" s="85"/>
      <c r="RNS18" s="85"/>
      <c r="RNT18" s="85"/>
      <c r="RNU18" s="85"/>
      <c r="RNV18" s="85"/>
      <c r="RNW18" s="85"/>
      <c r="RNX18" s="85"/>
      <c r="RNY18" s="85"/>
      <c r="RNZ18" s="85"/>
      <c r="ROA18" s="85"/>
      <c r="ROB18" s="85"/>
      <c r="ROC18" s="85"/>
      <c r="ROD18" s="85"/>
      <c r="ROE18" s="85"/>
      <c r="ROF18" s="85"/>
      <c r="ROG18" s="85"/>
      <c r="ROH18" s="85"/>
      <c r="ROI18" s="85"/>
      <c r="ROJ18" s="85"/>
      <c r="ROK18" s="85"/>
      <c r="ROL18" s="85"/>
      <c r="ROM18" s="85"/>
      <c r="RON18" s="85"/>
      <c r="ROO18" s="85"/>
      <c r="ROP18" s="85"/>
      <c r="ROQ18" s="85"/>
      <c r="ROR18" s="85"/>
      <c r="ROS18" s="85"/>
      <c r="ROT18" s="85"/>
      <c r="ROU18" s="85"/>
      <c r="ROV18" s="85"/>
      <c r="ROW18" s="85"/>
      <c r="ROX18" s="85"/>
      <c r="ROY18" s="85"/>
      <c r="ROZ18" s="85"/>
      <c r="RPA18" s="85"/>
      <c r="RPB18" s="85"/>
      <c r="RPC18" s="85"/>
      <c r="RPD18" s="85"/>
      <c r="RPE18" s="85"/>
      <c r="RPF18" s="85"/>
      <c r="RPG18" s="85"/>
      <c r="RPH18" s="85"/>
      <c r="RPI18" s="85"/>
      <c r="RPJ18" s="85"/>
      <c r="RPK18" s="85"/>
      <c r="RPL18" s="85"/>
      <c r="RPM18" s="85"/>
      <c r="RPN18" s="85"/>
      <c r="RPO18" s="85"/>
      <c r="RPP18" s="85"/>
      <c r="RPQ18" s="85"/>
      <c r="RPR18" s="85"/>
      <c r="RPS18" s="85"/>
      <c r="RPT18" s="85"/>
      <c r="RPU18" s="85"/>
      <c r="RPV18" s="85"/>
      <c r="RPW18" s="85"/>
      <c r="RPX18" s="85"/>
      <c r="RPY18" s="85"/>
      <c r="RPZ18" s="85"/>
      <c r="RQA18" s="85"/>
      <c r="RQB18" s="85"/>
      <c r="RQC18" s="85"/>
      <c r="RQD18" s="85"/>
      <c r="RQE18" s="85"/>
      <c r="RQF18" s="85"/>
      <c r="RQG18" s="85"/>
      <c r="RQH18" s="85"/>
      <c r="RQI18" s="85"/>
      <c r="RQJ18" s="85"/>
      <c r="RQK18" s="85"/>
      <c r="RQL18" s="85"/>
      <c r="RQM18" s="85"/>
      <c r="RQN18" s="85"/>
      <c r="RQO18" s="85"/>
      <c r="RQP18" s="85"/>
      <c r="RQQ18" s="85"/>
      <c r="RQR18" s="85"/>
      <c r="RQS18" s="85"/>
      <c r="RQT18" s="85"/>
      <c r="RQU18" s="85"/>
      <c r="RQV18" s="85"/>
      <c r="RQW18" s="85"/>
      <c r="RQX18" s="85"/>
      <c r="RQY18" s="85"/>
      <c r="RQZ18" s="85"/>
      <c r="RRA18" s="85"/>
      <c r="RRB18" s="85"/>
      <c r="RRC18" s="85"/>
      <c r="RRD18" s="85"/>
      <c r="RRE18" s="85"/>
      <c r="RRF18" s="85"/>
      <c r="RRG18" s="85"/>
      <c r="RRH18" s="85"/>
      <c r="RRI18" s="85"/>
      <c r="RRJ18" s="85"/>
      <c r="RRK18" s="85"/>
      <c r="RRL18" s="85"/>
      <c r="RRM18" s="85"/>
      <c r="RRN18" s="85"/>
      <c r="RRO18" s="85"/>
      <c r="RRP18" s="85"/>
      <c r="RRQ18" s="85"/>
      <c r="RRR18" s="85"/>
      <c r="RRS18" s="85"/>
      <c r="RRT18" s="85"/>
      <c r="RRU18" s="85"/>
      <c r="RRV18" s="85"/>
      <c r="RRW18" s="85"/>
      <c r="RRX18" s="85"/>
      <c r="RRY18" s="85"/>
      <c r="RRZ18" s="85"/>
      <c r="RSA18" s="85"/>
      <c r="RSB18" s="85"/>
      <c r="RSC18" s="85"/>
      <c r="RSD18" s="85"/>
      <c r="RSE18" s="85"/>
      <c r="RSF18" s="85"/>
      <c r="RSG18" s="85"/>
      <c r="RSH18" s="85"/>
      <c r="RSI18" s="85"/>
      <c r="RSJ18" s="85"/>
      <c r="RSK18" s="85"/>
      <c r="RSL18" s="85"/>
      <c r="RSM18" s="85"/>
      <c r="RSN18" s="85"/>
      <c r="RSO18" s="85"/>
      <c r="RSP18" s="85"/>
      <c r="RSQ18" s="85"/>
      <c r="RSR18" s="85"/>
      <c r="RSS18" s="85"/>
      <c r="RST18" s="85"/>
      <c r="RSU18" s="85"/>
      <c r="RSV18" s="85"/>
      <c r="RSW18" s="85"/>
      <c r="RSX18" s="85"/>
      <c r="RSY18" s="85"/>
      <c r="RSZ18" s="85"/>
      <c r="RTA18" s="85"/>
      <c r="RTB18" s="85"/>
      <c r="RTC18" s="85"/>
      <c r="RTD18" s="85"/>
      <c r="RTE18" s="85"/>
      <c r="RTF18" s="85"/>
      <c r="RTG18" s="85"/>
      <c r="RTH18" s="85"/>
      <c r="RTI18" s="85"/>
      <c r="RTJ18" s="85"/>
      <c r="RTK18" s="85"/>
      <c r="RTL18" s="85"/>
      <c r="RTM18" s="85"/>
      <c r="RTN18" s="85"/>
      <c r="RTO18" s="85"/>
      <c r="RTP18" s="85"/>
      <c r="RTQ18" s="85"/>
      <c r="RTR18" s="85"/>
      <c r="RTS18" s="85"/>
      <c r="RTT18" s="85"/>
      <c r="RTU18" s="85"/>
      <c r="RTV18" s="85"/>
      <c r="RTW18" s="85"/>
      <c r="RTX18" s="85"/>
      <c r="RTY18" s="85"/>
      <c r="RTZ18" s="85"/>
      <c r="RUA18" s="85"/>
      <c r="RUB18" s="85"/>
      <c r="RUC18" s="85"/>
      <c r="RUD18" s="85"/>
      <c r="RUE18" s="85"/>
      <c r="RUF18" s="85"/>
      <c r="RUG18" s="85"/>
      <c r="RUH18" s="85"/>
      <c r="RUI18" s="85"/>
      <c r="RUJ18" s="85"/>
      <c r="RUK18" s="85"/>
      <c r="RUL18" s="85"/>
      <c r="RUM18" s="85"/>
      <c r="RUN18" s="85"/>
      <c r="RUO18" s="85"/>
      <c r="RUP18" s="85"/>
      <c r="RUQ18" s="85"/>
      <c r="RUR18" s="85"/>
      <c r="RUS18" s="85"/>
      <c r="RUT18" s="85"/>
      <c r="RUU18" s="85"/>
      <c r="RUV18" s="85"/>
      <c r="RUW18" s="85"/>
      <c r="RUX18" s="85"/>
      <c r="RUY18" s="85"/>
      <c r="RUZ18" s="85"/>
      <c r="RVA18" s="85"/>
      <c r="RVB18" s="85"/>
      <c r="RVC18" s="85"/>
      <c r="RVD18" s="85"/>
      <c r="RVE18" s="85"/>
      <c r="RVF18" s="85"/>
      <c r="RVG18" s="85"/>
      <c r="RVH18" s="85"/>
      <c r="RVI18" s="85"/>
      <c r="RVJ18" s="85"/>
      <c r="RVK18" s="85"/>
      <c r="RVL18" s="85"/>
      <c r="RVM18" s="85"/>
      <c r="RVN18" s="85"/>
      <c r="RVO18" s="85"/>
      <c r="RVP18" s="85"/>
      <c r="RVQ18" s="85"/>
      <c r="RVR18" s="85"/>
      <c r="RVS18" s="85"/>
      <c r="RVT18" s="85"/>
      <c r="RVU18" s="85"/>
      <c r="RVV18" s="85"/>
      <c r="RVW18" s="85"/>
      <c r="RVX18" s="85"/>
      <c r="RVY18" s="85"/>
      <c r="RVZ18" s="85"/>
      <c r="RWA18" s="85"/>
      <c r="RWB18" s="85"/>
      <c r="RWC18" s="85"/>
      <c r="RWD18" s="85"/>
      <c r="RWE18" s="85"/>
      <c r="RWF18" s="85"/>
      <c r="RWG18" s="85"/>
      <c r="RWH18" s="85"/>
      <c r="RWI18" s="85"/>
      <c r="RWJ18" s="85"/>
      <c r="RWK18" s="85"/>
      <c r="RWL18" s="85"/>
      <c r="RWM18" s="85"/>
      <c r="RWN18" s="85"/>
      <c r="RWO18" s="85"/>
      <c r="RWP18" s="85"/>
      <c r="RWQ18" s="85"/>
      <c r="RWR18" s="85"/>
      <c r="RWS18" s="85"/>
      <c r="RWT18" s="85"/>
      <c r="RWU18" s="85"/>
      <c r="RWV18" s="85"/>
      <c r="RWW18" s="85"/>
      <c r="RWX18" s="85"/>
      <c r="RWY18" s="85"/>
      <c r="RWZ18" s="85"/>
      <c r="RXA18" s="85"/>
      <c r="RXB18" s="85"/>
      <c r="RXC18" s="85"/>
      <c r="RXD18" s="85"/>
      <c r="RXE18" s="85"/>
      <c r="RXF18" s="85"/>
      <c r="RXG18" s="85"/>
      <c r="RXH18" s="85"/>
      <c r="RXI18" s="85"/>
      <c r="RXJ18" s="85"/>
      <c r="RXK18" s="85"/>
      <c r="RXL18" s="85"/>
      <c r="RXM18" s="85"/>
      <c r="RXN18" s="85"/>
      <c r="RXO18" s="85"/>
      <c r="RXP18" s="85"/>
      <c r="RXQ18" s="85"/>
      <c r="RXR18" s="85"/>
      <c r="RXS18" s="85"/>
      <c r="RXT18" s="85"/>
      <c r="RXU18" s="85"/>
      <c r="RXV18" s="85"/>
      <c r="RXW18" s="85"/>
      <c r="RXX18" s="85"/>
      <c r="RXY18" s="85"/>
      <c r="RXZ18" s="85"/>
      <c r="RYA18" s="85"/>
      <c r="RYB18" s="85"/>
      <c r="RYC18" s="85"/>
      <c r="RYD18" s="85"/>
      <c r="RYE18" s="85"/>
      <c r="RYF18" s="85"/>
      <c r="RYG18" s="85"/>
      <c r="RYH18" s="85"/>
      <c r="RYI18" s="85"/>
      <c r="RYJ18" s="85"/>
      <c r="RYK18" s="85"/>
      <c r="RYL18" s="85"/>
      <c r="RYM18" s="85"/>
      <c r="RYN18" s="85"/>
      <c r="RYO18" s="85"/>
      <c r="RYP18" s="85"/>
      <c r="RYQ18" s="85"/>
      <c r="RYR18" s="85"/>
      <c r="RYS18" s="85"/>
      <c r="RYT18" s="85"/>
      <c r="RYU18" s="85"/>
      <c r="RYV18" s="85"/>
      <c r="RYW18" s="85"/>
      <c r="RYX18" s="85"/>
      <c r="RYY18" s="85"/>
      <c r="RYZ18" s="85"/>
      <c r="RZA18" s="85"/>
      <c r="RZB18" s="85"/>
      <c r="RZC18" s="85"/>
      <c r="RZD18" s="85"/>
      <c r="RZE18" s="85"/>
      <c r="RZF18" s="85"/>
      <c r="RZG18" s="85"/>
      <c r="RZH18" s="85"/>
      <c r="RZI18" s="85"/>
      <c r="RZJ18" s="85"/>
      <c r="RZK18" s="85"/>
      <c r="RZL18" s="85"/>
      <c r="RZM18" s="85"/>
      <c r="RZN18" s="85"/>
      <c r="RZO18" s="85"/>
      <c r="RZP18" s="85"/>
      <c r="RZQ18" s="85"/>
      <c r="RZR18" s="85"/>
      <c r="RZS18" s="85"/>
      <c r="RZT18" s="85"/>
      <c r="RZU18" s="85"/>
      <c r="RZV18" s="85"/>
      <c r="RZW18" s="85"/>
      <c r="RZX18" s="85"/>
      <c r="RZY18" s="85"/>
      <c r="RZZ18" s="85"/>
      <c r="SAA18" s="85"/>
      <c r="SAB18" s="85"/>
      <c r="SAC18" s="85"/>
      <c r="SAD18" s="85"/>
      <c r="SAE18" s="85"/>
      <c r="SAF18" s="85"/>
      <c r="SAG18" s="85"/>
      <c r="SAH18" s="85"/>
      <c r="SAI18" s="85"/>
      <c r="SAJ18" s="85"/>
      <c r="SAK18" s="85"/>
      <c r="SAL18" s="85"/>
      <c r="SAM18" s="85"/>
      <c r="SAN18" s="85"/>
      <c r="SAO18" s="85"/>
      <c r="SAP18" s="85"/>
      <c r="SAQ18" s="85"/>
      <c r="SAR18" s="85"/>
      <c r="SAS18" s="85"/>
      <c r="SAT18" s="85"/>
      <c r="SAU18" s="85"/>
      <c r="SAV18" s="85"/>
      <c r="SAW18" s="85"/>
      <c r="SAX18" s="85"/>
      <c r="SAY18" s="85"/>
      <c r="SAZ18" s="85"/>
      <c r="SBA18" s="85"/>
      <c r="SBB18" s="85"/>
      <c r="SBC18" s="85"/>
      <c r="SBD18" s="85"/>
      <c r="SBE18" s="85"/>
      <c r="SBF18" s="85"/>
      <c r="SBG18" s="85"/>
      <c r="SBH18" s="85"/>
      <c r="SBI18" s="85"/>
      <c r="SBJ18" s="85"/>
      <c r="SBK18" s="85"/>
      <c r="SBL18" s="85"/>
      <c r="SBM18" s="85"/>
      <c r="SBN18" s="85"/>
      <c r="SBO18" s="85"/>
      <c r="SBP18" s="85"/>
      <c r="SBQ18" s="85"/>
      <c r="SBR18" s="85"/>
      <c r="SBS18" s="85"/>
      <c r="SBT18" s="85"/>
      <c r="SBU18" s="85"/>
      <c r="SBV18" s="85"/>
      <c r="SBW18" s="85"/>
      <c r="SBX18" s="85"/>
      <c r="SBY18" s="85"/>
      <c r="SBZ18" s="85"/>
      <c r="SCA18" s="85"/>
      <c r="SCB18" s="85"/>
      <c r="SCC18" s="85"/>
      <c r="SCD18" s="85"/>
      <c r="SCE18" s="85"/>
      <c r="SCF18" s="85"/>
      <c r="SCG18" s="85"/>
      <c r="SCH18" s="85"/>
      <c r="SCI18" s="85"/>
      <c r="SCJ18" s="85"/>
      <c r="SCK18" s="85"/>
      <c r="SCL18" s="85"/>
      <c r="SCM18" s="85"/>
      <c r="SCN18" s="85"/>
      <c r="SCO18" s="85"/>
      <c r="SCP18" s="85"/>
      <c r="SCQ18" s="85"/>
      <c r="SCR18" s="85"/>
      <c r="SCS18" s="85"/>
      <c r="SCT18" s="85"/>
      <c r="SCU18" s="85"/>
      <c r="SCV18" s="85"/>
      <c r="SCW18" s="85"/>
      <c r="SCX18" s="85"/>
      <c r="SCY18" s="85"/>
      <c r="SCZ18" s="85"/>
      <c r="SDA18" s="85"/>
      <c r="SDB18" s="85"/>
      <c r="SDC18" s="85"/>
      <c r="SDD18" s="85"/>
      <c r="SDE18" s="85"/>
      <c r="SDF18" s="85"/>
      <c r="SDG18" s="85"/>
      <c r="SDH18" s="85"/>
      <c r="SDI18" s="85"/>
      <c r="SDJ18" s="85"/>
      <c r="SDK18" s="85"/>
      <c r="SDL18" s="85"/>
      <c r="SDM18" s="85"/>
      <c r="SDN18" s="85"/>
      <c r="SDO18" s="85"/>
      <c r="SDP18" s="85"/>
      <c r="SDQ18" s="85"/>
      <c r="SDR18" s="85"/>
      <c r="SDS18" s="85"/>
      <c r="SDT18" s="85"/>
      <c r="SDU18" s="85"/>
      <c r="SDV18" s="85"/>
      <c r="SDW18" s="85"/>
      <c r="SDX18" s="85"/>
      <c r="SDY18" s="85"/>
      <c r="SDZ18" s="85"/>
      <c r="SEA18" s="85"/>
      <c r="SEB18" s="85"/>
      <c r="SEC18" s="85"/>
      <c r="SED18" s="85"/>
      <c r="SEE18" s="85"/>
      <c r="SEF18" s="85"/>
      <c r="SEG18" s="85"/>
      <c r="SEH18" s="85"/>
      <c r="SEI18" s="85"/>
      <c r="SEJ18" s="85"/>
      <c r="SEK18" s="85"/>
      <c r="SEL18" s="85"/>
      <c r="SEM18" s="85"/>
      <c r="SEN18" s="85"/>
      <c r="SEO18" s="85"/>
      <c r="SEP18" s="85"/>
      <c r="SEQ18" s="85"/>
      <c r="SER18" s="85"/>
      <c r="SES18" s="85"/>
      <c r="SET18" s="85"/>
      <c r="SEU18" s="85"/>
      <c r="SEV18" s="85"/>
      <c r="SEW18" s="85"/>
      <c r="SEX18" s="85"/>
      <c r="SEY18" s="85"/>
      <c r="SEZ18" s="85"/>
      <c r="SFA18" s="85"/>
      <c r="SFB18" s="85"/>
      <c r="SFC18" s="85"/>
      <c r="SFD18" s="85"/>
      <c r="SFE18" s="85"/>
      <c r="SFF18" s="85"/>
      <c r="SFG18" s="85"/>
      <c r="SFH18" s="85"/>
      <c r="SFI18" s="85"/>
      <c r="SFJ18" s="85"/>
      <c r="SFK18" s="85"/>
      <c r="SFL18" s="85"/>
      <c r="SFM18" s="85"/>
      <c r="SFN18" s="85"/>
      <c r="SFO18" s="85"/>
      <c r="SFP18" s="85"/>
      <c r="SFQ18" s="85"/>
      <c r="SFR18" s="85"/>
      <c r="SFS18" s="85"/>
      <c r="SFT18" s="85"/>
      <c r="SFU18" s="85"/>
      <c r="SFV18" s="85"/>
      <c r="SFW18" s="85"/>
      <c r="SFX18" s="85"/>
      <c r="SFY18" s="85"/>
      <c r="SFZ18" s="85"/>
      <c r="SGA18" s="85"/>
      <c r="SGB18" s="85"/>
      <c r="SGC18" s="85"/>
      <c r="SGD18" s="85"/>
      <c r="SGE18" s="85"/>
      <c r="SGF18" s="85"/>
      <c r="SGG18" s="85"/>
      <c r="SGH18" s="85"/>
      <c r="SGI18" s="85"/>
      <c r="SGJ18" s="85"/>
      <c r="SGK18" s="85"/>
      <c r="SGL18" s="85"/>
      <c r="SGM18" s="85"/>
      <c r="SGN18" s="85"/>
      <c r="SGO18" s="85"/>
      <c r="SGP18" s="85"/>
      <c r="SGQ18" s="85"/>
      <c r="SGR18" s="85"/>
      <c r="SGS18" s="85"/>
      <c r="SGT18" s="85"/>
      <c r="SGU18" s="85"/>
      <c r="SGV18" s="85"/>
      <c r="SGW18" s="85"/>
      <c r="SGX18" s="85"/>
      <c r="SGY18" s="85"/>
      <c r="SGZ18" s="85"/>
      <c r="SHA18" s="85"/>
      <c r="SHB18" s="85"/>
      <c r="SHC18" s="85"/>
      <c r="SHD18" s="85"/>
      <c r="SHE18" s="85"/>
      <c r="SHF18" s="85"/>
      <c r="SHG18" s="85"/>
      <c r="SHH18" s="85"/>
      <c r="SHI18" s="85"/>
      <c r="SHJ18" s="85"/>
      <c r="SHK18" s="85"/>
      <c r="SHL18" s="85"/>
      <c r="SHM18" s="85"/>
      <c r="SHN18" s="85"/>
      <c r="SHO18" s="85"/>
      <c r="SHP18" s="85"/>
      <c r="SHQ18" s="85"/>
      <c r="SHR18" s="85"/>
      <c r="SHS18" s="85"/>
      <c r="SHT18" s="85"/>
      <c r="SHU18" s="85"/>
      <c r="SHV18" s="85"/>
      <c r="SHW18" s="85"/>
      <c r="SHX18" s="85"/>
      <c r="SHY18" s="85"/>
      <c r="SHZ18" s="85"/>
      <c r="SIA18" s="85"/>
      <c r="SIB18" s="85"/>
      <c r="SIC18" s="85"/>
      <c r="SID18" s="85"/>
      <c r="SIE18" s="85"/>
      <c r="SIF18" s="85"/>
      <c r="SIG18" s="85"/>
      <c r="SIH18" s="85"/>
      <c r="SII18" s="85"/>
      <c r="SIJ18" s="85"/>
      <c r="SIK18" s="85"/>
      <c r="SIL18" s="85"/>
      <c r="SIM18" s="85"/>
      <c r="SIN18" s="85"/>
      <c r="SIO18" s="85"/>
      <c r="SIP18" s="85"/>
      <c r="SIQ18" s="85"/>
      <c r="SIR18" s="85"/>
      <c r="SIS18" s="85"/>
      <c r="SIT18" s="85"/>
      <c r="SIU18" s="85"/>
      <c r="SIV18" s="85"/>
      <c r="SIW18" s="85"/>
      <c r="SIX18" s="85"/>
      <c r="SIY18" s="85"/>
      <c r="SIZ18" s="85"/>
      <c r="SJA18" s="85"/>
      <c r="SJB18" s="85"/>
      <c r="SJC18" s="85"/>
      <c r="SJD18" s="85"/>
      <c r="SJE18" s="85"/>
      <c r="SJF18" s="85"/>
      <c r="SJG18" s="85"/>
      <c r="SJH18" s="85"/>
      <c r="SJI18" s="85"/>
      <c r="SJJ18" s="85"/>
      <c r="SJK18" s="85"/>
      <c r="SJL18" s="85"/>
      <c r="SJM18" s="85"/>
      <c r="SJN18" s="85"/>
      <c r="SJO18" s="85"/>
      <c r="SJP18" s="85"/>
      <c r="SJQ18" s="85"/>
      <c r="SJR18" s="85"/>
      <c r="SJS18" s="85"/>
      <c r="SJT18" s="85"/>
      <c r="SJU18" s="85"/>
      <c r="SJV18" s="85"/>
      <c r="SJW18" s="85"/>
      <c r="SJX18" s="85"/>
      <c r="SJY18" s="85"/>
      <c r="SJZ18" s="85"/>
      <c r="SKA18" s="85"/>
      <c r="SKB18" s="85"/>
      <c r="SKC18" s="85"/>
      <c r="SKD18" s="85"/>
      <c r="SKE18" s="85"/>
      <c r="SKF18" s="85"/>
      <c r="SKG18" s="85"/>
      <c r="SKH18" s="85"/>
      <c r="SKI18" s="85"/>
      <c r="SKJ18" s="85"/>
      <c r="SKK18" s="85"/>
      <c r="SKL18" s="85"/>
      <c r="SKM18" s="85"/>
      <c r="SKN18" s="85"/>
      <c r="SKO18" s="85"/>
      <c r="SKP18" s="85"/>
      <c r="SKQ18" s="85"/>
      <c r="SKR18" s="85"/>
      <c r="SKS18" s="85"/>
      <c r="SKT18" s="85"/>
      <c r="SKU18" s="85"/>
      <c r="SKV18" s="85"/>
      <c r="SKW18" s="85"/>
      <c r="SKX18" s="85"/>
      <c r="SKY18" s="85"/>
      <c r="SKZ18" s="85"/>
      <c r="SLA18" s="85"/>
      <c r="SLB18" s="85"/>
      <c r="SLC18" s="85"/>
      <c r="SLD18" s="85"/>
      <c r="SLE18" s="85"/>
      <c r="SLF18" s="85"/>
      <c r="SLG18" s="85"/>
      <c r="SLH18" s="85"/>
      <c r="SLI18" s="85"/>
      <c r="SLJ18" s="85"/>
      <c r="SLK18" s="85"/>
      <c r="SLL18" s="85"/>
      <c r="SLM18" s="85"/>
      <c r="SLN18" s="85"/>
      <c r="SLO18" s="85"/>
      <c r="SLP18" s="85"/>
      <c r="SLQ18" s="85"/>
      <c r="SLR18" s="85"/>
      <c r="SLS18" s="85"/>
      <c r="SLT18" s="85"/>
      <c r="SLU18" s="85"/>
      <c r="SLV18" s="85"/>
      <c r="SLW18" s="85"/>
      <c r="SLX18" s="85"/>
      <c r="SLY18" s="85"/>
      <c r="SLZ18" s="85"/>
      <c r="SMA18" s="85"/>
      <c r="SMB18" s="85"/>
      <c r="SMC18" s="85"/>
      <c r="SMD18" s="85"/>
      <c r="SME18" s="85"/>
      <c r="SMF18" s="85"/>
      <c r="SMG18" s="85"/>
      <c r="SMH18" s="85"/>
      <c r="SMI18" s="85"/>
      <c r="SMJ18" s="85"/>
      <c r="SMK18" s="85"/>
      <c r="SML18" s="85"/>
      <c r="SMM18" s="85"/>
      <c r="SMN18" s="85"/>
      <c r="SMO18" s="85"/>
      <c r="SMP18" s="85"/>
      <c r="SMQ18" s="85"/>
      <c r="SMR18" s="85"/>
      <c r="SMS18" s="85"/>
      <c r="SMT18" s="85"/>
      <c r="SMU18" s="85"/>
      <c r="SMV18" s="85"/>
      <c r="SMW18" s="85"/>
      <c r="SMX18" s="85"/>
      <c r="SMY18" s="85"/>
      <c r="SMZ18" s="85"/>
      <c r="SNA18" s="85"/>
      <c r="SNB18" s="85"/>
      <c r="SNC18" s="85"/>
      <c r="SND18" s="85"/>
      <c r="SNE18" s="85"/>
      <c r="SNF18" s="85"/>
      <c r="SNG18" s="85"/>
      <c r="SNH18" s="85"/>
      <c r="SNI18" s="85"/>
      <c r="SNJ18" s="85"/>
      <c r="SNK18" s="85"/>
      <c r="SNL18" s="85"/>
      <c r="SNM18" s="85"/>
      <c r="SNN18" s="85"/>
      <c r="SNO18" s="85"/>
      <c r="SNP18" s="85"/>
      <c r="SNQ18" s="85"/>
      <c r="SNR18" s="85"/>
      <c r="SNS18" s="85"/>
      <c r="SNT18" s="85"/>
      <c r="SNU18" s="85"/>
      <c r="SNV18" s="85"/>
      <c r="SNW18" s="85"/>
      <c r="SNX18" s="85"/>
      <c r="SNY18" s="85"/>
      <c r="SNZ18" s="85"/>
      <c r="SOA18" s="85"/>
      <c r="SOB18" s="85"/>
      <c r="SOC18" s="85"/>
      <c r="SOD18" s="85"/>
      <c r="SOE18" s="85"/>
      <c r="SOF18" s="85"/>
      <c r="SOG18" s="85"/>
      <c r="SOH18" s="85"/>
      <c r="SOI18" s="85"/>
      <c r="SOJ18" s="85"/>
      <c r="SOK18" s="85"/>
      <c r="SOL18" s="85"/>
      <c r="SOM18" s="85"/>
      <c r="SON18" s="85"/>
      <c r="SOO18" s="85"/>
      <c r="SOP18" s="85"/>
      <c r="SOQ18" s="85"/>
      <c r="SOR18" s="85"/>
      <c r="SOS18" s="85"/>
      <c r="SOT18" s="85"/>
      <c r="SOU18" s="85"/>
      <c r="SOV18" s="85"/>
      <c r="SOW18" s="85"/>
      <c r="SOX18" s="85"/>
      <c r="SOY18" s="85"/>
      <c r="SOZ18" s="85"/>
      <c r="SPA18" s="85"/>
      <c r="SPB18" s="85"/>
      <c r="SPC18" s="85"/>
      <c r="SPD18" s="85"/>
      <c r="SPE18" s="85"/>
      <c r="SPF18" s="85"/>
      <c r="SPG18" s="85"/>
      <c r="SPH18" s="85"/>
      <c r="SPI18" s="85"/>
      <c r="SPJ18" s="85"/>
      <c r="SPK18" s="85"/>
      <c r="SPL18" s="85"/>
      <c r="SPM18" s="85"/>
      <c r="SPN18" s="85"/>
      <c r="SPO18" s="85"/>
      <c r="SPP18" s="85"/>
      <c r="SPQ18" s="85"/>
      <c r="SPR18" s="85"/>
      <c r="SPS18" s="85"/>
      <c r="SPT18" s="85"/>
      <c r="SPU18" s="85"/>
      <c r="SPV18" s="85"/>
      <c r="SPW18" s="85"/>
      <c r="SPX18" s="85"/>
      <c r="SPY18" s="85"/>
      <c r="SPZ18" s="85"/>
      <c r="SQA18" s="85"/>
      <c r="SQB18" s="85"/>
      <c r="SQC18" s="85"/>
      <c r="SQD18" s="85"/>
      <c r="SQE18" s="85"/>
      <c r="SQF18" s="85"/>
      <c r="SQG18" s="85"/>
      <c r="SQH18" s="85"/>
      <c r="SQI18" s="85"/>
      <c r="SQJ18" s="85"/>
      <c r="SQK18" s="85"/>
      <c r="SQL18" s="85"/>
      <c r="SQM18" s="85"/>
      <c r="SQN18" s="85"/>
      <c r="SQO18" s="85"/>
      <c r="SQP18" s="85"/>
      <c r="SQQ18" s="85"/>
      <c r="SQR18" s="85"/>
      <c r="SQS18" s="85"/>
      <c r="SQT18" s="85"/>
      <c r="SQU18" s="85"/>
      <c r="SQV18" s="85"/>
      <c r="SQW18" s="85"/>
      <c r="SQX18" s="85"/>
      <c r="SQY18" s="85"/>
      <c r="SQZ18" s="85"/>
      <c r="SRA18" s="85"/>
      <c r="SRB18" s="85"/>
      <c r="SRC18" s="85"/>
      <c r="SRD18" s="85"/>
      <c r="SRE18" s="85"/>
      <c r="SRF18" s="85"/>
      <c r="SRG18" s="85"/>
      <c r="SRH18" s="85"/>
      <c r="SRI18" s="85"/>
      <c r="SRJ18" s="85"/>
      <c r="SRK18" s="85"/>
      <c r="SRL18" s="85"/>
      <c r="SRM18" s="85"/>
      <c r="SRN18" s="85"/>
      <c r="SRO18" s="85"/>
      <c r="SRP18" s="85"/>
      <c r="SRQ18" s="85"/>
      <c r="SRR18" s="85"/>
      <c r="SRS18" s="85"/>
      <c r="SRT18" s="85"/>
      <c r="SRU18" s="85"/>
      <c r="SRV18" s="85"/>
      <c r="SRW18" s="85"/>
      <c r="SRX18" s="85"/>
      <c r="SRY18" s="85"/>
      <c r="SRZ18" s="85"/>
      <c r="SSA18" s="85"/>
      <c r="SSB18" s="85"/>
      <c r="SSC18" s="85"/>
      <c r="SSD18" s="85"/>
      <c r="SSE18" s="85"/>
      <c r="SSF18" s="85"/>
      <c r="SSG18" s="85"/>
      <c r="SSH18" s="85"/>
      <c r="SSI18" s="85"/>
      <c r="SSJ18" s="85"/>
      <c r="SSK18" s="85"/>
      <c r="SSL18" s="85"/>
      <c r="SSM18" s="85"/>
      <c r="SSN18" s="85"/>
      <c r="SSO18" s="85"/>
      <c r="SSP18" s="85"/>
      <c r="SSQ18" s="85"/>
      <c r="SSR18" s="85"/>
      <c r="SSS18" s="85"/>
      <c r="SST18" s="85"/>
      <c r="SSU18" s="85"/>
      <c r="SSV18" s="85"/>
      <c r="SSW18" s="85"/>
      <c r="SSX18" s="85"/>
      <c r="SSY18" s="85"/>
      <c r="SSZ18" s="85"/>
      <c r="STA18" s="85"/>
      <c r="STB18" s="85"/>
      <c r="STC18" s="85"/>
      <c r="STD18" s="85"/>
      <c r="STE18" s="85"/>
      <c r="STF18" s="85"/>
      <c r="STG18" s="85"/>
      <c r="STH18" s="85"/>
      <c r="STI18" s="85"/>
      <c r="STJ18" s="85"/>
      <c r="STK18" s="85"/>
      <c r="STL18" s="85"/>
      <c r="STM18" s="85"/>
      <c r="STN18" s="85"/>
      <c r="STO18" s="85"/>
      <c r="STP18" s="85"/>
      <c r="STQ18" s="85"/>
      <c r="STR18" s="85"/>
      <c r="STS18" s="85"/>
      <c r="STT18" s="85"/>
      <c r="STU18" s="85"/>
      <c r="STV18" s="85"/>
      <c r="STW18" s="85"/>
      <c r="STX18" s="85"/>
      <c r="STY18" s="85"/>
      <c r="STZ18" s="85"/>
      <c r="SUA18" s="85"/>
      <c r="SUB18" s="85"/>
      <c r="SUC18" s="85"/>
      <c r="SUD18" s="85"/>
      <c r="SUE18" s="85"/>
      <c r="SUF18" s="85"/>
      <c r="SUG18" s="85"/>
      <c r="SUH18" s="85"/>
      <c r="SUI18" s="85"/>
      <c r="SUJ18" s="85"/>
      <c r="SUK18" s="85"/>
      <c r="SUL18" s="85"/>
      <c r="SUM18" s="85"/>
      <c r="SUN18" s="85"/>
      <c r="SUO18" s="85"/>
      <c r="SUP18" s="85"/>
      <c r="SUQ18" s="85"/>
      <c r="SUR18" s="85"/>
      <c r="SUS18" s="85"/>
      <c r="SUT18" s="85"/>
      <c r="SUU18" s="85"/>
      <c r="SUV18" s="85"/>
      <c r="SUW18" s="85"/>
      <c r="SUX18" s="85"/>
      <c r="SUY18" s="85"/>
      <c r="SUZ18" s="85"/>
      <c r="SVA18" s="85"/>
      <c r="SVB18" s="85"/>
      <c r="SVC18" s="85"/>
      <c r="SVD18" s="85"/>
      <c r="SVE18" s="85"/>
      <c r="SVF18" s="85"/>
      <c r="SVG18" s="85"/>
      <c r="SVH18" s="85"/>
      <c r="SVI18" s="85"/>
      <c r="SVJ18" s="85"/>
      <c r="SVK18" s="85"/>
      <c r="SVL18" s="85"/>
      <c r="SVM18" s="85"/>
      <c r="SVN18" s="85"/>
      <c r="SVO18" s="85"/>
      <c r="SVP18" s="85"/>
      <c r="SVQ18" s="85"/>
      <c r="SVR18" s="85"/>
      <c r="SVS18" s="85"/>
      <c r="SVT18" s="85"/>
      <c r="SVU18" s="85"/>
      <c r="SVV18" s="85"/>
      <c r="SVW18" s="85"/>
      <c r="SVX18" s="85"/>
      <c r="SVY18" s="85"/>
      <c r="SVZ18" s="85"/>
      <c r="SWA18" s="85"/>
      <c r="SWB18" s="85"/>
      <c r="SWC18" s="85"/>
      <c r="SWD18" s="85"/>
      <c r="SWE18" s="85"/>
      <c r="SWF18" s="85"/>
      <c r="SWG18" s="85"/>
      <c r="SWH18" s="85"/>
      <c r="SWI18" s="85"/>
      <c r="SWJ18" s="85"/>
      <c r="SWK18" s="85"/>
      <c r="SWL18" s="85"/>
      <c r="SWM18" s="85"/>
      <c r="SWN18" s="85"/>
      <c r="SWO18" s="85"/>
      <c r="SWP18" s="85"/>
      <c r="SWQ18" s="85"/>
      <c r="SWR18" s="85"/>
      <c r="SWS18" s="85"/>
      <c r="SWT18" s="85"/>
      <c r="SWU18" s="85"/>
      <c r="SWV18" s="85"/>
      <c r="SWW18" s="85"/>
      <c r="SWX18" s="85"/>
      <c r="SWY18" s="85"/>
      <c r="SWZ18" s="85"/>
      <c r="SXA18" s="85"/>
      <c r="SXB18" s="85"/>
      <c r="SXC18" s="85"/>
      <c r="SXD18" s="85"/>
      <c r="SXE18" s="85"/>
      <c r="SXF18" s="85"/>
      <c r="SXG18" s="85"/>
      <c r="SXH18" s="85"/>
      <c r="SXI18" s="85"/>
      <c r="SXJ18" s="85"/>
      <c r="SXK18" s="85"/>
      <c r="SXL18" s="85"/>
      <c r="SXM18" s="85"/>
      <c r="SXN18" s="85"/>
      <c r="SXO18" s="85"/>
      <c r="SXP18" s="85"/>
      <c r="SXQ18" s="85"/>
      <c r="SXR18" s="85"/>
      <c r="SXS18" s="85"/>
      <c r="SXT18" s="85"/>
      <c r="SXU18" s="85"/>
      <c r="SXV18" s="85"/>
      <c r="SXW18" s="85"/>
      <c r="SXX18" s="85"/>
      <c r="SXY18" s="85"/>
      <c r="SXZ18" s="85"/>
      <c r="SYA18" s="85"/>
      <c r="SYB18" s="85"/>
      <c r="SYC18" s="85"/>
      <c r="SYD18" s="85"/>
      <c r="SYE18" s="85"/>
      <c r="SYF18" s="85"/>
      <c r="SYG18" s="85"/>
      <c r="SYH18" s="85"/>
      <c r="SYI18" s="85"/>
      <c r="SYJ18" s="85"/>
      <c r="SYK18" s="85"/>
      <c r="SYL18" s="85"/>
      <c r="SYM18" s="85"/>
      <c r="SYN18" s="85"/>
      <c r="SYO18" s="85"/>
      <c r="SYP18" s="85"/>
      <c r="SYQ18" s="85"/>
      <c r="SYR18" s="85"/>
      <c r="SYS18" s="85"/>
      <c r="SYT18" s="85"/>
      <c r="SYU18" s="85"/>
      <c r="SYV18" s="85"/>
      <c r="SYW18" s="85"/>
      <c r="SYX18" s="85"/>
      <c r="SYY18" s="85"/>
      <c r="SYZ18" s="85"/>
      <c r="SZA18" s="85"/>
      <c r="SZB18" s="85"/>
      <c r="SZC18" s="85"/>
      <c r="SZD18" s="85"/>
      <c r="SZE18" s="85"/>
      <c r="SZF18" s="85"/>
      <c r="SZG18" s="85"/>
      <c r="SZH18" s="85"/>
      <c r="SZI18" s="85"/>
      <c r="SZJ18" s="85"/>
      <c r="SZK18" s="85"/>
      <c r="SZL18" s="85"/>
      <c r="SZM18" s="85"/>
      <c r="SZN18" s="85"/>
      <c r="SZO18" s="85"/>
      <c r="SZP18" s="85"/>
      <c r="SZQ18" s="85"/>
      <c r="SZR18" s="85"/>
      <c r="SZS18" s="85"/>
      <c r="SZT18" s="85"/>
      <c r="SZU18" s="85"/>
      <c r="SZV18" s="85"/>
      <c r="SZW18" s="85"/>
      <c r="SZX18" s="85"/>
      <c r="SZY18" s="85"/>
      <c r="SZZ18" s="85"/>
      <c r="TAA18" s="85"/>
      <c r="TAB18" s="85"/>
      <c r="TAC18" s="85"/>
      <c r="TAD18" s="85"/>
      <c r="TAE18" s="85"/>
      <c r="TAF18" s="85"/>
      <c r="TAG18" s="85"/>
      <c r="TAH18" s="85"/>
      <c r="TAI18" s="85"/>
      <c r="TAJ18" s="85"/>
      <c r="TAK18" s="85"/>
      <c r="TAL18" s="85"/>
      <c r="TAM18" s="85"/>
      <c r="TAN18" s="85"/>
      <c r="TAO18" s="85"/>
      <c r="TAP18" s="85"/>
      <c r="TAQ18" s="85"/>
      <c r="TAR18" s="85"/>
      <c r="TAS18" s="85"/>
      <c r="TAT18" s="85"/>
      <c r="TAU18" s="85"/>
      <c r="TAV18" s="85"/>
      <c r="TAW18" s="85"/>
      <c r="TAX18" s="85"/>
      <c r="TAY18" s="85"/>
      <c r="TAZ18" s="85"/>
      <c r="TBA18" s="85"/>
      <c r="TBB18" s="85"/>
      <c r="TBC18" s="85"/>
      <c r="TBD18" s="85"/>
      <c r="TBE18" s="85"/>
      <c r="TBF18" s="85"/>
      <c r="TBG18" s="85"/>
      <c r="TBH18" s="85"/>
      <c r="TBI18" s="85"/>
      <c r="TBJ18" s="85"/>
      <c r="TBK18" s="85"/>
      <c r="TBL18" s="85"/>
      <c r="TBM18" s="85"/>
      <c r="TBN18" s="85"/>
      <c r="TBO18" s="85"/>
      <c r="TBP18" s="85"/>
      <c r="TBQ18" s="85"/>
      <c r="TBR18" s="85"/>
      <c r="TBS18" s="85"/>
      <c r="TBT18" s="85"/>
      <c r="TBU18" s="85"/>
      <c r="TBV18" s="85"/>
      <c r="TBW18" s="85"/>
      <c r="TBX18" s="85"/>
      <c r="TBY18" s="85"/>
      <c r="TBZ18" s="85"/>
      <c r="TCA18" s="85"/>
      <c r="TCB18" s="85"/>
      <c r="TCC18" s="85"/>
      <c r="TCD18" s="85"/>
      <c r="TCE18" s="85"/>
      <c r="TCF18" s="85"/>
      <c r="TCG18" s="85"/>
      <c r="TCH18" s="85"/>
      <c r="TCI18" s="85"/>
      <c r="TCJ18" s="85"/>
      <c r="TCK18" s="85"/>
      <c r="TCL18" s="85"/>
      <c r="TCM18" s="85"/>
      <c r="TCN18" s="85"/>
      <c r="TCO18" s="85"/>
      <c r="TCP18" s="85"/>
      <c r="TCQ18" s="85"/>
      <c r="TCR18" s="85"/>
      <c r="TCS18" s="85"/>
      <c r="TCT18" s="85"/>
      <c r="TCU18" s="85"/>
      <c r="TCV18" s="85"/>
      <c r="TCW18" s="85"/>
      <c r="TCX18" s="85"/>
      <c r="TCY18" s="85"/>
      <c r="TCZ18" s="85"/>
      <c r="TDA18" s="85"/>
      <c r="TDB18" s="85"/>
      <c r="TDC18" s="85"/>
      <c r="TDD18" s="85"/>
      <c r="TDE18" s="85"/>
      <c r="TDF18" s="85"/>
      <c r="TDG18" s="85"/>
      <c r="TDH18" s="85"/>
      <c r="TDI18" s="85"/>
      <c r="TDJ18" s="85"/>
      <c r="TDK18" s="85"/>
      <c r="TDL18" s="85"/>
      <c r="TDM18" s="85"/>
      <c r="TDN18" s="85"/>
      <c r="TDO18" s="85"/>
      <c r="TDP18" s="85"/>
      <c r="TDQ18" s="85"/>
      <c r="TDR18" s="85"/>
      <c r="TDS18" s="85"/>
      <c r="TDT18" s="85"/>
      <c r="TDU18" s="85"/>
      <c r="TDV18" s="85"/>
      <c r="TDW18" s="85"/>
      <c r="TDX18" s="85"/>
      <c r="TDY18" s="85"/>
      <c r="TDZ18" s="85"/>
      <c r="TEA18" s="85"/>
      <c r="TEB18" s="85"/>
      <c r="TEC18" s="85"/>
      <c r="TED18" s="85"/>
      <c r="TEE18" s="85"/>
      <c r="TEF18" s="85"/>
      <c r="TEG18" s="85"/>
      <c r="TEH18" s="85"/>
      <c r="TEI18" s="85"/>
      <c r="TEJ18" s="85"/>
      <c r="TEK18" s="85"/>
      <c r="TEL18" s="85"/>
      <c r="TEM18" s="85"/>
      <c r="TEN18" s="85"/>
      <c r="TEO18" s="85"/>
      <c r="TEP18" s="85"/>
      <c r="TEQ18" s="85"/>
      <c r="TER18" s="85"/>
      <c r="TES18" s="85"/>
      <c r="TET18" s="85"/>
      <c r="TEU18" s="85"/>
      <c r="TEV18" s="85"/>
      <c r="TEW18" s="85"/>
      <c r="TEX18" s="85"/>
      <c r="TEY18" s="85"/>
      <c r="TEZ18" s="85"/>
      <c r="TFA18" s="85"/>
      <c r="TFB18" s="85"/>
      <c r="TFC18" s="85"/>
      <c r="TFD18" s="85"/>
      <c r="TFE18" s="85"/>
      <c r="TFF18" s="85"/>
      <c r="TFG18" s="85"/>
      <c r="TFH18" s="85"/>
      <c r="TFI18" s="85"/>
      <c r="TFJ18" s="85"/>
      <c r="TFK18" s="85"/>
      <c r="TFL18" s="85"/>
      <c r="TFM18" s="85"/>
      <c r="TFN18" s="85"/>
      <c r="TFO18" s="85"/>
      <c r="TFP18" s="85"/>
      <c r="TFQ18" s="85"/>
      <c r="TFR18" s="85"/>
      <c r="TFS18" s="85"/>
      <c r="TFT18" s="85"/>
      <c r="TFU18" s="85"/>
      <c r="TFV18" s="85"/>
      <c r="TFW18" s="85"/>
      <c r="TFX18" s="85"/>
      <c r="TFY18" s="85"/>
      <c r="TFZ18" s="85"/>
      <c r="TGA18" s="85"/>
      <c r="TGB18" s="85"/>
      <c r="TGC18" s="85"/>
      <c r="TGD18" s="85"/>
      <c r="TGE18" s="85"/>
      <c r="TGF18" s="85"/>
      <c r="TGG18" s="85"/>
      <c r="TGH18" s="85"/>
      <c r="TGI18" s="85"/>
      <c r="TGJ18" s="85"/>
      <c r="TGK18" s="85"/>
      <c r="TGL18" s="85"/>
      <c r="TGM18" s="85"/>
      <c r="TGN18" s="85"/>
      <c r="TGO18" s="85"/>
      <c r="TGP18" s="85"/>
      <c r="TGQ18" s="85"/>
      <c r="TGR18" s="85"/>
      <c r="TGS18" s="85"/>
      <c r="TGT18" s="85"/>
      <c r="TGU18" s="85"/>
      <c r="TGV18" s="85"/>
      <c r="TGW18" s="85"/>
      <c r="TGX18" s="85"/>
      <c r="TGY18" s="85"/>
      <c r="TGZ18" s="85"/>
      <c r="THA18" s="85"/>
      <c r="THB18" s="85"/>
      <c r="THC18" s="85"/>
      <c r="THD18" s="85"/>
      <c r="THE18" s="85"/>
      <c r="THF18" s="85"/>
      <c r="THG18" s="85"/>
      <c r="THH18" s="85"/>
      <c r="THI18" s="85"/>
      <c r="THJ18" s="85"/>
      <c r="THK18" s="85"/>
      <c r="THL18" s="85"/>
      <c r="THM18" s="85"/>
      <c r="THN18" s="85"/>
      <c r="THO18" s="85"/>
      <c r="THP18" s="85"/>
      <c r="THQ18" s="85"/>
      <c r="THR18" s="85"/>
      <c r="THS18" s="85"/>
      <c r="THT18" s="85"/>
      <c r="THU18" s="85"/>
      <c r="THV18" s="85"/>
      <c r="THW18" s="85"/>
      <c r="THX18" s="85"/>
      <c r="THY18" s="85"/>
      <c r="THZ18" s="85"/>
      <c r="TIA18" s="85"/>
      <c r="TIB18" s="85"/>
      <c r="TIC18" s="85"/>
      <c r="TID18" s="85"/>
      <c r="TIE18" s="85"/>
      <c r="TIF18" s="85"/>
      <c r="TIG18" s="85"/>
      <c r="TIH18" s="85"/>
      <c r="TII18" s="85"/>
      <c r="TIJ18" s="85"/>
      <c r="TIK18" s="85"/>
      <c r="TIL18" s="85"/>
      <c r="TIM18" s="85"/>
      <c r="TIN18" s="85"/>
      <c r="TIO18" s="85"/>
      <c r="TIP18" s="85"/>
      <c r="TIQ18" s="85"/>
      <c r="TIR18" s="85"/>
      <c r="TIS18" s="85"/>
      <c r="TIT18" s="85"/>
      <c r="TIU18" s="85"/>
      <c r="TIV18" s="85"/>
      <c r="TIW18" s="85"/>
      <c r="TIX18" s="85"/>
      <c r="TIY18" s="85"/>
      <c r="TIZ18" s="85"/>
      <c r="TJA18" s="85"/>
      <c r="TJB18" s="85"/>
      <c r="TJC18" s="85"/>
      <c r="TJD18" s="85"/>
      <c r="TJE18" s="85"/>
      <c r="TJF18" s="85"/>
      <c r="TJG18" s="85"/>
      <c r="TJH18" s="85"/>
      <c r="TJI18" s="85"/>
      <c r="TJJ18" s="85"/>
      <c r="TJK18" s="85"/>
      <c r="TJL18" s="85"/>
      <c r="TJM18" s="85"/>
      <c r="TJN18" s="85"/>
      <c r="TJO18" s="85"/>
      <c r="TJP18" s="85"/>
      <c r="TJQ18" s="85"/>
      <c r="TJR18" s="85"/>
      <c r="TJS18" s="85"/>
      <c r="TJT18" s="85"/>
      <c r="TJU18" s="85"/>
      <c r="TJV18" s="85"/>
      <c r="TJW18" s="85"/>
      <c r="TJX18" s="85"/>
      <c r="TJY18" s="85"/>
      <c r="TJZ18" s="85"/>
      <c r="TKA18" s="85"/>
      <c r="TKB18" s="85"/>
      <c r="TKC18" s="85"/>
      <c r="TKD18" s="85"/>
      <c r="TKE18" s="85"/>
      <c r="TKF18" s="85"/>
      <c r="TKG18" s="85"/>
      <c r="TKH18" s="85"/>
      <c r="TKI18" s="85"/>
      <c r="TKJ18" s="85"/>
      <c r="TKK18" s="85"/>
      <c r="TKL18" s="85"/>
      <c r="TKM18" s="85"/>
      <c r="TKN18" s="85"/>
      <c r="TKO18" s="85"/>
      <c r="TKP18" s="85"/>
      <c r="TKQ18" s="85"/>
      <c r="TKR18" s="85"/>
      <c r="TKS18" s="85"/>
      <c r="TKT18" s="85"/>
      <c r="TKU18" s="85"/>
      <c r="TKV18" s="85"/>
      <c r="TKW18" s="85"/>
      <c r="TKX18" s="85"/>
      <c r="TKY18" s="85"/>
      <c r="TKZ18" s="85"/>
      <c r="TLA18" s="85"/>
      <c r="TLB18" s="85"/>
      <c r="TLC18" s="85"/>
      <c r="TLD18" s="85"/>
      <c r="TLE18" s="85"/>
      <c r="TLF18" s="85"/>
      <c r="TLG18" s="85"/>
      <c r="TLH18" s="85"/>
      <c r="TLI18" s="85"/>
      <c r="TLJ18" s="85"/>
      <c r="TLK18" s="85"/>
      <c r="TLL18" s="85"/>
      <c r="TLM18" s="85"/>
      <c r="TLN18" s="85"/>
      <c r="TLO18" s="85"/>
      <c r="TLP18" s="85"/>
      <c r="TLQ18" s="85"/>
      <c r="TLR18" s="85"/>
      <c r="TLS18" s="85"/>
      <c r="TLT18" s="85"/>
      <c r="TLU18" s="85"/>
      <c r="TLV18" s="85"/>
      <c r="TLW18" s="85"/>
      <c r="TLX18" s="85"/>
      <c r="TLY18" s="85"/>
      <c r="TLZ18" s="85"/>
      <c r="TMA18" s="85"/>
      <c r="TMB18" s="85"/>
      <c r="TMC18" s="85"/>
      <c r="TMD18" s="85"/>
      <c r="TME18" s="85"/>
      <c r="TMF18" s="85"/>
      <c r="TMG18" s="85"/>
      <c r="TMH18" s="85"/>
      <c r="TMI18" s="85"/>
      <c r="TMJ18" s="85"/>
      <c r="TMK18" s="85"/>
      <c r="TML18" s="85"/>
      <c r="TMM18" s="85"/>
      <c r="TMN18" s="85"/>
      <c r="TMO18" s="85"/>
      <c r="TMP18" s="85"/>
      <c r="TMQ18" s="85"/>
      <c r="TMR18" s="85"/>
      <c r="TMS18" s="85"/>
      <c r="TMT18" s="85"/>
      <c r="TMU18" s="85"/>
      <c r="TMV18" s="85"/>
      <c r="TMW18" s="85"/>
      <c r="TMX18" s="85"/>
      <c r="TMY18" s="85"/>
      <c r="TMZ18" s="85"/>
      <c r="TNA18" s="85"/>
      <c r="TNB18" s="85"/>
      <c r="TNC18" s="85"/>
      <c r="TND18" s="85"/>
      <c r="TNE18" s="85"/>
      <c r="TNF18" s="85"/>
      <c r="TNG18" s="85"/>
      <c r="TNH18" s="85"/>
      <c r="TNI18" s="85"/>
      <c r="TNJ18" s="85"/>
      <c r="TNK18" s="85"/>
      <c r="TNL18" s="85"/>
      <c r="TNM18" s="85"/>
      <c r="TNN18" s="85"/>
      <c r="TNO18" s="85"/>
      <c r="TNP18" s="85"/>
      <c r="TNQ18" s="85"/>
      <c r="TNR18" s="85"/>
      <c r="TNS18" s="85"/>
      <c r="TNT18" s="85"/>
      <c r="TNU18" s="85"/>
      <c r="TNV18" s="85"/>
      <c r="TNW18" s="85"/>
      <c r="TNX18" s="85"/>
      <c r="TNY18" s="85"/>
      <c r="TNZ18" s="85"/>
      <c r="TOA18" s="85"/>
      <c r="TOB18" s="85"/>
      <c r="TOC18" s="85"/>
      <c r="TOD18" s="85"/>
      <c r="TOE18" s="85"/>
      <c r="TOF18" s="85"/>
      <c r="TOG18" s="85"/>
      <c r="TOH18" s="85"/>
      <c r="TOI18" s="85"/>
      <c r="TOJ18" s="85"/>
      <c r="TOK18" s="85"/>
      <c r="TOL18" s="85"/>
      <c r="TOM18" s="85"/>
      <c r="TON18" s="85"/>
      <c r="TOO18" s="85"/>
      <c r="TOP18" s="85"/>
      <c r="TOQ18" s="85"/>
      <c r="TOR18" s="85"/>
      <c r="TOS18" s="85"/>
      <c r="TOT18" s="85"/>
      <c r="TOU18" s="85"/>
      <c r="TOV18" s="85"/>
      <c r="TOW18" s="85"/>
      <c r="TOX18" s="85"/>
      <c r="TOY18" s="85"/>
      <c r="TOZ18" s="85"/>
      <c r="TPA18" s="85"/>
      <c r="TPB18" s="85"/>
      <c r="TPC18" s="85"/>
      <c r="TPD18" s="85"/>
      <c r="TPE18" s="85"/>
      <c r="TPF18" s="85"/>
      <c r="TPG18" s="85"/>
      <c r="TPH18" s="85"/>
      <c r="TPI18" s="85"/>
      <c r="TPJ18" s="85"/>
      <c r="TPK18" s="85"/>
      <c r="TPL18" s="85"/>
      <c r="TPM18" s="85"/>
      <c r="TPN18" s="85"/>
      <c r="TPO18" s="85"/>
      <c r="TPP18" s="85"/>
      <c r="TPQ18" s="85"/>
      <c r="TPR18" s="85"/>
      <c r="TPS18" s="85"/>
      <c r="TPT18" s="85"/>
      <c r="TPU18" s="85"/>
      <c r="TPV18" s="85"/>
      <c r="TPW18" s="85"/>
      <c r="TPX18" s="85"/>
      <c r="TPY18" s="85"/>
      <c r="TPZ18" s="85"/>
      <c r="TQA18" s="85"/>
      <c r="TQB18" s="85"/>
      <c r="TQC18" s="85"/>
      <c r="TQD18" s="85"/>
      <c r="TQE18" s="85"/>
      <c r="TQF18" s="85"/>
      <c r="TQG18" s="85"/>
      <c r="TQH18" s="85"/>
      <c r="TQI18" s="85"/>
      <c r="TQJ18" s="85"/>
      <c r="TQK18" s="85"/>
      <c r="TQL18" s="85"/>
      <c r="TQM18" s="85"/>
      <c r="TQN18" s="85"/>
      <c r="TQO18" s="85"/>
      <c r="TQP18" s="85"/>
      <c r="TQQ18" s="85"/>
      <c r="TQR18" s="85"/>
      <c r="TQS18" s="85"/>
      <c r="TQT18" s="85"/>
      <c r="TQU18" s="85"/>
      <c r="TQV18" s="85"/>
      <c r="TQW18" s="85"/>
      <c r="TQX18" s="85"/>
      <c r="TQY18" s="85"/>
      <c r="TQZ18" s="85"/>
      <c r="TRA18" s="85"/>
      <c r="TRB18" s="85"/>
      <c r="TRC18" s="85"/>
      <c r="TRD18" s="85"/>
      <c r="TRE18" s="85"/>
      <c r="TRF18" s="85"/>
      <c r="TRG18" s="85"/>
      <c r="TRH18" s="85"/>
      <c r="TRI18" s="85"/>
      <c r="TRJ18" s="85"/>
      <c r="TRK18" s="85"/>
      <c r="TRL18" s="85"/>
      <c r="TRM18" s="85"/>
      <c r="TRN18" s="85"/>
      <c r="TRO18" s="85"/>
      <c r="TRP18" s="85"/>
      <c r="TRQ18" s="85"/>
      <c r="TRR18" s="85"/>
      <c r="TRS18" s="85"/>
      <c r="TRT18" s="85"/>
      <c r="TRU18" s="85"/>
      <c r="TRV18" s="85"/>
      <c r="TRW18" s="85"/>
      <c r="TRX18" s="85"/>
      <c r="TRY18" s="85"/>
      <c r="TRZ18" s="85"/>
      <c r="TSA18" s="85"/>
      <c r="TSB18" s="85"/>
      <c r="TSC18" s="85"/>
      <c r="TSD18" s="85"/>
      <c r="TSE18" s="85"/>
      <c r="TSF18" s="85"/>
      <c r="TSG18" s="85"/>
      <c r="TSH18" s="85"/>
      <c r="TSI18" s="85"/>
      <c r="TSJ18" s="85"/>
      <c r="TSK18" s="85"/>
      <c r="TSL18" s="85"/>
      <c r="TSM18" s="85"/>
      <c r="TSN18" s="85"/>
      <c r="TSO18" s="85"/>
      <c r="TSP18" s="85"/>
      <c r="TSQ18" s="85"/>
      <c r="TSR18" s="85"/>
      <c r="TSS18" s="85"/>
      <c r="TST18" s="85"/>
      <c r="TSU18" s="85"/>
      <c r="TSV18" s="85"/>
      <c r="TSW18" s="85"/>
      <c r="TSX18" s="85"/>
      <c r="TSY18" s="85"/>
      <c r="TSZ18" s="85"/>
      <c r="TTA18" s="85"/>
      <c r="TTB18" s="85"/>
      <c r="TTC18" s="85"/>
      <c r="TTD18" s="85"/>
      <c r="TTE18" s="85"/>
      <c r="TTF18" s="85"/>
      <c r="TTG18" s="85"/>
      <c r="TTH18" s="85"/>
      <c r="TTI18" s="85"/>
      <c r="TTJ18" s="85"/>
      <c r="TTK18" s="85"/>
      <c r="TTL18" s="85"/>
      <c r="TTM18" s="85"/>
      <c r="TTN18" s="85"/>
      <c r="TTO18" s="85"/>
      <c r="TTP18" s="85"/>
      <c r="TTQ18" s="85"/>
      <c r="TTR18" s="85"/>
      <c r="TTS18" s="85"/>
      <c r="TTT18" s="85"/>
      <c r="TTU18" s="85"/>
      <c r="TTV18" s="85"/>
      <c r="TTW18" s="85"/>
      <c r="TTX18" s="85"/>
      <c r="TTY18" s="85"/>
      <c r="TTZ18" s="85"/>
      <c r="TUA18" s="85"/>
      <c r="TUB18" s="85"/>
      <c r="TUC18" s="85"/>
      <c r="TUD18" s="85"/>
      <c r="TUE18" s="85"/>
      <c r="TUF18" s="85"/>
      <c r="TUG18" s="85"/>
      <c r="TUH18" s="85"/>
      <c r="TUI18" s="85"/>
      <c r="TUJ18" s="85"/>
      <c r="TUK18" s="85"/>
      <c r="TUL18" s="85"/>
      <c r="TUM18" s="85"/>
      <c r="TUN18" s="85"/>
      <c r="TUO18" s="85"/>
      <c r="TUP18" s="85"/>
      <c r="TUQ18" s="85"/>
      <c r="TUR18" s="85"/>
      <c r="TUS18" s="85"/>
      <c r="TUT18" s="85"/>
      <c r="TUU18" s="85"/>
      <c r="TUV18" s="85"/>
      <c r="TUW18" s="85"/>
      <c r="TUX18" s="85"/>
      <c r="TUY18" s="85"/>
      <c r="TUZ18" s="85"/>
      <c r="TVA18" s="85"/>
      <c r="TVB18" s="85"/>
      <c r="TVC18" s="85"/>
      <c r="TVD18" s="85"/>
      <c r="TVE18" s="85"/>
      <c r="TVF18" s="85"/>
      <c r="TVG18" s="85"/>
      <c r="TVH18" s="85"/>
      <c r="TVI18" s="85"/>
      <c r="TVJ18" s="85"/>
      <c r="TVK18" s="85"/>
      <c r="TVL18" s="85"/>
      <c r="TVM18" s="85"/>
      <c r="TVN18" s="85"/>
      <c r="TVO18" s="85"/>
      <c r="TVP18" s="85"/>
      <c r="TVQ18" s="85"/>
      <c r="TVR18" s="85"/>
      <c r="TVS18" s="85"/>
      <c r="TVT18" s="85"/>
      <c r="TVU18" s="85"/>
      <c r="TVV18" s="85"/>
      <c r="TVW18" s="85"/>
      <c r="TVX18" s="85"/>
      <c r="TVY18" s="85"/>
      <c r="TVZ18" s="85"/>
      <c r="TWA18" s="85"/>
      <c r="TWB18" s="85"/>
      <c r="TWC18" s="85"/>
      <c r="TWD18" s="85"/>
      <c r="TWE18" s="85"/>
      <c r="TWF18" s="85"/>
      <c r="TWG18" s="85"/>
      <c r="TWH18" s="85"/>
      <c r="TWI18" s="85"/>
      <c r="TWJ18" s="85"/>
      <c r="TWK18" s="85"/>
      <c r="TWL18" s="85"/>
      <c r="TWM18" s="85"/>
      <c r="TWN18" s="85"/>
      <c r="TWO18" s="85"/>
      <c r="TWP18" s="85"/>
      <c r="TWQ18" s="85"/>
      <c r="TWR18" s="85"/>
      <c r="TWS18" s="85"/>
      <c r="TWT18" s="85"/>
      <c r="TWU18" s="85"/>
      <c r="TWV18" s="85"/>
      <c r="TWW18" s="85"/>
      <c r="TWX18" s="85"/>
      <c r="TWY18" s="85"/>
      <c r="TWZ18" s="85"/>
      <c r="TXA18" s="85"/>
      <c r="TXB18" s="85"/>
      <c r="TXC18" s="85"/>
      <c r="TXD18" s="85"/>
      <c r="TXE18" s="85"/>
      <c r="TXF18" s="85"/>
      <c r="TXG18" s="85"/>
      <c r="TXH18" s="85"/>
      <c r="TXI18" s="85"/>
      <c r="TXJ18" s="85"/>
      <c r="TXK18" s="85"/>
      <c r="TXL18" s="85"/>
      <c r="TXM18" s="85"/>
      <c r="TXN18" s="85"/>
      <c r="TXO18" s="85"/>
      <c r="TXP18" s="85"/>
      <c r="TXQ18" s="85"/>
      <c r="TXR18" s="85"/>
      <c r="TXS18" s="85"/>
      <c r="TXT18" s="85"/>
      <c r="TXU18" s="85"/>
      <c r="TXV18" s="85"/>
      <c r="TXW18" s="85"/>
      <c r="TXX18" s="85"/>
      <c r="TXY18" s="85"/>
      <c r="TXZ18" s="85"/>
      <c r="TYA18" s="85"/>
      <c r="TYB18" s="85"/>
      <c r="TYC18" s="85"/>
      <c r="TYD18" s="85"/>
      <c r="TYE18" s="85"/>
      <c r="TYF18" s="85"/>
      <c r="TYG18" s="85"/>
      <c r="TYH18" s="85"/>
      <c r="TYI18" s="85"/>
      <c r="TYJ18" s="85"/>
      <c r="TYK18" s="85"/>
      <c r="TYL18" s="85"/>
      <c r="TYM18" s="85"/>
      <c r="TYN18" s="85"/>
      <c r="TYO18" s="85"/>
      <c r="TYP18" s="85"/>
      <c r="TYQ18" s="85"/>
      <c r="TYR18" s="85"/>
      <c r="TYS18" s="85"/>
      <c r="TYT18" s="85"/>
      <c r="TYU18" s="85"/>
      <c r="TYV18" s="85"/>
      <c r="TYW18" s="85"/>
      <c r="TYX18" s="85"/>
      <c r="TYY18" s="85"/>
      <c r="TYZ18" s="85"/>
      <c r="TZA18" s="85"/>
      <c r="TZB18" s="85"/>
      <c r="TZC18" s="85"/>
      <c r="TZD18" s="85"/>
      <c r="TZE18" s="85"/>
      <c r="TZF18" s="85"/>
      <c r="TZG18" s="85"/>
      <c r="TZH18" s="85"/>
      <c r="TZI18" s="85"/>
      <c r="TZJ18" s="85"/>
      <c r="TZK18" s="85"/>
      <c r="TZL18" s="85"/>
      <c r="TZM18" s="85"/>
      <c r="TZN18" s="85"/>
      <c r="TZO18" s="85"/>
      <c r="TZP18" s="85"/>
      <c r="TZQ18" s="85"/>
      <c r="TZR18" s="85"/>
      <c r="TZS18" s="85"/>
      <c r="TZT18" s="85"/>
      <c r="TZU18" s="85"/>
      <c r="TZV18" s="85"/>
      <c r="TZW18" s="85"/>
      <c r="TZX18" s="85"/>
      <c r="TZY18" s="85"/>
      <c r="TZZ18" s="85"/>
      <c r="UAA18" s="85"/>
      <c r="UAB18" s="85"/>
      <c r="UAC18" s="85"/>
      <c r="UAD18" s="85"/>
      <c r="UAE18" s="85"/>
      <c r="UAF18" s="85"/>
      <c r="UAG18" s="85"/>
      <c r="UAH18" s="85"/>
      <c r="UAI18" s="85"/>
      <c r="UAJ18" s="85"/>
      <c r="UAK18" s="85"/>
      <c r="UAL18" s="85"/>
      <c r="UAM18" s="85"/>
      <c r="UAN18" s="85"/>
      <c r="UAO18" s="85"/>
      <c r="UAP18" s="85"/>
      <c r="UAQ18" s="85"/>
      <c r="UAR18" s="85"/>
      <c r="UAS18" s="85"/>
      <c r="UAT18" s="85"/>
      <c r="UAU18" s="85"/>
      <c r="UAV18" s="85"/>
      <c r="UAW18" s="85"/>
      <c r="UAX18" s="85"/>
      <c r="UAY18" s="85"/>
      <c r="UAZ18" s="85"/>
      <c r="UBA18" s="85"/>
      <c r="UBB18" s="85"/>
      <c r="UBC18" s="85"/>
      <c r="UBD18" s="85"/>
      <c r="UBE18" s="85"/>
      <c r="UBF18" s="85"/>
      <c r="UBG18" s="85"/>
      <c r="UBH18" s="85"/>
      <c r="UBI18" s="85"/>
      <c r="UBJ18" s="85"/>
      <c r="UBK18" s="85"/>
      <c r="UBL18" s="85"/>
      <c r="UBM18" s="85"/>
      <c r="UBN18" s="85"/>
      <c r="UBO18" s="85"/>
      <c r="UBP18" s="85"/>
      <c r="UBQ18" s="85"/>
      <c r="UBR18" s="85"/>
      <c r="UBS18" s="85"/>
      <c r="UBT18" s="85"/>
      <c r="UBU18" s="85"/>
      <c r="UBV18" s="85"/>
      <c r="UBW18" s="85"/>
      <c r="UBX18" s="85"/>
      <c r="UBY18" s="85"/>
      <c r="UBZ18" s="85"/>
      <c r="UCA18" s="85"/>
      <c r="UCB18" s="85"/>
      <c r="UCC18" s="85"/>
      <c r="UCD18" s="85"/>
      <c r="UCE18" s="85"/>
      <c r="UCF18" s="85"/>
      <c r="UCG18" s="85"/>
      <c r="UCH18" s="85"/>
      <c r="UCI18" s="85"/>
      <c r="UCJ18" s="85"/>
      <c r="UCK18" s="85"/>
      <c r="UCL18" s="85"/>
      <c r="UCM18" s="85"/>
      <c r="UCN18" s="85"/>
      <c r="UCO18" s="85"/>
      <c r="UCP18" s="85"/>
      <c r="UCQ18" s="85"/>
      <c r="UCR18" s="85"/>
      <c r="UCS18" s="85"/>
      <c r="UCT18" s="85"/>
      <c r="UCU18" s="85"/>
      <c r="UCV18" s="85"/>
      <c r="UCW18" s="85"/>
      <c r="UCX18" s="85"/>
      <c r="UCY18" s="85"/>
      <c r="UCZ18" s="85"/>
      <c r="UDA18" s="85"/>
      <c r="UDB18" s="85"/>
      <c r="UDC18" s="85"/>
      <c r="UDD18" s="85"/>
      <c r="UDE18" s="85"/>
      <c r="UDF18" s="85"/>
      <c r="UDG18" s="85"/>
      <c r="UDH18" s="85"/>
      <c r="UDI18" s="85"/>
      <c r="UDJ18" s="85"/>
      <c r="UDK18" s="85"/>
      <c r="UDL18" s="85"/>
      <c r="UDM18" s="85"/>
      <c r="UDN18" s="85"/>
      <c r="UDO18" s="85"/>
      <c r="UDP18" s="85"/>
      <c r="UDQ18" s="85"/>
      <c r="UDR18" s="85"/>
      <c r="UDS18" s="85"/>
      <c r="UDT18" s="85"/>
      <c r="UDU18" s="85"/>
      <c r="UDV18" s="85"/>
      <c r="UDW18" s="85"/>
      <c r="UDX18" s="85"/>
      <c r="UDY18" s="85"/>
      <c r="UDZ18" s="85"/>
      <c r="UEA18" s="85"/>
      <c r="UEB18" s="85"/>
      <c r="UEC18" s="85"/>
      <c r="UED18" s="85"/>
      <c r="UEE18" s="85"/>
      <c r="UEF18" s="85"/>
      <c r="UEG18" s="85"/>
      <c r="UEH18" s="85"/>
      <c r="UEI18" s="85"/>
      <c r="UEJ18" s="85"/>
      <c r="UEK18" s="85"/>
      <c r="UEL18" s="85"/>
      <c r="UEM18" s="85"/>
      <c r="UEN18" s="85"/>
      <c r="UEO18" s="85"/>
      <c r="UEP18" s="85"/>
      <c r="UEQ18" s="85"/>
      <c r="UER18" s="85"/>
      <c r="UES18" s="85"/>
      <c r="UET18" s="85"/>
      <c r="UEU18" s="85"/>
      <c r="UEV18" s="85"/>
      <c r="UEW18" s="85"/>
      <c r="UEX18" s="85"/>
      <c r="UEY18" s="85"/>
      <c r="UEZ18" s="85"/>
      <c r="UFA18" s="85"/>
      <c r="UFB18" s="85"/>
      <c r="UFC18" s="85"/>
      <c r="UFD18" s="85"/>
      <c r="UFE18" s="85"/>
      <c r="UFF18" s="85"/>
      <c r="UFG18" s="85"/>
      <c r="UFH18" s="85"/>
      <c r="UFI18" s="85"/>
      <c r="UFJ18" s="85"/>
      <c r="UFK18" s="85"/>
      <c r="UFL18" s="85"/>
      <c r="UFM18" s="85"/>
      <c r="UFN18" s="85"/>
      <c r="UFO18" s="85"/>
      <c r="UFP18" s="85"/>
      <c r="UFQ18" s="85"/>
      <c r="UFR18" s="85"/>
      <c r="UFS18" s="85"/>
      <c r="UFT18" s="85"/>
      <c r="UFU18" s="85"/>
      <c r="UFV18" s="85"/>
      <c r="UFW18" s="85"/>
      <c r="UFX18" s="85"/>
      <c r="UFY18" s="85"/>
      <c r="UFZ18" s="85"/>
      <c r="UGA18" s="85"/>
      <c r="UGB18" s="85"/>
      <c r="UGC18" s="85"/>
      <c r="UGD18" s="85"/>
      <c r="UGE18" s="85"/>
      <c r="UGF18" s="85"/>
      <c r="UGG18" s="85"/>
      <c r="UGH18" s="85"/>
      <c r="UGI18" s="85"/>
      <c r="UGJ18" s="85"/>
      <c r="UGK18" s="85"/>
      <c r="UGL18" s="85"/>
      <c r="UGM18" s="85"/>
      <c r="UGN18" s="85"/>
      <c r="UGO18" s="85"/>
      <c r="UGP18" s="85"/>
      <c r="UGQ18" s="85"/>
      <c r="UGR18" s="85"/>
      <c r="UGS18" s="85"/>
      <c r="UGT18" s="85"/>
      <c r="UGU18" s="85"/>
      <c r="UGV18" s="85"/>
      <c r="UGW18" s="85"/>
      <c r="UGX18" s="85"/>
      <c r="UGY18" s="85"/>
      <c r="UGZ18" s="85"/>
      <c r="UHA18" s="85"/>
      <c r="UHB18" s="85"/>
      <c r="UHC18" s="85"/>
      <c r="UHD18" s="85"/>
      <c r="UHE18" s="85"/>
      <c r="UHF18" s="85"/>
      <c r="UHG18" s="85"/>
      <c r="UHH18" s="85"/>
      <c r="UHI18" s="85"/>
      <c r="UHJ18" s="85"/>
      <c r="UHK18" s="85"/>
      <c r="UHL18" s="85"/>
      <c r="UHM18" s="85"/>
      <c r="UHN18" s="85"/>
      <c r="UHO18" s="85"/>
      <c r="UHP18" s="85"/>
      <c r="UHQ18" s="85"/>
      <c r="UHR18" s="85"/>
      <c r="UHS18" s="85"/>
      <c r="UHT18" s="85"/>
      <c r="UHU18" s="85"/>
      <c r="UHV18" s="85"/>
      <c r="UHW18" s="85"/>
      <c r="UHX18" s="85"/>
      <c r="UHY18" s="85"/>
      <c r="UHZ18" s="85"/>
      <c r="UIA18" s="85"/>
      <c r="UIB18" s="85"/>
      <c r="UIC18" s="85"/>
      <c r="UID18" s="85"/>
      <c r="UIE18" s="85"/>
      <c r="UIF18" s="85"/>
      <c r="UIG18" s="85"/>
      <c r="UIH18" s="85"/>
      <c r="UII18" s="85"/>
      <c r="UIJ18" s="85"/>
      <c r="UIK18" s="85"/>
      <c r="UIL18" s="85"/>
      <c r="UIM18" s="85"/>
      <c r="UIN18" s="85"/>
      <c r="UIO18" s="85"/>
      <c r="UIP18" s="85"/>
      <c r="UIQ18" s="85"/>
      <c r="UIR18" s="85"/>
      <c r="UIS18" s="85"/>
      <c r="UIT18" s="85"/>
      <c r="UIU18" s="85"/>
      <c r="UIV18" s="85"/>
      <c r="UIW18" s="85"/>
      <c r="UIX18" s="85"/>
      <c r="UIY18" s="85"/>
      <c r="UIZ18" s="85"/>
      <c r="UJA18" s="85"/>
      <c r="UJB18" s="85"/>
      <c r="UJC18" s="85"/>
      <c r="UJD18" s="85"/>
      <c r="UJE18" s="85"/>
      <c r="UJF18" s="85"/>
      <c r="UJG18" s="85"/>
      <c r="UJH18" s="85"/>
      <c r="UJI18" s="85"/>
      <c r="UJJ18" s="85"/>
      <c r="UJK18" s="85"/>
      <c r="UJL18" s="85"/>
      <c r="UJM18" s="85"/>
      <c r="UJN18" s="85"/>
      <c r="UJO18" s="85"/>
      <c r="UJP18" s="85"/>
      <c r="UJQ18" s="85"/>
      <c r="UJR18" s="85"/>
      <c r="UJS18" s="85"/>
      <c r="UJT18" s="85"/>
      <c r="UJU18" s="85"/>
      <c r="UJV18" s="85"/>
      <c r="UJW18" s="85"/>
      <c r="UJX18" s="85"/>
      <c r="UJY18" s="85"/>
      <c r="UJZ18" s="85"/>
      <c r="UKA18" s="85"/>
      <c r="UKB18" s="85"/>
      <c r="UKC18" s="85"/>
      <c r="UKD18" s="85"/>
      <c r="UKE18" s="85"/>
      <c r="UKF18" s="85"/>
      <c r="UKG18" s="85"/>
      <c r="UKH18" s="85"/>
      <c r="UKI18" s="85"/>
      <c r="UKJ18" s="85"/>
      <c r="UKK18" s="85"/>
      <c r="UKL18" s="85"/>
      <c r="UKM18" s="85"/>
      <c r="UKN18" s="85"/>
      <c r="UKO18" s="85"/>
      <c r="UKP18" s="85"/>
      <c r="UKQ18" s="85"/>
      <c r="UKR18" s="85"/>
      <c r="UKS18" s="85"/>
      <c r="UKT18" s="85"/>
      <c r="UKU18" s="85"/>
      <c r="UKV18" s="85"/>
      <c r="UKW18" s="85"/>
      <c r="UKX18" s="85"/>
      <c r="UKY18" s="85"/>
      <c r="UKZ18" s="85"/>
      <c r="ULA18" s="85"/>
      <c r="ULB18" s="85"/>
      <c r="ULC18" s="85"/>
      <c r="ULD18" s="85"/>
      <c r="ULE18" s="85"/>
      <c r="ULF18" s="85"/>
      <c r="ULG18" s="85"/>
      <c r="ULH18" s="85"/>
      <c r="ULI18" s="85"/>
      <c r="ULJ18" s="85"/>
      <c r="ULK18" s="85"/>
      <c r="ULL18" s="85"/>
      <c r="ULM18" s="85"/>
      <c r="ULN18" s="85"/>
      <c r="ULO18" s="85"/>
      <c r="ULP18" s="85"/>
      <c r="ULQ18" s="85"/>
      <c r="ULR18" s="85"/>
      <c r="ULS18" s="85"/>
      <c r="ULT18" s="85"/>
      <c r="ULU18" s="85"/>
      <c r="ULV18" s="85"/>
      <c r="ULW18" s="85"/>
      <c r="ULX18" s="85"/>
      <c r="ULY18" s="85"/>
      <c r="ULZ18" s="85"/>
      <c r="UMA18" s="85"/>
      <c r="UMB18" s="85"/>
      <c r="UMC18" s="85"/>
      <c r="UMD18" s="85"/>
      <c r="UME18" s="85"/>
      <c r="UMF18" s="85"/>
      <c r="UMG18" s="85"/>
      <c r="UMH18" s="85"/>
      <c r="UMI18" s="85"/>
      <c r="UMJ18" s="85"/>
      <c r="UMK18" s="85"/>
      <c r="UML18" s="85"/>
      <c r="UMM18" s="85"/>
      <c r="UMN18" s="85"/>
      <c r="UMO18" s="85"/>
      <c r="UMP18" s="85"/>
      <c r="UMQ18" s="85"/>
      <c r="UMR18" s="85"/>
      <c r="UMS18" s="85"/>
      <c r="UMT18" s="85"/>
      <c r="UMU18" s="85"/>
      <c r="UMV18" s="85"/>
      <c r="UMW18" s="85"/>
      <c r="UMX18" s="85"/>
      <c r="UMY18" s="85"/>
      <c r="UMZ18" s="85"/>
      <c r="UNA18" s="85"/>
      <c r="UNB18" s="85"/>
      <c r="UNC18" s="85"/>
      <c r="UND18" s="85"/>
      <c r="UNE18" s="85"/>
      <c r="UNF18" s="85"/>
      <c r="UNG18" s="85"/>
      <c r="UNH18" s="85"/>
      <c r="UNI18" s="85"/>
      <c r="UNJ18" s="85"/>
      <c r="UNK18" s="85"/>
      <c r="UNL18" s="85"/>
      <c r="UNM18" s="85"/>
      <c r="UNN18" s="85"/>
      <c r="UNO18" s="85"/>
      <c r="UNP18" s="85"/>
      <c r="UNQ18" s="85"/>
      <c r="UNR18" s="85"/>
      <c r="UNS18" s="85"/>
      <c r="UNT18" s="85"/>
      <c r="UNU18" s="85"/>
      <c r="UNV18" s="85"/>
      <c r="UNW18" s="85"/>
      <c r="UNX18" s="85"/>
      <c r="UNY18" s="85"/>
      <c r="UNZ18" s="85"/>
      <c r="UOA18" s="85"/>
      <c r="UOB18" s="85"/>
      <c r="UOC18" s="85"/>
      <c r="UOD18" s="85"/>
      <c r="UOE18" s="85"/>
      <c r="UOF18" s="85"/>
      <c r="UOG18" s="85"/>
      <c r="UOH18" s="85"/>
      <c r="UOI18" s="85"/>
      <c r="UOJ18" s="85"/>
      <c r="UOK18" s="85"/>
      <c r="UOL18" s="85"/>
      <c r="UOM18" s="85"/>
      <c r="UON18" s="85"/>
      <c r="UOO18" s="85"/>
      <c r="UOP18" s="85"/>
      <c r="UOQ18" s="85"/>
      <c r="UOR18" s="85"/>
      <c r="UOS18" s="85"/>
      <c r="UOT18" s="85"/>
      <c r="UOU18" s="85"/>
      <c r="UOV18" s="85"/>
      <c r="UOW18" s="85"/>
      <c r="UOX18" s="85"/>
      <c r="UOY18" s="85"/>
      <c r="UOZ18" s="85"/>
      <c r="UPA18" s="85"/>
      <c r="UPB18" s="85"/>
      <c r="UPC18" s="85"/>
      <c r="UPD18" s="85"/>
      <c r="UPE18" s="85"/>
      <c r="UPF18" s="85"/>
      <c r="UPG18" s="85"/>
      <c r="UPH18" s="85"/>
      <c r="UPI18" s="85"/>
      <c r="UPJ18" s="85"/>
      <c r="UPK18" s="85"/>
      <c r="UPL18" s="85"/>
      <c r="UPM18" s="85"/>
      <c r="UPN18" s="85"/>
      <c r="UPO18" s="85"/>
      <c r="UPP18" s="85"/>
      <c r="UPQ18" s="85"/>
      <c r="UPR18" s="85"/>
      <c r="UPS18" s="85"/>
      <c r="UPT18" s="85"/>
      <c r="UPU18" s="85"/>
      <c r="UPV18" s="85"/>
      <c r="UPW18" s="85"/>
      <c r="UPX18" s="85"/>
      <c r="UPY18" s="85"/>
      <c r="UPZ18" s="85"/>
      <c r="UQA18" s="85"/>
      <c r="UQB18" s="85"/>
      <c r="UQC18" s="85"/>
      <c r="UQD18" s="85"/>
      <c r="UQE18" s="85"/>
      <c r="UQF18" s="85"/>
      <c r="UQG18" s="85"/>
      <c r="UQH18" s="85"/>
      <c r="UQI18" s="85"/>
      <c r="UQJ18" s="85"/>
      <c r="UQK18" s="85"/>
      <c r="UQL18" s="85"/>
      <c r="UQM18" s="85"/>
      <c r="UQN18" s="85"/>
      <c r="UQO18" s="85"/>
      <c r="UQP18" s="85"/>
      <c r="UQQ18" s="85"/>
      <c r="UQR18" s="85"/>
      <c r="UQS18" s="85"/>
      <c r="UQT18" s="85"/>
      <c r="UQU18" s="85"/>
      <c r="UQV18" s="85"/>
      <c r="UQW18" s="85"/>
      <c r="UQX18" s="85"/>
      <c r="UQY18" s="85"/>
      <c r="UQZ18" s="85"/>
      <c r="URA18" s="85"/>
      <c r="URB18" s="85"/>
      <c r="URC18" s="85"/>
      <c r="URD18" s="85"/>
      <c r="URE18" s="85"/>
      <c r="URF18" s="85"/>
      <c r="URG18" s="85"/>
      <c r="URH18" s="85"/>
      <c r="URI18" s="85"/>
      <c r="URJ18" s="85"/>
      <c r="URK18" s="85"/>
      <c r="URL18" s="85"/>
      <c r="URM18" s="85"/>
      <c r="URN18" s="85"/>
      <c r="URO18" s="85"/>
      <c r="URP18" s="85"/>
      <c r="URQ18" s="85"/>
      <c r="URR18" s="85"/>
      <c r="URS18" s="85"/>
      <c r="URT18" s="85"/>
      <c r="URU18" s="85"/>
      <c r="URV18" s="85"/>
      <c r="URW18" s="85"/>
      <c r="URX18" s="85"/>
      <c r="URY18" s="85"/>
      <c r="URZ18" s="85"/>
      <c r="USA18" s="85"/>
      <c r="USB18" s="85"/>
      <c r="USC18" s="85"/>
      <c r="USD18" s="85"/>
      <c r="USE18" s="85"/>
      <c r="USF18" s="85"/>
      <c r="USG18" s="85"/>
      <c r="USH18" s="85"/>
      <c r="USI18" s="85"/>
      <c r="USJ18" s="85"/>
      <c r="USK18" s="85"/>
      <c r="USL18" s="85"/>
      <c r="USM18" s="85"/>
      <c r="USN18" s="85"/>
      <c r="USO18" s="85"/>
      <c r="USP18" s="85"/>
      <c r="USQ18" s="85"/>
      <c r="USR18" s="85"/>
      <c r="USS18" s="85"/>
      <c r="UST18" s="85"/>
      <c r="USU18" s="85"/>
      <c r="USV18" s="85"/>
      <c r="USW18" s="85"/>
      <c r="USX18" s="85"/>
      <c r="USY18" s="85"/>
      <c r="USZ18" s="85"/>
      <c r="UTA18" s="85"/>
      <c r="UTB18" s="85"/>
      <c r="UTC18" s="85"/>
      <c r="UTD18" s="85"/>
      <c r="UTE18" s="85"/>
      <c r="UTF18" s="85"/>
      <c r="UTG18" s="85"/>
      <c r="UTH18" s="85"/>
      <c r="UTI18" s="85"/>
      <c r="UTJ18" s="85"/>
      <c r="UTK18" s="85"/>
      <c r="UTL18" s="85"/>
      <c r="UTM18" s="85"/>
      <c r="UTN18" s="85"/>
      <c r="UTO18" s="85"/>
      <c r="UTP18" s="85"/>
      <c r="UTQ18" s="85"/>
      <c r="UTR18" s="85"/>
      <c r="UTS18" s="85"/>
      <c r="UTT18" s="85"/>
      <c r="UTU18" s="85"/>
      <c r="UTV18" s="85"/>
      <c r="UTW18" s="85"/>
      <c r="UTX18" s="85"/>
      <c r="UTY18" s="85"/>
      <c r="UTZ18" s="85"/>
      <c r="UUA18" s="85"/>
      <c r="UUB18" s="85"/>
      <c r="UUC18" s="85"/>
      <c r="UUD18" s="85"/>
      <c r="UUE18" s="85"/>
      <c r="UUF18" s="85"/>
      <c r="UUG18" s="85"/>
      <c r="UUH18" s="85"/>
      <c r="UUI18" s="85"/>
      <c r="UUJ18" s="85"/>
      <c r="UUK18" s="85"/>
      <c r="UUL18" s="85"/>
      <c r="UUM18" s="85"/>
      <c r="UUN18" s="85"/>
      <c r="UUO18" s="85"/>
      <c r="UUP18" s="85"/>
      <c r="UUQ18" s="85"/>
      <c r="UUR18" s="85"/>
      <c r="UUS18" s="85"/>
      <c r="UUT18" s="85"/>
      <c r="UUU18" s="85"/>
      <c r="UUV18" s="85"/>
      <c r="UUW18" s="85"/>
      <c r="UUX18" s="85"/>
      <c r="UUY18" s="85"/>
      <c r="UUZ18" s="85"/>
      <c r="UVA18" s="85"/>
      <c r="UVB18" s="85"/>
      <c r="UVC18" s="85"/>
      <c r="UVD18" s="85"/>
      <c r="UVE18" s="85"/>
      <c r="UVF18" s="85"/>
      <c r="UVG18" s="85"/>
      <c r="UVH18" s="85"/>
      <c r="UVI18" s="85"/>
      <c r="UVJ18" s="85"/>
      <c r="UVK18" s="85"/>
      <c r="UVL18" s="85"/>
      <c r="UVM18" s="85"/>
      <c r="UVN18" s="85"/>
      <c r="UVO18" s="85"/>
      <c r="UVP18" s="85"/>
      <c r="UVQ18" s="85"/>
      <c r="UVR18" s="85"/>
      <c r="UVS18" s="85"/>
      <c r="UVT18" s="85"/>
      <c r="UVU18" s="85"/>
      <c r="UVV18" s="85"/>
      <c r="UVW18" s="85"/>
      <c r="UVX18" s="85"/>
      <c r="UVY18" s="85"/>
      <c r="UVZ18" s="85"/>
      <c r="UWA18" s="85"/>
      <c r="UWB18" s="85"/>
      <c r="UWC18" s="85"/>
      <c r="UWD18" s="85"/>
      <c r="UWE18" s="85"/>
      <c r="UWF18" s="85"/>
      <c r="UWG18" s="85"/>
      <c r="UWH18" s="85"/>
      <c r="UWI18" s="85"/>
      <c r="UWJ18" s="85"/>
      <c r="UWK18" s="85"/>
      <c r="UWL18" s="85"/>
      <c r="UWM18" s="85"/>
      <c r="UWN18" s="85"/>
      <c r="UWO18" s="85"/>
      <c r="UWP18" s="85"/>
      <c r="UWQ18" s="85"/>
      <c r="UWR18" s="85"/>
      <c r="UWS18" s="85"/>
      <c r="UWT18" s="85"/>
      <c r="UWU18" s="85"/>
      <c r="UWV18" s="85"/>
      <c r="UWW18" s="85"/>
      <c r="UWX18" s="85"/>
      <c r="UWY18" s="85"/>
      <c r="UWZ18" s="85"/>
      <c r="UXA18" s="85"/>
      <c r="UXB18" s="85"/>
      <c r="UXC18" s="85"/>
      <c r="UXD18" s="85"/>
      <c r="UXE18" s="85"/>
      <c r="UXF18" s="85"/>
      <c r="UXG18" s="85"/>
      <c r="UXH18" s="85"/>
      <c r="UXI18" s="85"/>
      <c r="UXJ18" s="85"/>
      <c r="UXK18" s="85"/>
      <c r="UXL18" s="85"/>
      <c r="UXM18" s="85"/>
      <c r="UXN18" s="85"/>
      <c r="UXO18" s="85"/>
      <c r="UXP18" s="85"/>
      <c r="UXQ18" s="85"/>
      <c r="UXR18" s="85"/>
      <c r="UXS18" s="85"/>
      <c r="UXT18" s="85"/>
      <c r="UXU18" s="85"/>
      <c r="UXV18" s="85"/>
      <c r="UXW18" s="85"/>
      <c r="UXX18" s="85"/>
      <c r="UXY18" s="85"/>
      <c r="UXZ18" s="85"/>
      <c r="UYA18" s="85"/>
      <c r="UYB18" s="85"/>
      <c r="UYC18" s="85"/>
      <c r="UYD18" s="85"/>
      <c r="UYE18" s="85"/>
      <c r="UYF18" s="85"/>
      <c r="UYG18" s="85"/>
      <c r="UYH18" s="85"/>
      <c r="UYI18" s="85"/>
      <c r="UYJ18" s="85"/>
      <c r="UYK18" s="85"/>
      <c r="UYL18" s="85"/>
      <c r="UYM18" s="85"/>
      <c r="UYN18" s="85"/>
      <c r="UYO18" s="85"/>
      <c r="UYP18" s="85"/>
      <c r="UYQ18" s="85"/>
      <c r="UYR18" s="85"/>
      <c r="UYS18" s="85"/>
      <c r="UYT18" s="85"/>
      <c r="UYU18" s="85"/>
      <c r="UYV18" s="85"/>
      <c r="UYW18" s="85"/>
      <c r="UYX18" s="85"/>
      <c r="UYY18" s="85"/>
      <c r="UYZ18" s="85"/>
      <c r="UZA18" s="85"/>
      <c r="UZB18" s="85"/>
      <c r="UZC18" s="85"/>
      <c r="UZD18" s="85"/>
      <c r="UZE18" s="85"/>
      <c r="UZF18" s="85"/>
      <c r="UZG18" s="85"/>
      <c r="UZH18" s="85"/>
      <c r="UZI18" s="85"/>
      <c r="UZJ18" s="85"/>
      <c r="UZK18" s="85"/>
      <c r="UZL18" s="85"/>
      <c r="UZM18" s="85"/>
      <c r="UZN18" s="85"/>
      <c r="UZO18" s="85"/>
      <c r="UZP18" s="85"/>
      <c r="UZQ18" s="85"/>
      <c r="UZR18" s="85"/>
      <c r="UZS18" s="85"/>
      <c r="UZT18" s="85"/>
      <c r="UZU18" s="85"/>
      <c r="UZV18" s="85"/>
      <c r="UZW18" s="85"/>
      <c r="UZX18" s="85"/>
      <c r="UZY18" s="85"/>
      <c r="UZZ18" s="85"/>
      <c r="VAA18" s="85"/>
      <c r="VAB18" s="85"/>
      <c r="VAC18" s="85"/>
      <c r="VAD18" s="85"/>
      <c r="VAE18" s="85"/>
      <c r="VAF18" s="85"/>
      <c r="VAG18" s="85"/>
      <c r="VAH18" s="85"/>
      <c r="VAI18" s="85"/>
      <c r="VAJ18" s="85"/>
      <c r="VAK18" s="85"/>
      <c r="VAL18" s="85"/>
      <c r="VAM18" s="85"/>
      <c r="VAN18" s="85"/>
      <c r="VAO18" s="85"/>
      <c r="VAP18" s="85"/>
      <c r="VAQ18" s="85"/>
      <c r="VAR18" s="85"/>
      <c r="VAS18" s="85"/>
      <c r="VAT18" s="85"/>
      <c r="VAU18" s="85"/>
      <c r="VAV18" s="85"/>
      <c r="VAW18" s="85"/>
      <c r="VAX18" s="85"/>
      <c r="VAY18" s="85"/>
      <c r="VAZ18" s="85"/>
      <c r="VBA18" s="85"/>
      <c r="VBB18" s="85"/>
      <c r="VBC18" s="85"/>
      <c r="VBD18" s="85"/>
      <c r="VBE18" s="85"/>
      <c r="VBF18" s="85"/>
      <c r="VBG18" s="85"/>
      <c r="VBH18" s="85"/>
      <c r="VBI18" s="85"/>
      <c r="VBJ18" s="85"/>
      <c r="VBK18" s="85"/>
      <c r="VBL18" s="85"/>
      <c r="VBM18" s="85"/>
      <c r="VBN18" s="85"/>
      <c r="VBO18" s="85"/>
      <c r="VBP18" s="85"/>
      <c r="VBQ18" s="85"/>
      <c r="VBR18" s="85"/>
      <c r="VBS18" s="85"/>
      <c r="VBT18" s="85"/>
      <c r="VBU18" s="85"/>
      <c r="VBV18" s="85"/>
      <c r="VBW18" s="85"/>
      <c r="VBX18" s="85"/>
      <c r="VBY18" s="85"/>
      <c r="VBZ18" s="85"/>
      <c r="VCA18" s="85"/>
      <c r="VCB18" s="85"/>
      <c r="VCC18" s="85"/>
      <c r="VCD18" s="85"/>
      <c r="VCE18" s="85"/>
      <c r="VCF18" s="85"/>
      <c r="VCG18" s="85"/>
      <c r="VCH18" s="85"/>
      <c r="VCI18" s="85"/>
      <c r="VCJ18" s="85"/>
      <c r="VCK18" s="85"/>
      <c r="VCL18" s="85"/>
      <c r="VCM18" s="85"/>
      <c r="VCN18" s="85"/>
      <c r="VCO18" s="85"/>
      <c r="VCP18" s="85"/>
      <c r="VCQ18" s="85"/>
      <c r="VCR18" s="85"/>
      <c r="VCS18" s="85"/>
      <c r="VCT18" s="85"/>
      <c r="VCU18" s="85"/>
      <c r="VCV18" s="85"/>
      <c r="VCW18" s="85"/>
      <c r="VCX18" s="85"/>
      <c r="VCY18" s="85"/>
      <c r="VCZ18" s="85"/>
      <c r="VDA18" s="85"/>
      <c r="VDB18" s="85"/>
      <c r="VDC18" s="85"/>
      <c r="VDD18" s="85"/>
      <c r="VDE18" s="85"/>
      <c r="VDF18" s="85"/>
      <c r="VDG18" s="85"/>
      <c r="VDH18" s="85"/>
      <c r="VDI18" s="85"/>
      <c r="VDJ18" s="85"/>
      <c r="VDK18" s="85"/>
      <c r="VDL18" s="85"/>
      <c r="VDM18" s="85"/>
      <c r="VDN18" s="85"/>
      <c r="VDO18" s="85"/>
      <c r="VDP18" s="85"/>
      <c r="VDQ18" s="85"/>
      <c r="VDR18" s="85"/>
      <c r="VDS18" s="85"/>
      <c r="VDT18" s="85"/>
      <c r="VDU18" s="85"/>
      <c r="VDV18" s="85"/>
      <c r="VDW18" s="85"/>
      <c r="VDX18" s="85"/>
      <c r="VDY18" s="85"/>
      <c r="VDZ18" s="85"/>
      <c r="VEA18" s="85"/>
      <c r="VEB18" s="85"/>
      <c r="VEC18" s="85"/>
      <c r="VED18" s="85"/>
      <c r="VEE18" s="85"/>
      <c r="VEF18" s="85"/>
      <c r="VEG18" s="85"/>
      <c r="VEH18" s="85"/>
      <c r="VEI18" s="85"/>
      <c r="VEJ18" s="85"/>
      <c r="VEK18" s="85"/>
      <c r="VEL18" s="85"/>
      <c r="VEM18" s="85"/>
      <c r="VEN18" s="85"/>
      <c r="VEO18" s="85"/>
      <c r="VEP18" s="85"/>
      <c r="VEQ18" s="85"/>
      <c r="VER18" s="85"/>
      <c r="VES18" s="85"/>
      <c r="VET18" s="85"/>
      <c r="VEU18" s="85"/>
      <c r="VEV18" s="85"/>
      <c r="VEW18" s="85"/>
      <c r="VEX18" s="85"/>
      <c r="VEY18" s="85"/>
      <c r="VEZ18" s="85"/>
      <c r="VFA18" s="85"/>
      <c r="VFB18" s="85"/>
      <c r="VFC18" s="85"/>
      <c r="VFD18" s="85"/>
      <c r="VFE18" s="85"/>
      <c r="VFF18" s="85"/>
      <c r="VFG18" s="85"/>
      <c r="VFH18" s="85"/>
      <c r="VFI18" s="85"/>
      <c r="VFJ18" s="85"/>
      <c r="VFK18" s="85"/>
      <c r="VFL18" s="85"/>
      <c r="VFM18" s="85"/>
      <c r="VFN18" s="85"/>
      <c r="VFO18" s="85"/>
      <c r="VFP18" s="85"/>
      <c r="VFQ18" s="85"/>
      <c r="VFR18" s="85"/>
      <c r="VFS18" s="85"/>
      <c r="VFT18" s="85"/>
      <c r="VFU18" s="85"/>
      <c r="VFV18" s="85"/>
      <c r="VFW18" s="85"/>
      <c r="VFX18" s="85"/>
      <c r="VFY18" s="85"/>
      <c r="VFZ18" s="85"/>
      <c r="VGA18" s="85"/>
      <c r="VGB18" s="85"/>
      <c r="VGC18" s="85"/>
      <c r="VGD18" s="85"/>
      <c r="VGE18" s="85"/>
      <c r="VGF18" s="85"/>
      <c r="VGG18" s="85"/>
      <c r="VGH18" s="85"/>
      <c r="VGI18" s="85"/>
      <c r="VGJ18" s="85"/>
      <c r="VGK18" s="85"/>
      <c r="VGL18" s="85"/>
      <c r="VGM18" s="85"/>
      <c r="VGN18" s="85"/>
      <c r="VGO18" s="85"/>
      <c r="VGP18" s="85"/>
      <c r="VGQ18" s="85"/>
      <c r="VGR18" s="85"/>
      <c r="VGS18" s="85"/>
      <c r="VGT18" s="85"/>
      <c r="VGU18" s="85"/>
      <c r="VGV18" s="85"/>
      <c r="VGW18" s="85"/>
      <c r="VGX18" s="85"/>
      <c r="VGY18" s="85"/>
      <c r="VGZ18" s="85"/>
      <c r="VHA18" s="85"/>
      <c r="VHB18" s="85"/>
      <c r="VHC18" s="85"/>
      <c r="VHD18" s="85"/>
      <c r="VHE18" s="85"/>
      <c r="VHF18" s="85"/>
      <c r="VHG18" s="85"/>
      <c r="VHH18" s="85"/>
      <c r="VHI18" s="85"/>
      <c r="VHJ18" s="85"/>
      <c r="VHK18" s="85"/>
      <c r="VHL18" s="85"/>
      <c r="VHM18" s="85"/>
      <c r="VHN18" s="85"/>
      <c r="VHO18" s="85"/>
      <c r="VHP18" s="85"/>
      <c r="VHQ18" s="85"/>
      <c r="VHR18" s="85"/>
      <c r="VHS18" s="85"/>
      <c r="VHT18" s="85"/>
      <c r="VHU18" s="85"/>
      <c r="VHV18" s="85"/>
      <c r="VHW18" s="85"/>
      <c r="VHX18" s="85"/>
      <c r="VHY18" s="85"/>
      <c r="VHZ18" s="85"/>
      <c r="VIA18" s="85"/>
      <c r="VIB18" s="85"/>
      <c r="VIC18" s="85"/>
      <c r="VID18" s="85"/>
      <c r="VIE18" s="85"/>
      <c r="VIF18" s="85"/>
      <c r="VIG18" s="85"/>
      <c r="VIH18" s="85"/>
      <c r="VII18" s="85"/>
      <c r="VIJ18" s="85"/>
      <c r="VIK18" s="85"/>
      <c r="VIL18" s="85"/>
      <c r="VIM18" s="85"/>
      <c r="VIN18" s="85"/>
      <c r="VIO18" s="85"/>
      <c r="VIP18" s="85"/>
      <c r="VIQ18" s="85"/>
      <c r="VIR18" s="85"/>
      <c r="VIS18" s="85"/>
      <c r="VIT18" s="85"/>
      <c r="VIU18" s="85"/>
      <c r="VIV18" s="85"/>
      <c r="VIW18" s="85"/>
      <c r="VIX18" s="85"/>
      <c r="VIY18" s="85"/>
      <c r="VIZ18" s="85"/>
      <c r="VJA18" s="85"/>
      <c r="VJB18" s="85"/>
      <c r="VJC18" s="85"/>
      <c r="VJD18" s="85"/>
      <c r="VJE18" s="85"/>
      <c r="VJF18" s="85"/>
      <c r="VJG18" s="85"/>
      <c r="VJH18" s="85"/>
      <c r="VJI18" s="85"/>
      <c r="VJJ18" s="85"/>
      <c r="VJK18" s="85"/>
      <c r="VJL18" s="85"/>
      <c r="VJM18" s="85"/>
      <c r="VJN18" s="85"/>
      <c r="VJO18" s="85"/>
      <c r="VJP18" s="85"/>
      <c r="VJQ18" s="85"/>
      <c r="VJR18" s="85"/>
      <c r="VJS18" s="85"/>
      <c r="VJT18" s="85"/>
      <c r="VJU18" s="85"/>
      <c r="VJV18" s="85"/>
      <c r="VJW18" s="85"/>
      <c r="VJX18" s="85"/>
      <c r="VJY18" s="85"/>
      <c r="VJZ18" s="85"/>
      <c r="VKA18" s="85"/>
      <c r="VKB18" s="85"/>
      <c r="VKC18" s="85"/>
      <c r="VKD18" s="85"/>
      <c r="VKE18" s="85"/>
      <c r="VKF18" s="85"/>
      <c r="VKG18" s="85"/>
      <c r="VKH18" s="85"/>
      <c r="VKI18" s="85"/>
      <c r="VKJ18" s="85"/>
      <c r="VKK18" s="85"/>
      <c r="VKL18" s="85"/>
      <c r="VKM18" s="85"/>
      <c r="VKN18" s="85"/>
      <c r="VKO18" s="85"/>
      <c r="VKP18" s="85"/>
      <c r="VKQ18" s="85"/>
      <c r="VKR18" s="85"/>
      <c r="VKS18" s="85"/>
      <c r="VKT18" s="85"/>
      <c r="VKU18" s="85"/>
      <c r="VKV18" s="85"/>
      <c r="VKW18" s="85"/>
      <c r="VKX18" s="85"/>
      <c r="VKY18" s="85"/>
      <c r="VKZ18" s="85"/>
      <c r="VLA18" s="85"/>
      <c r="VLB18" s="85"/>
      <c r="VLC18" s="85"/>
      <c r="VLD18" s="85"/>
      <c r="VLE18" s="85"/>
      <c r="VLF18" s="85"/>
      <c r="VLG18" s="85"/>
      <c r="VLH18" s="85"/>
      <c r="VLI18" s="85"/>
      <c r="VLJ18" s="85"/>
      <c r="VLK18" s="85"/>
      <c r="VLL18" s="85"/>
      <c r="VLM18" s="85"/>
      <c r="VLN18" s="85"/>
      <c r="VLO18" s="85"/>
      <c r="VLP18" s="85"/>
      <c r="VLQ18" s="85"/>
      <c r="VLR18" s="85"/>
      <c r="VLS18" s="85"/>
      <c r="VLT18" s="85"/>
      <c r="VLU18" s="85"/>
      <c r="VLV18" s="85"/>
      <c r="VLW18" s="85"/>
      <c r="VLX18" s="85"/>
      <c r="VLY18" s="85"/>
      <c r="VLZ18" s="85"/>
      <c r="VMA18" s="85"/>
      <c r="VMB18" s="85"/>
      <c r="VMC18" s="85"/>
      <c r="VMD18" s="85"/>
      <c r="VME18" s="85"/>
      <c r="VMF18" s="85"/>
      <c r="VMG18" s="85"/>
      <c r="VMH18" s="85"/>
      <c r="VMI18" s="85"/>
      <c r="VMJ18" s="85"/>
      <c r="VMK18" s="85"/>
      <c r="VML18" s="85"/>
      <c r="VMM18" s="85"/>
      <c r="VMN18" s="85"/>
      <c r="VMO18" s="85"/>
      <c r="VMP18" s="85"/>
      <c r="VMQ18" s="85"/>
      <c r="VMR18" s="85"/>
      <c r="VMS18" s="85"/>
      <c r="VMT18" s="85"/>
      <c r="VMU18" s="85"/>
      <c r="VMV18" s="85"/>
      <c r="VMW18" s="85"/>
      <c r="VMX18" s="85"/>
      <c r="VMY18" s="85"/>
      <c r="VMZ18" s="85"/>
      <c r="VNA18" s="85"/>
      <c r="VNB18" s="85"/>
      <c r="VNC18" s="85"/>
      <c r="VND18" s="85"/>
      <c r="VNE18" s="85"/>
      <c r="VNF18" s="85"/>
      <c r="VNG18" s="85"/>
      <c r="VNH18" s="85"/>
      <c r="VNI18" s="85"/>
      <c r="VNJ18" s="85"/>
      <c r="VNK18" s="85"/>
      <c r="VNL18" s="85"/>
      <c r="VNM18" s="85"/>
      <c r="VNN18" s="85"/>
      <c r="VNO18" s="85"/>
      <c r="VNP18" s="85"/>
      <c r="VNQ18" s="85"/>
      <c r="VNR18" s="85"/>
      <c r="VNS18" s="85"/>
      <c r="VNT18" s="85"/>
      <c r="VNU18" s="85"/>
      <c r="VNV18" s="85"/>
      <c r="VNW18" s="85"/>
      <c r="VNX18" s="85"/>
      <c r="VNY18" s="85"/>
      <c r="VNZ18" s="85"/>
      <c r="VOA18" s="85"/>
      <c r="VOB18" s="85"/>
      <c r="VOC18" s="85"/>
      <c r="VOD18" s="85"/>
      <c r="VOE18" s="85"/>
      <c r="VOF18" s="85"/>
      <c r="VOG18" s="85"/>
      <c r="VOH18" s="85"/>
      <c r="VOI18" s="85"/>
      <c r="VOJ18" s="85"/>
      <c r="VOK18" s="85"/>
      <c r="VOL18" s="85"/>
      <c r="VOM18" s="85"/>
      <c r="VON18" s="85"/>
      <c r="VOO18" s="85"/>
      <c r="VOP18" s="85"/>
      <c r="VOQ18" s="85"/>
      <c r="VOR18" s="85"/>
      <c r="VOS18" s="85"/>
      <c r="VOT18" s="85"/>
      <c r="VOU18" s="85"/>
      <c r="VOV18" s="85"/>
      <c r="VOW18" s="85"/>
      <c r="VOX18" s="85"/>
      <c r="VOY18" s="85"/>
      <c r="VOZ18" s="85"/>
      <c r="VPA18" s="85"/>
      <c r="VPB18" s="85"/>
      <c r="VPC18" s="85"/>
      <c r="VPD18" s="85"/>
      <c r="VPE18" s="85"/>
      <c r="VPF18" s="85"/>
      <c r="VPG18" s="85"/>
      <c r="VPH18" s="85"/>
      <c r="VPI18" s="85"/>
      <c r="VPJ18" s="85"/>
      <c r="VPK18" s="85"/>
      <c r="VPL18" s="85"/>
      <c r="VPM18" s="85"/>
      <c r="VPN18" s="85"/>
      <c r="VPO18" s="85"/>
      <c r="VPP18" s="85"/>
      <c r="VPQ18" s="85"/>
      <c r="VPR18" s="85"/>
      <c r="VPS18" s="85"/>
      <c r="VPT18" s="85"/>
      <c r="VPU18" s="85"/>
      <c r="VPV18" s="85"/>
      <c r="VPW18" s="85"/>
      <c r="VPX18" s="85"/>
      <c r="VPY18" s="85"/>
      <c r="VPZ18" s="85"/>
      <c r="VQA18" s="85"/>
      <c r="VQB18" s="85"/>
      <c r="VQC18" s="85"/>
      <c r="VQD18" s="85"/>
      <c r="VQE18" s="85"/>
      <c r="VQF18" s="85"/>
      <c r="VQG18" s="85"/>
      <c r="VQH18" s="85"/>
      <c r="VQI18" s="85"/>
      <c r="VQJ18" s="85"/>
      <c r="VQK18" s="85"/>
      <c r="VQL18" s="85"/>
      <c r="VQM18" s="85"/>
      <c r="VQN18" s="85"/>
      <c r="VQO18" s="85"/>
      <c r="VQP18" s="85"/>
      <c r="VQQ18" s="85"/>
      <c r="VQR18" s="85"/>
      <c r="VQS18" s="85"/>
      <c r="VQT18" s="85"/>
      <c r="VQU18" s="85"/>
      <c r="VQV18" s="85"/>
      <c r="VQW18" s="85"/>
      <c r="VQX18" s="85"/>
      <c r="VQY18" s="85"/>
      <c r="VQZ18" s="85"/>
      <c r="VRA18" s="85"/>
      <c r="VRB18" s="85"/>
      <c r="VRC18" s="85"/>
      <c r="VRD18" s="85"/>
      <c r="VRE18" s="85"/>
      <c r="VRF18" s="85"/>
      <c r="VRG18" s="85"/>
      <c r="VRH18" s="85"/>
      <c r="VRI18" s="85"/>
      <c r="VRJ18" s="85"/>
      <c r="VRK18" s="85"/>
      <c r="VRL18" s="85"/>
      <c r="VRM18" s="85"/>
      <c r="VRN18" s="85"/>
      <c r="VRO18" s="85"/>
      <c r="VRP18" s="85"/>
      <c r="VRQ18" s="85"/>
      <c r="VRR18" s="85"/>
      <c r="VRS18" s="85"/>
      <c r="VRT18" s="85"/>
      <c r="VRU18" s="85"/>
      <c r="VRV18" s="85"/>
      <c r="VRW18" s="85"/>
      <c r="VRX18" s="85"/>
      <c r="VRY18" s="85"/>
      <c r="VRZ18" s="85"/>
      <c r="VSA18" s="85"/>
      <c r="VSB18" s="85"/>
      <c r="VSC18" s="85"/>
      <c r="VSD18" s="85"/>
      <c r="VSE18" s="85"/>
      <c r="VSF18" s="85"/>
      <c r="VSG18" s="85"/>
      <c r="VSH18" s="85"/>
      <c r="VSI18" s="85"/>
      <c r="VSJ18" s="85"/>
      <c r="VSK18" s="85"/>
      <c r="VSL18" s="85"/>
      <c r="VSM18" s="85"/>
      <c r="VSN18" s="85"/>
      <c r="VSO18" s="85"/>
      <c r="VSP18" s="85"/>
      <c r="VSQ18" s="85"/>
      <c r="VSR18" s="85"/>
      <c r="VSS18" s="85"/>
      <c r="VST18" s="85"/>
      <c r="VSU18" s="85"/>
      <c r="VSV18" s="85"/>
      <c r="VSW18" s="85"/>
      <c r="VSX18" s="85"/>
      <c r="VSY18" s="85"/>
      <c r="VSZ18" s="85"/>
      <c r="VTA18" s="85"/>
      <c r="VTB18" s="85"/>
      <c r="VTC18" s="85"/>
      <c r="VTD18" s="85"/>
      <c r="VTE18" s="85"/>
      <c r="VTF18" s="85"/>
      <c r="VTG18" s="85"/>
      <c r="VTH18" s="85"/>
      <c r="VTI18" s="85"/>
      <c r="VTJ18" s="85"/>
      <c r="VTK18" s="85"/>
      <c r="VTL18" s="85"/>
      <c r="VTM18" s="85"/>
      <c r="VTN18" s="85"/>
      <c r="VTO18" s="85"/>
      <c r="VTP18" s="85"/>
      <c r="VTQ18" s="85"/>
      <c r="VTR18" s="85"/>
      <c r="VTS18" s="85"/>
      <c r="VTT18" s="85"/>
      <c r="VTU18" s="85"/>
      <c r="VTV18" s="85"/>
      <c r="VTW18" s="85"/>
      <c r="VTX18" s="85"/>
      <c r="VTY18" s="85"/>
      <c r="VTZ18" s="85"/>
      <c r="VUA18" s="85"/>
      <c r="VUB18" s="85"/>
      <c r="VUC18" s="85"/>
      <c r="VUD18" s="85"/>
      <c r="VUE18" s="85"/>
      <c r="VUF18" s="85"/>
      <c r="VUG18" s="85"/>
      <c r="VUH18" s="85"/>
      <c r="VUI18" s="85"/>
      <c r="VUJ18" s="85"/>
      <c r="VUK18" s="85"/>
      <c r="VUL18" s="85"/>
      <c r="VUM18" s="85"/>
      <c r="VUN18" s="85"/>
      <c r="VUO18" s="85"/>
      <c r="VUP18" s="85"/>
      <c r="VUQ18" s="85"/>
      <c r="VUR18" s="85"/>
      <c r="VUS18" s="85"/>
      <c r="VUT18" s="85"/>
      <c r="VUU18" s="85"/>
      <c r="VUV18" s="85"/>
      <c r="VUW18" s="85"/>
      <c r="VUX18" s="85"/>
      <c r="VUY18" s="85"/>
      <c r="VUZ18" s="85"/>
      <c r="VVA18" s="85"/>
      <c r="VVB18" s="85"/>
      <c r="VVC18" s="85"/>
      <c r="VVD18" s="85"/>
      <c r="VVE18" s="85"/>
      <c r="VVF18" s="85"/>
      <c r="VVG18" s="85"/>
      <c r="VVH18" s="85"/>
      <c r="VVI18" s="85"/>
      <c r="VVJ18" s="85"/>
      <c r="VVK18" s="85"/>
      <c r="VVL18" s="85"/>
      <c r="VVM18" s="85"/>
      <c r="VVN18" s="85"/>
      <c r="VVO18" s="85"/>
      <c r="VVP18" s="85"/>
      <c r="VVQ18" s="85"/>
      <c r="VVR18" s="85"/>
      <c r="VVS18" s="85"/>
      <c r="VVT18" s="85"/>
      <c r="VVU18" s="85"/>
      <c r="VVV18" s="85"/>
      <c r="VVW18" s="85"/>
      <c r="VVX18" s="85"/>
      <c r="VVY18" s="85"/>
      <c r="VVZ18" s="85"/>
      <c r="VWA18" s="85"/>
      <c r="VWB18" s="85"/>
      <c r="VWC18" s="85"/>
      <c r="VWD18" s="85"/>
      <c r="VWE18" s="85"/>
      <c r="VWF18" s="85"/>
      <c r="VWG18" s="85"/>
      <c r="VWH18" s="85"/>
      <c r="VWI18" s="85"/>
      <c r="VWJ18" s="85"/>
      <c r="VWK18" s="85"/>
      <c r="VWL18" s="85"/>
      <c r="VWM18" s="85"/>
      <c r="VWN18" s="85"/>
      <c r="VWO18" s="85"/>
      <c r="VWP18" s="85"/>
      <c r="VWQ18" s="85"/>
      <c r="VWR18" s="85"/>
      <c r="VWS18" s="85"/>
      <c r="VWT18" s="85"/>
      <c r="VWU18" s="85"/>
      <c r="VWV18" s="85"/>
      <c r="VWW18" s="85"/>
      <c r="VWX18" s="85"/>
      <c r="VWY18" s="85"/>
      <c r="VWZ18" s="85"/>
      <c r="VXA18" s="85"/>
      <c r="VXB18" s="85"/>
      <c r="VXC18" s="85"/>
      <c r="VXD18" s="85"/>
      <c r="VXE18" s="85"/>
      <c r="VXF18" s="85"/>
      <c r="VXG18" s="85"/>
      <c r="VXH18" s="85"/>
      <c r="VXI18" s="85"/>
      <c r="VXJ18" s="85"/>
      <c r="VXK18" s="85"/>
      <c r="VXL18" s="85"/>
      <c r="VXM18" s="85"/>
      <c r="VXN18" s="85"/>
      <c r="VXO18" s="85"/>
      <c r="VXP18" s="85"/>
      <c r="VXQ18" s="85"/>
      <c r="VXR18" s="85"/>
      <c r="VXS18" s="85"/>
      <c r="VXT18" s="85"/>
      <c r="VXU18" s="85"/>
      <c r="VXV18" s="85"/>
      <c r="VXW18" s="85"/>
      <c r="VXX18" s="85"/>
      <c r="VXY18" s="85"/>
      <c r="VXZ18" s="85"/>
      <c r="VYA18" s="85"/>
      <c r="VYB18" s="85"/>
      <c r="VYC18" s="85"/>
      <c r="VYD18" s="85"/>
      <c r="VYE18" s="85"/>
      <c r="VYF18" s="85"/>
      <c r="VYG18" s="85"/>
      <c r="VYH18" s="85"/>
      <c r="VYI18" s="85"/>
      <c r="VYJ18" s="85"/>
      <c r="VYK18" s="85"/>
      <c r="VYL18" s="85"/>
      <c r="VYM18" s="85"/>
      <c r="VYN18" s="85"/>
      <c r="VYO18" s="85"/>
      <c r="VYP18" s="85"/>
      <c r="VYQ18" s="85"/>
      <c r="VYR18" s="85"/>
      <c r="VYS18" s="85"/>
      <c r="VYT18" s="85"/>
      <c r="VYU18" s="85"/>
      <c r="VYV18" s="85"/>
      <c r="VYW18" s="85"/>
      <c r="VYX18" s="85"/>
      <c r="VYY18" s="85"/>
      <c r="VYZ18" s="85"/>
      <c r="VZA18" s="85"/>
      <c r="VZB18" s="85"/>
      <c r="VZC18" s="85"/>
      <c r="VZD18" s="85"/>
      <c r="VZE18" s="85"/>
      <c r="VZF18" s="85"/>
      <c r="VZG18" s="85"/>
      <c r="VZH18" s="85"/>
      <c r="VZI18" s="85"/>
      <c r="VZJ18" s="85"/>
      <c r="VZK18" s="85"/>
      <c r="VZL18" s="85"/>
      <c r="VZM18" s="85"/>
      <c r="VZN18" s="85"/>
      <c r="VZO18" s="85"/>
      <c r="VZP18" s="85"/>
      <c r="VZQ18" s="85"/>
      <c r="VZR18" s="85"/>
      <c r="VZS18" s="85"/>
      <c r="VZT18" s="85"/>
      <c r="VZU18" s="85"/>
      <c r="VZV18" s="85"/>
      <c r="VZW18" s="85"/>
      <c r="VZX18" s="85"/>
      <c r="VZY18" s="85"/>
      <c r="VZZ18" s="85"/>
      <c r="WAA18" s="85"/>
      <c r="WAB18" s="85"/>
      <c r="WAC18" s="85"/>
      <c r="WAD18" s="85"/>
      <c r="WAE18" s="85"/>
      <c r="WAF18" s="85"/>
      <c r="WAG18" s="85"/>
      <c r="WAH18" s="85"/>
      <c r="WAI18" s="85"/>
      <c r="WAJ18" s="85"/>
      <c r="WAK18" s="85"/>
      <c r="WAL18" s="85"/>
      <c r="WAM18" s="85"/>
      <c r="WAN18" s="85"/>
      <c r="WAO18" s="85"/>
      <c r="WAP18" s="85"/>
      <c r="WAQ18" s="85"/>
      <c r="WAR18" s="85"/>
      <c r="WAS18" s="85"/>
      <c r="WAT18" s="85"/>
      <c r="WAU18" s="85"/>
      <c r="WAV18" s="85"/>
      <c r="WAW18" s="85"/>
      <c r="WAX18" s="85"/>
      <c r="WAY18" s="85"/>
      <c r="WAZ18" s="85"/>
      <c r="WBA18" s="85"/>
      <c r="WBB18" s="85"/>
      <c r="WBC18" s="85"/>
      <c r="WBD18" s="85"/>
      <c r="WBE18" s="85"/>
      <c r="WBF18" s="85"/>
      <c r="WBG18" s="85"/>
      <c r="WBH18" s="85"/>
      <c r="WBI18" s="85"/>
      <c r="WBJ18" s="85"/>
      <c r="WBK18" s="85"/>
      <c r="WBL18" s="85"/>
      <c r="WBM18" s="85"/>
      <c r="WBN18" s="85"/>
      <c r="WBO18" s="85"/>
      <c r="WBP18" s="85"/>
      <c r="WBQ18" s="85"/>
      <c r="WBR18" s="85"/>
      <c r="WBS18" s="85"/>
      <c r="WBT18" s="85"/>
      <c r="WBU18" s="85"/>
      <c r="WBV18" s="85"/>
      <c r="WBW18" s="85"/>
      <c r="WBX18" s="85"/>
      <c r="WBY18" s="85"/>
      <c r="WBZ18" s="85"/>
      <c r="WCA18" s="85"/>
      <c r="WCB18" s="85"/>
      <c r="WCC18" s="85"/>
      <c r="WCD18" s="85"/>
      <c r="WCE18" s="85"/>
      <c r="WCF18" s="85"/>
      <c r="WCG18" s="85"/>
      <c r="WCH18" s="85"/>
      <c r="WCI18" s="85"/>
      <c r="WCJ18" s="85"/>
      <c r="WCK18" s="85"/>
      <c r="WCL18" s="85"/>
      <c r="WCM18" s="85"/>
      <c r="WCN18" s="85"/>
      <c r="WCO18" s="85"/>
      <c r="WCP18" s="85"/>
      <c r="WCQ18" s="85"/>
      <c r="WCR18" s="85"/>
      <c r="WCS18" s="85"/>
      <c r="WCT18" s="85"/>
      <c r="WCU18" s="85"/>
      <c r="WCV18" s="85"/>
      <c r="WCW18" s="85"/>
      <c r="WCX18" s="85"/>
      <c r="WCY18" s="85"/>
      <c r="WCZ18" s="85"/>
      <c r="WDA18" s="85"/>
      <c r="WDB18" s="85"/>
      <c r="WDC18" s="85"/>
      <c r="WDD18" s="85"/>
      <c r="WDE18" s="85"/>
      <c r="WDF18" s="85"/>
      <c r="WDG18" s="85"/>
      <c r="WDH18" s="85"/>
      <c r="WDI18" s="85"/>
      <c r="WDJ18" s="85"/>
      <c r="WDK18" s="85"/>
      <c r="WDL18" s="85"/>
      <c r="WDM18" s="85"/>
      <c r="WDN18" s="85"/>
      <c r="WDO18" s="85"/>
      <c r="WDP18" s="85"/>
      <c r="WDQ18" s="85"/>
      <c r="WDR18" s="85"/>
      <c r="WDS18" s="85"/>
      <c r="WDT18" s="85"/>
      <c r="WDU18" s="85"/>
      <c r="WDV18" s="85"/>
      <c r="WDW18" s="85"/>
      <c r="WDX18" s="85"/>
      <c r="WDY18" s="85"/>
      <c r="WDZ18" s="85"/>
      <c r="WEA18" s="85"/>
      <c r="WEB18" s="85"/>
      <c r="WEC18" s="85"/>
      <c r="WED18" s="85"/>
      <c r="WEE18" s="85"/>
      <c r="WEF18" s="85"/>
      <c r="WEG18" s="85"/>
      <c r="WEH18" s="85"/>
      <c r="WEI18" s="85"/>
      <c r="WEJ18" s="85"/>
      <c r="WEK18" s="85"/>
      <c r="WEL18" s="85"/>
      <c r="WEM18" s="85"/>
      <c r="WEN18" s="85"/>
      <c r="WEO18" s="85"/>
      <c r="WEP18" s="85"/>
      <c r="WEQ18" s="85"/>
      <c r="WER18" s="85"/>
      <c r="WES18" s="85"/>
      <c r="WET18" s="85"/>
      <c r="WEU18" s="85"/>
      <c r="WEV18" s="85"/>
      <c r="WEW18" s="85"/>
      <c r="WEX18" s="85"/>
      <c r="WEY18" s="85"/>
      <c r="WEZ18" s="85"/>
      <c r="WFA18" s="85"/>
      <c r="WFB18" s="85"/>
      <c r="WFC18" s="85"/>
      <c r="WFD18" s="85"/>
      <c r="WFE18" s="85"/>
      <c r="WFF18" s="85"/>
      <c r="WFG18" s="85"/>
      <c r="WFH18" s="85"/>
      <c r="WFI18" s="85"/>
      <c r="WFJ18" s="85"/>
      <c r="WFK18" s="85"/>
      <c r="WFL18" s="85"/>
      <c r="WFM18" s="85"/>
      <c r="WFN18" s="85"/>
      <c r="WFO18" s="85"/>
      <c r="WFP18" s="85"/>
      <c r="WFQ18" s="85"/>
      <c r="WFR18" s="85"/>
      <c r="WFS18" s="85"/>
      <c r="WFT18" s="85"/>
      <c r="WFU18" s="85"/>
      <c r="WFV18" s="85"/>
      <c r="WFW18" s="85"/>
      <c r="WFX18" s="85"/>
      <c r="WFY18" s="85"/>
      <c r="WFZ18" s="85"/>
      <c r="WGA18" s="85"/>
      <c r="WGB18" s="85"/>
      <c r="WGC18" s="85"/>
      <c r="WGD18" s="85"/>
      <c r="WGE18" s="85"/>
      <c r="WGF18" s="85"/>
      <c r="WGG18" s="85"/>
      <c r="WGH18" s="85"/>
      <c r="WGI18" s="85"/>
      <c r="WGJ18" s="85"/>
      <c r="WGK18" s="85"/>
      <c r="WGL18" s="85"/>
      <c r="WGM18" s="85"/>
      <c r="WGN18" s="85"/>
      <c r="WGO18" s="85"/>
      <c r="WGP18" s="85"/>
      <c r="WGQ18" s="85"/>
      <c r="WGR18" s="85"/>
      <c r="WGS18" s="85"/>
      <c r="WGT18" s="85"/>
      <c r="WGU18" s="85"/>
      <c r="WGV18" s="85"/>
      <c r="WGW18" s="85"/>
      <c r="WGX18" s="85"/>
      <c r="WGY18" s="85"/>
      <c r="WGZ18" s="85"/>
      <c r="WHA18" s="85"/>
      <c r="WHB18" s="85"/>
      <c r="WHC18" s="85"/>
      <c r="WHD18" s="85"/>
      <c r="WHE18" s="85"/>
      <c r="WHF18" s="85"/>
      <c r="WHG18" s="85"/>
      <c r="WHH18" s="85"/>
      <c r="WHI18" s="85"/>
      <c r="WHJ18" s="85"/>
      <c r="WHK18" s="85"/>
      <c r="WHL18" s="85"/>
      <c r="WHM18" s="85"/>
      <c r="WHN18" s="85"/>
      <c r="WHO18" s="85"/>
      <c r="WHP18" s="85"/>
      <c r="WHQ18" s="85"/>
      <c r="WHR18" s="85"/>
      <c r="WHS18" s="85"/>
      <c r="WHT18" s="85"/>
      <c r="WHU18" s="85"/>
      <c r="WHV18" s="85"/>
      <c r="WHW18" s="85"/>
      <c r="WHX18" s="85"/>
      <c r="WHY18" s="85"/>
      <c r="WHZ18" s="85"/>
      <c r="WIA18" s="85"/>
      <c r="WIB18" s="85"/>
      <c r="WIC18" s="85"/>
      <c r="WID18" s="85"/>
      <c r="WIE18" s="85"/>
      <c r="WIF18" s="85"/>
      <c r="WIG18" s="85"/>
      <c r="WIH18" s="85"/>
      <c r="WII18" s="85"/>
      <c r="WIJ18" s="85"/>
      <c r="WIK18" s="85"/>
      <c r="WIL18" s="85"/>
      <c r="WIM18" s="85"/>
      <c r="WIN18" s="85"/>
      <c r="WIO18" s="85"/>
      <c r="WIP18" s="85"/>
      <c r="WIQ18" s="85"/>
      <c r="WIR18" s="85"/>
      <c r="WIS18" s="85"/>
      <c r="WIT18" s="85"/>
      <c r="WIU18" s="85"/>
      <c r="WIV18" s="85"/>
      <c r="WIW18" s="85"/>
      <c r="WIX18" s="85"/>
      <c r="WIY18" s="85"/>
      <c r="WIZ18" s="85"/>
      <c r="WJA18" s="85"/>
      <c r="WJB18" s="85"/>
      <c r="WJC18" s="85"/>
      <c r="WJD18" s="85"/>
      <c r="WJE18" s="85"/>
      <c r="WJF18" s="85"/>
      <c r="WJG18" s="85"/>
      <c r="WJH18" s="85"/>
      <c r="WJI18" s="85"/>
      <c r="WJJ18" s="85"/>
      <c r="WJK18" s="85"/>
      <c r="WJL18" s="85"/>
      <c r="WJM18" s="85"/>
      <c r="WJN18" s="85"/>
      <c r="WJO18" s="85"/>
      <c r="WJP18" s="85"/>
      <c r="WJQ18" s="85"/>
      <c r="WJR18" s="85"/>
      <c r="WJS18" s="85"/>
      <c r="WJT18" s="85"/>
      <c r="WJU18" s="85"/>
      <c r="WJV18" s="85"/>
      <c r="WJW18" s="85"/>
      <c r="WJX18" s="85"/>
      <c r="WJY18" s="85"/>
      <c r="WJZ18" s="85"/>
      <c r="WKA18" s="85"/>
      <c r="WKB18" s="85"/>
      <c r="WKC18" s="85"/>
      <c r="WKD18" s="85"/>
      <c r="WKE18" s="85"/>
      <c r="WKF18" s="85"/>
      <c r="WKG18" s="85"/>
      <c r="WKH18" s="85"/>
      <c r="WKI18" s="85"/>
      <c r="WKJ18" s="85"/>
      <c r="WKK18" s="85"/>
      <c r="WKL18" s="85"/>
      <c r="WKM18" s="85"/>
      <c r="WKN18" s="85"/>
      <c r="WKO18" s="85"/>
      <c r="WKP18" s="85"/>
      <c r="WKQ18" s="85"/>
      <c r="WKR18" s="85"/>
      <c r="WKS18" s="85"/>
      <c r="WKT18" s="85"/>
      <c r="WKU18" s="85"/>
      <c r="WKV18" s="85"/>
      <c r="WKW18" s="85"/>
      <c r="WKX18" s="85"/>
      <c r="WKY18" s="85"/>
      <c r="WKZ18" s="85"/>
      <c r="WLA18" s="85"/>
      <c r="WLB18" s="85"/>
      <c r="WLC18" s="85"/>
      <c r="WLD18" s="85"/>
      <c r="WLE18" s="85"/>
      <c r="WLF18" s="85"/>
      <c r="WLG18" s="85"/>
      <c r="WLH18" s="85"/>
      <c r="WLI18" s="85"/>
      <c r="WLJ18" s="85"/>
      <c r="WLK18" s="85"/>
      <c r="WLL18" s="85"/>
      <c r="WLM18" s="85"/>
      <c r="WLN18" s="85"/>
      <c r="WLO18" s="85"/>
      <c r="WLP18" s="85"/>
      <c r="WLQ18" s="85"/>
      <c r="WLR18" s="85"/>
      <c r="WLS18" s="85"/>
      <c r="WLT18" s="85"/>
      <c r="WLU18" s="85"/>
      <c r="WLV18" s="85"/>
      <c r="WLW18" s="85"/>
      <c r="WLX18" s="85"/>
      <c r="WLY18" s="85"/>
      <c r="WLZ18" s="85"/>
      <c r="WMA18" s="85"/>
      <c r="WMB18" s="85"/>
      <c r="WMC18" s="85"/>
      <c r="WMD18" s="85"/>
      <c r="WME18" s="85"/>
      <c r="WMF18" s="85"/>
      <c r="WMG18" s="85"/>
      <c r="WMH18" s="85"/>
      <c r="WMI18" s="85"/>
      <c r="WMJ18" s="85"/>
      <c r="WMK18" s="85"/>
      <c r="WML18" s="85"/>
      <c r="WMM18" s="85"/>
      <c r="WMN18" s="85"/>
      <c r="WMO18" s="85"/>
      <c r="WMP18" s="85"/>
      <c r="WMQ18" s="85"/>
      <c r="WMR18" s="85"/>
      <c r="WMS18" s="85"/>
      <c r="WMT18" s="85"/>
      <c r="WMU18" s="85"/>
      <c r="WMV18" s="85"/>
      <c r="WMW18" s="85"/>
      <c r="WMX18" s="85"/>
      <c r="WMY18" s="85"/>
      <c r="WMZ18" s="85"/>
      <c r="WNA18" s="85"/>
      <c r="WNB18" s="85"/>
      <c r="WNC18" s="85"/>
      <c r="WND18" s="85"/>
      <c r="WNE18" s="85"/>
      <c r="WNF18" s="85"/>
      <c r="WNG18" s="85"/>
      <c r="WNH18" s="85"/>
      <c r="WNI18" s="85"/>
      <c r="WNJ18" s="85"/>
      <c r="WNK18" s="85"/>
      <c r="WNL18" s="85"/>
      <c r="WNM18" s="85"/>
      <c r="WNN18" s="85"/>
      <c r="WNO18" s="85"/>
      <c r="WNP18" s="85"/>
      <c r="WNQ18" s="85"/>
      <c r="WNR18" s="85"/>
      <c r="WNS18" s="85"/>
      <c r="WNT18" s="85"/>
      <c r="WNU18" s="85"/>
      <c r="WNV18" s="85"/>
      <c r="WNW18" s="85"/>
      <c r="WNX18" s="85"/>
      <c r="WNY18" s="85"/>
      <c r="WNZ18" s="85"/>
      <c r="WOA18" s="85"/>
      <c r="WOB18" s="85"/>
      <c r="WOC18" s="85"/>
      <c r="WOD18" s="85"/>
      <c r="WOE18" s="85"/>
      <c r="WOF18" s="85"/>
      <c r="WOG18" s="85"/>
      <c r="WOH18" s="85"/>
      <c r="WOI18" s="85"/>
      <c r="WOJ18" s="85"/>
      <c r="WOK18" s="85"/>
      <c r="WOL18" s="85"/>
      <c r="WOM18" s="85"/>
      <c r="WON18" s="85"/>
      <c r="WOO18" s="85"/>
      <c r="WOP18" s="85"/>
      <c r="WOQ18" s="85"/>
      <c r="WOR18" s="85"/>
      <c r="WOS18" s="85"/>
      <c r="WOT18" s="85"/>
      <c r="WOU18" s="85"/>
      <c r="WOV18" s="85"/>
      <c r="WOW18" s="85"/>
      <c r="WOX18" s="85"/>
      <c r="WOY18" s="85"/>
      <c r="WOZ18" s="85"/>
      <c r="WPA18" s="85"/>
      <c r="WPB18" s="85"/>
      <c r="WPC18" s="85"/>
      <c r="WPD18" s="85"/>
      <c r="WPE18" s="85"/>
      <c r="WPF18" s="85"/>
      <c r="WPG18" s="85"/>
      <c r="WPH18" s="85"/>
      <c r="WPI18" s="85"/>
      <c r="WPJ18" s="85"/>
      <c r="WPK18" s="85"/>
      <c r="WPL18" s="85"/>
      <c r="WPM18" s="85"/>
      <c r="WPN18" s="85"/>
      <c r="WPO18" s="85"/>
      <c r="WPP18" s="85"/>
      <c r="WPQ18" s="85"/>
      <c r="WPR18" s="85"/>
      <c r="WPS18" s="85"/>
      <c r="WPT18" s="85"/>
      <c r="WPU18" s="85"/>
      <c r="WPV18" s="85"/>
      <c r="WPW18" s="85"/>
      <c r="WPX18" s="85"/>
      <c r="WPY18" s="85"/>
      <c r="WPZ18" s="85"/>
      <c r="WQA18" s="85"/>
      <c r="WQB18" s="85"/>
      <c r="WQC18" s="85"/>
      <c r="WQD18" s="85"/>
      <c r="WQE18" s="85"/>
      <c r="WQF18" s="85"/>
      <c r="WQG18" s="85"/>
      <c r="WQH18" s="85"/>
      <c r="WQI18" s="85"/>
      <c r="WQJ18" s="85"/>
      <c r="WQK18" s="85"/>
      <c r="WQL18" s="85"/>
      <c r="WQM18" s="85"/>
      <c r="WQN18" s="85"/>
      <c r="WQO18" s="85"/>
      <c r="WQP18" s="85"/>
      <c r="WQQ18" s="85"/>
      <c r="WQR18" s="85"/>
      <c r="WQS18" s="85"/>
      <c r="WQT18" s="85"/>
      <c r="WQU18" s="85"/>
      <c r="WQV18" s="85"/>
      <c r="WQW18" s="85"/>
      <c r="WQX18" s="85"/>
      <c r="WQY18" s="85"/>
      <c r="WQZ18" s="85"/>
      <c r="WRA18" s="85"/>
      <c r="WRB18" s="85"/>
      <c r="WRC18" s="85"/>
      <c r="WRD18" s="85"/>
      <c r="WRE18" s="85"/>
      <c r="WRF18" s="85"/>
      <c r="WRG18" s="85"/>
      <c r="WRH18" s="85"/>
      <c r="WRI18" s="85"/>
      <c r="WRJ18" s="85"/>
      <c r="WRK18" s="85"/>
      <c r="WRL18" s="85"/>
      <c r="WRM18" s="85"/>
      <c r="WRN18" s="85"/>
      <c r="WRO18" s="85"/>
      <c r="WRP18" s="85"/>
      <c r="WRQ18" s="85"/>
      <c r="WRR18" s="85"/>
      <c r="WRS18" s="85"/>
      <c r="WRT18" s="85"/>
      <c r="WRU18" s="85"/>
      <c r="WRV18" s="85"/>
      <c r="WRW18" s="85"/>
      <c r="WRX18" s="85"/>
      <c r="WRY18" s="85"/>
      <c r="WRZ18" s="85"/>
      <c r="WSA18" s="85"/>
      <c r="WSB18" s="85"/>
      <c r="WSC18" s="85"/>
      <c r="WSD18" s="85"/>
      <c r="WSE18" s="85"/>
      <c r="WSF18" s="85"/>
      <c r="WSG18" s="85"/>
      <c r="WSH18" s="85"/>
      <c r="WSI18" s="85"/>
      <c r="WSJ18" s="85"/>
      <c r="WSK18" s="85"/>
      <c r="WSL18" s="85"/>
      <c r="WSM18" s="85"/>
      <c r="WSN18" s="85"/>
      <c r="WSO18" s="85"/>
      <c r="WSP18" s="85"/>
      <c r="WSQ18" s="85"/>
      <c r="WSR18" s="85"/>
      <c r="WSS18" s="85"/>
      <c r="WST18" s="85"/>
      <c r="WSU18" s="85"/>
      <c r="WSV18" s="85"/>
      <c r="WSW18" s="85"/>
      <c r="WSX18" s="85"/>
      <c r="WSY18" s="85"/>
      <c r="WSZ18" s="85"/>
      <c r="WTA18" s="85"/>
      <c r="WTB18" s="85"/>
      <c r="WTC18" s="85"/>
      <c r="WTD18" s="85"/>
      <c r="WTE18" s="85"/>
      <c r="WTF18" s="85"/>
      <c r="WTG18" s="85"/>
      <c r="WTH18" s="85"/>
      <c r="WTI18" s="85"/>
      <c r="WTJ18" s="85"/>
      <c r="WTK18" s="85"/>
      <c r="WTL18" s="85"/>
      <c r="WTM18" s="85"/>
      <c r="WTN18" s="85"/>
      <c r="WTO18" s="85"/>
      <c r="WTP18" s="85"/>
      <c r="WTQ18" s="85"/>
      <c r="WTR18" s="85"/>
      <c r="WTS18" s="85"/>
      <c r="WTT18" s="85"/>
      <c r="WTU18" s="85"/>
      <c r="WTV18" s="85"/>
      <c r="WTW18" s="85"/>
      <c r="WTX18" s="85"/>
      <c r="WTY18" s="85"/>
      <c r="WTZ18" s="85"/>
      <c r="WUA18" s="85"/>
      <c r="WUB18" s="85"/>
      <c r="WUC18" s="85"/>
      <c r="WUD18" s="85"/>
      <c r="WUE18" s="85"/>
      <c r="WUF18" s="85"/>
      <c r="WUG18" s="85"/>
      <c r="WUH18" s="85"/>
      <c r="WUI18" s="85"/>
      <c r="WUJ18" s="85"/>
      <c r="WUK18" s="85"/>
      <c r="WUL18" s="85"/>
      <c r="WUM18" s="85"/>
      <c r="WUN18" s="85"/>
      <c r="WUO18" s="85"/>
      <c r="WUP18" s="85"/>
      <c r="WUQ18" s="85"/>
      <c r="WUR18" s="85"/>
      <c r="WUS18" s="85"/>
      <c r="WUT18" s="85"/>
      <c r="WUU18" s="85"/>
      <c r="WUV18" s="85"/>
      <c r="WUW18" s="85"/>
      <c r="WUX18" s="85"/>
      <c r="WUY18" s="85"/>
      <c r="WUZ18" s="85"/>
      <c r="WVA18" s="85"/>
      <c r="WVB18" s="85"/>
      <c r="WVC18" s="85"/>
      <c r="WVD18" s="85"/>
      <c r="WVE18" s="85"/>
      <c r="WVF18" s="85"/>
      <c r="WVG18" s="85"/>
      <c r="WVH18" s="85"/>
      <c r="WVI18" s="85"/>
      <c r="WVJ18" s="85"/>
      <c r="WVK18" s="85"/>
      <c r="WVL18" s="85"/>
      <c r="WVM18" s="85"/>
      <c r="WVN18" s="85"/>
      <c r="WVO18" s="85"/>
      <c r="WVP18" s="85"/>
      <c r="WVQ18" s="85"/>
      <c r="WVR18" s="85"/>
      <c r="WVS18" s="85"/>
      <c r="WVT18" s="85"/>
      <c r="WVU18" s="85"/>
      <c r="WVV18" s="85"/>
      <c r="WVW18" s="85"/>
      <c r="WVX18" s="85"/>
      <c r="WVY18" s="85"/>
      <c r="WVZ18" s="85"/>
      <c r="WWA18" s="85"/>
      <c r="WWB18" s="85"/>
      <c r="WWC18" s="85"/>
      <c r="WWD18" s="85"/>
      <c r="WWE18" s="85"/>
      <c r="WWF18" s="85"/>
      <c r="WWG18" s="85"/>
      <c r="WWH18" s="85"/>
      <c r="WWI18" s="85"/>
      <c r="WWJ18" s="85"/>
      <c r="WWK18" s="85"/>
      <c r="WWL18" s="85"/>
      <c r="WWM18" s="85"/>
      <c r="WWN18" s="85"/>
      <c r="WWO18" s="85"/>
      <c r="WWP18" s="85"/>
      <c r="WWQ18" s="85"/>
      <c r="WWR18" s="85"/>
      <c r="WWS18" s="85"/>
      <c r="WWT18" s="85"/>
      <c r="WWU18" s="85"/>
      <c r="WWV18" s="85"/>
      <c r="WWW18" s="85"/>
      <c r="WWX18" s="85"/>
      <c r="WWY18" s="85"/>
      <c r="WWZ18" s="85"/>
      <c r="WXA18" s="85"/>
      <c r="WXB18" s="85"/>
      <c r="WXC18" s="85"/>
      <c r="WXD18" s="85"/>
      <c r="WXE18" s="85"/>
      <c r="WXF18" s="85"/>
      <c r="WXG18" s="85"/>
      <c r="WXH18" s="85"/>
      <c r="WXI18" s="85"/>
      <c r="WXJ18" s="85"/>
      <c r="WXK18" s="85"/>
      <c r="WXL18" s="85"/>
      <c r="WXM18" s="85"/>
      <c r="WXN18" s="85"/>
      <c r="WXO18" s="85"/>
      <c r="WXP18" s="85"/>
      <c r="WXQ18" s="85"/>
      <c r="WXR18" s="85"/>
      <c r="WXS18" s="85"/>
      <c r="WXT18" s="85"/>
      <c r="WXU18" s="85"/>
      <c r="WXV18" s="85"/>
      <c r="WXW18" s="85"/>
      <c r="WXX18" s="85"/>
      <c r="WXY18" s="85"/>
      <c r="WXZ18" s="85"/>
      <c r="WYA18" s="85"/>
      <c r="WYB18" s="85"/>
      <c r="WYC18" s="85"/>
      <c r="WYD18" s="85"/>
      <c r="WYE18" s="85"/>
      <c r="WYF18" s="85"/>
      <c r="WYG18" s="85"/>
      <c r="WYH18" s="85"/>
      <c r="WYI18" s="85"/>
      <c r="WYJ18" s="85"/>
      <c r="WYK18" s="85"/>
      <c r="WYL18" s="85"/>
      <c r="WYM18" s="85"/>
      <c r="WYN18" s="85"/>
      <c r="WYO18" s="85"/>
      <c r="WYP18" s="85"/>
      <c r="WYQ18" s="85"/>
      <c r="WYR18" s="85"/>
      <c r="WYS18" s="85"/>
      <c r="WYT18" s="85"/>
      <c r="WYU18" s="85"/>
      <c r="WYV18" s="85"/>
      <c r="WYW18" s="85"/>
      <c r="WYX18" s="85"/>
      <c r="WYY18" s="85"/>
      <c r="WYZ18" s="85"/>
      <c r="WZA18" s="85"/>
      <c r="WZB18" s="85"/>
      <c r="WZC18" s="85"/>
      <c r="WZD18" s="85"/>
      <c r="WZE18" s="85"/>
      <c r="WZF18" s="85"/>
      <c r="WZG18" s="85"/>
      <c r="WZH18" s="85"/>
      <c r="WZI18" s="85"/>
      <c r="WZJ18" s="85"/>
      <c r="WZK18" s="85"/>
      <c r="WZL18" s="85"/>
      <c r="WZM18" s="85"/>
      <c r="WZN18" s="85"/>
      <c r="WZO18" s="85"/>
      <c r="WZP18" s="85"/>
      <c r="WZQ18" s="85"/>
      <c r="WZR18" s="85"/>
      <c r="WZS18" s="85"/>
      <c r="WZT18" s="85"/>
      <c r="WZU18" s="85"/>
      <c r="WZV18" s="85"/>
      <c r="WZW18" s="85"/>
      <c r="WZX18" s="85"/>
      <c r="WZY18" s="85"/>
      <c r="WZZ18" s="85"/>
      <c r="XAA18" s="85"/>
      <c r="XAB18" s="85"/>
      <c r="XAC18" s="85"/>
      <c r="XAD18" s="85"/>
      <c r="XAE18" s="85"/>
      <c r="XAF18" s="85"/>
      <c r="XAG18" s="85"/>
      <c r="XAH18" s="85"/>
      <c r="XAI18" s="85"/>
      <c r="XAJ18" s="85"/>
      <c r="XAK18" s="85"/>
      <c r="XAL18" s="85"/>
      <c r="XAM18" s="85"/>
      <c r="XAN18" s="85"/>
      <c r="XAO18" s="85"/>
      <c r="XAP18" s="85"/>
      <c r="XAQ18" s="85"/>
      <c r="XAR18" s="85"/>
      <c r="XAS18" s="85"/>
      <c r="XAT18" s="85"/>
      <c r="XAU18" s="85"/>
      <c r="XAV18" s="85"/>
      <c r="XAW18" s="85"/>
      <c r="XAX18" s="85"/>
      <c r="XAY18" s="85"/>
      <c r="XAZ18" s="85"/>
      <c r="XBA18" s="85"/>
      <c r="XBB18" s="85"/>
      <c r="XBC18" s="85"/>
      <c r="XBD18" s="85"/>
      <c r="XBE18" s="85"/>
      <c r="XBF18" s="85"/>
      <c r="XBG18" s="85"/>
      <c r="XBH18" s="85"/>
      <c r="XBI18" s="85"/>
      <c r="XBJ18" s="85"/>
      <c r="XBK18" s="85"/>
      <c r="XBL18" s="85"/>
      <c r="XBM18" s="85"/>
      <c r="XBN18" s="85"/>
      <c r="XBO18" s="85"/>
      <c r="XBP18" s="85"/>
      <c r="XBQ18" s="85"/>
      <c r="XBR18" s="85"/>
      <c r="XBS18" s="85"/>
      <c r="XBT18" s="85"/>
      <c r="XBU18" s="85"/>
      <c r="XBV18" s="85"/>
      <c r="XBW18" s="85"/>
      <c r="XBX18" s="85"/>
      <c r="XBY18" s="85"/>
      <c r="XBZ18" s="85"/>
      <c r="XCA18" s="85"/>
      <c r="XCB18" s="85"/>
      <c r="XCC18" s="85"/>
      <c r="XCD18" s="85"/>
      <c r="XCE18" s="85"/>
      <c r="XCF18" s="85"/>
      <c r="XCG18" s="85"/>
      <c r="XCH18" s="85"/>
      <c r="XCI18" s="85"/>
      <c r="XCJ18" s="85"/>
      <c r="XCK18" s="85"/>
      <c r="XCL18" s="85"/>
      <c r="XCM18" s="85"/>
      <c r="XCN18" s="85"/>
      <c r="XCO18" s="85"/>
      <c r="XCP18" s="85"/>
      <c r="XCQ18" s="85"/>
      <c r="XCR18" s="85"/>
      <c r="XCS18" s="85"/>
      <c r="XCT18" s="85"/>
      <c r="XCU18" s="85"/>
      <c r="XCV18" s="85"/>
      <c r="XCW18" s="85"/>
      <c r="XCX18" s="85"/>
      <c r="XCY18" s="85"/>
      <c r="XCZ18" s="85"/>
      <c r="XDA18" s="85"/>
      <c r="XDB18" s="85"/>
      <c r="XDC18" s="85"/>
      <c r="XDD18" s="85"/>
      <c r="XDE18" s="85"/>
      <c r="XDF18" s="85"/>
      <c r="XDG18" s="85"/>
      <c r="XDH18" s="85"/>
      <c r="XDI18" s="85"/>
      <c r="XDJ18" s="85"/>
      <c r="XDK18" s="85"/>
      <c r="XDL18" s="85"/>
      <c r="XDM18" s="85"/>
      <c r="XDN18" s="85"/>
      <c r="XDO18" s="85"/>
      <c r="XDP18" s="85"/>
      <c r="XDQ18" s="85"/>
      <c r="XDR18" s="85"/>
      <c r="XDS18" s="85"/>
      <c r="XDT18" s="85"/>
      <c r="XDU18" s="85"/>
      <c r="XDV18" s="85"/>
      <c r="XDW18" s="85"/>
      <c r="XDX18" s="85"/>
      <c r="XDY18" s="85"/>
      <c r="XDZ18" s="85"/>
      <c r="XEA18" s="85"/>
      <c r="XEB18" s="85"/>
      <c r="XEC18" s="85"/>
      <c r="XED18" s="85"/>
      <c r="XEE18" s="85"/>
      <c r="XEF18" s="85"/>
      <c r="XEG18" s="85"/>
      <c r="XEH18" s="85"/>
      <c r="XEI18" s="85"/>
      <c r="XEJ18" s="85"/>
      <c r="XEK18" s="85"/>
      <c r="XEL18" s="85"/>
      <c r="XEM18" s="85"/>
      <c r="XEN18" s="85"/>
      <c r="XEO18" s="85"/>
      <c r="XEP18" s="85"/>
      <c r="XEQ18" s="85"/>
      <c r="XER18" s="85"/>
      <c r="XES18" s="85"/>
      <c r="XET18" s="85"/>
      <c r="XEU18" s="85"/>
      <c r="XEV18" s="85"/>
      <c r="XEW18" s="85"/>
      <c r="XEX18" s="85"/>
      <c r="XEY18" s="85"/>
      <c r="XEZ18" s="85"/>
      <c r="XFA18" s="85"/>
      <c r="XFB18" s="85"/>
      <c r="XFC18" s="85"/>
      <c r="XFD18" s="85"/>
    </row>
    <row r="19" spans="1:16384" s="620" customFormat="1" ht="12.75" customHeight="1"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12"/>
      <c r="XEB19" s="12"/>
      <c r="XEC19" s="12"/>
      <c r="XED19" s="12"/>
      <c r="XEE19" s="12"/>
      <c r="XEF19" s="12"/>
      <c r="XEG19" s="12"/>
      <c r="XEH19" s="12"/>
      <c r="XEI19" s="12"/>
      <c r="XEJ19" s="12"/>
      <c r="XEK19" s="12"/>
      <c r="XEL19" s="12"/>
      <c r="XEM19" s="12"/>
      <c r="XEN19" s="12"/>
      <c r="XEO19" s="12"/>
      <c r="XEP19" s="12"/>
      <c r="XEQ19" s="12"/>
      <c r="XER19" s="12"/>
      <c r="XES19" s="12"/>
      <c r="XET19" s="12"/>
      <c r="XEU19" s="12"/>
      <c r="XEV19" s="12"/>
      <c r="XEW19" s="12"/>
      <c r="XEX19" s="12"/>
      <c r="XEY19" s="12"/>
      <c r="XEZ19" s="12"/>
      <c r="XFA19" s="12"/>
      <c r="XFB19" s="12"/>
      <c r="XFC19" s="12"/>
      <c r="XFD19" s="12"/>
    </row>
    <row r="20" spans="1:16384" ht="10.199999999999999" customHeight="1" x14ac:dyDescent="0.25">
      <c r="B20" s="5"/>
      <c r="C20" s="640"/>
      <c r="D20" s="640"/>
      <c r="E20" s="640"/>
      <c r="F20" s="640"/>
      <c r="G20" s="741"/>
      <c r="H20" s="1142" t="s">
        <v>921</v>
      </c>
      <c r="I20" s="1143"/>
      <c r="J20" s="1143"/>
      <c r="K20" s="1143"/>
      <c r="L20" s="1143"/>
      <c r="M20" s="1143"/>
      <c r="N20" s="1143"/>
      <c r="O20" s="1143"/>
      <c r="P20" s="2"/>
      <c r="Q20" s="12" t="s">
        <v>658</v>
      </c>
    </row>
    <row r="21" spans="1:16384" ht="16.2" customHeight="1" thickBot="1" x14ac:dyDescent="0.35">
      <c r="B21" s="5"/>
      <c r="C21" s="1160" t="s">
        <v>595</v>
      </c>
      <c r="D21" s="1160"/>
      <c r="E21" s="1157"/>
      <c r="F21" s="1157"/>
      <c r="G21" s="741"/>
      <c r="H21" s="1143"/>
      <c r="I21" s="1143"/>
      <c r="J21" s="1143"/>
      <c r="K21" s="1143"/>
      <c r="L21" s="1143"/>
      <c r="M21" s="1143"/>
      <c r="N21" s="1143"/>
      <c r="O21" s="1143"/>
      <c r="P21" s="691"/>
    </row>
    <row r="22" spans="1:16384" ht="6" customHeight="1" x14ac:dyDescent="0.25">
      <c r="B22" s="5"/>
      <c r="C22" s="83"/>
      <c r="D22" s="82"/>
      <c r="E22" s="82"/>
      <c r="F22" s="198"/>
      <c r="G22" s="741"/>
      <c r="H22" s="1143"/>
      <c r="I22" s="1143"/>
      <c r="J22" s="1143"/>
      <c r="K22" s="1143"/>
      <c r="L22" s="1143"/>
      <c r="M22" s="1143"/>
      <c r="N22" s="1143"/>
      <c r="O22" s="1143"/>
      <c r="P22" s="2"/>
    </row>
    <row r="23" spans="1:16384" ht="4.5" customHeight="1" x14ac:dyDescent="0.25">
      <c r="C23" s="85"/>
      <c r="D23" s="85"/>
      <c r="E23" s="890"/>
      <c r="F23" s="890"/>
      <c r="G23" s="890"/>
      <c r="H23" s="890"/>
      <c r="I23" s="890"/>
      <c r="J23" s="890"/>
      <c r="K23" s="890"/>
      <c r="L23" s="890"/>
      <c r="M23" s="549"/>
      <c r="N23" s="549"/>
      <c r="O23" s="549"/>
      <c r="P23" s="549"/>
    </row>
    <row r="24" spans="1:16384" ht="9.75" customHeight="1" x14ac:dyDescent="0.25">
      <c r="C24" s="85"/>
      <c r="D24" s="85"/>
      <c r="E24" s="890"/>
      <c r="F24" s="890"/>
      <c r="G24" s="890"/>
      <c r="H24" s="890"/>
      <c r="I24" s="890"/>
      <c r="J24" s="890"/>
      <c r="K24" s="890"/>
      <c r="L24" s="890"/>
      <c r="M24" s="549"/>
      <c r="N24" s="549"/>
      <c r="O24" s="549"/>
      <c r="P24" s="549"/>
    </row>
    <row r="25" spans="1:16384" ht="35.25" customHeight="1" x14ac:dyDescent="0.25">
      <c r="B25" s="5"/>
      <c r="C25" s="1149" t="s">
        <v>441</v>
      </c>
      <c r="D25" s="1149"/>
      <c r="E25" s="1149"/>
      <c r="F25" s="1149"/>
      <c r="G25" s="1149"/>
      <c r="H25" s="1149"/>
      <c r="I25" s="1149"/>
      <c r="J25" s="1149"/>
      <c r="K25" s="1149"/>
      <c r="L25" s="1149"/>
      <c r="M25" s="1149"/>
      <c r="N25" s="1149"/>
      <c r="O25" s="1149"/>
      <c r="P25" s="5"/>
    </row>
    <row r="26" spans="1:16384" ht="16.5" customHeight="1" thickBot="1" x14ac:dyDescent="0.35">
      <c r="B26" s="5"/>
      <c r="C26" s="624" t="s">
        <v>325</v>
      </c>
      <c r="D26" s="1148" t="s">
        <v>333</v>
      </c>
      <c r="E26" s="1148"/>
      <c r="F26" s="1148"/>
      <c r="G26" s="1148"/>
      <c r="H26" s="1148"/>
      <c r="I26" s="1148"/>
      <c r="J26" s="625"/>
      <c r="K26" s="624" t="s">
        <v>326</v>
      </c>
      <c r="L26" s="1148" t="s">
        <v>624</v>
      </c>
      <c r="M26" s="1148"/>
      <c r="N26" s="1148"/>
      <c r="O26" s="1148"/>
      <c r="P26" s="5"/>
      <c r="Z26" s="611" t="str">
        <f>$D$9&amp;" "&amp;$F$9&amp;" "&amp;$I$9&amp;", Lead Consultant"</f>
        <v>Chief  , Lead Consultant</v>
      </c>
    </row>
    <row r="27" spans="1:16384" ht="30" customHeight="1" thickBot="1" x14ac:dyDescent="0.3">
      <c r="B27" s="5"/>
      <c r="C27" s="1150" t="s">
        <v>332</v>
      </c>
      <c r="D27" s="1150"/>
      <c r="E27" s="626"/>
      <c r="F27" s="1151">
        <v>40618</v>
      </c>
      <c r="G27" s="1151"/>
      <c r="H27" s="1151"/>
      <c r="I27" s="1151"/>
      <c r="J27" s="1147" t="s">
        <v>355</v>
      </c>
      <c r="K27" s="1147"/>
      <c r="L27" s="1148" t="s">
        <v>442</v>
      </c>
      <c r="M27" s="1148"/>
      <c r="N27" s="1148"/>
      <c r="O27" s="1148"/>
      <c r="P27" s="5"/>
      <c r="Z27" s="81"/>
    </row>
    <row r="28" spans="1:16384" ht="18" customHeight="1" x14ac:dyDescent="0.25">
      <c r="B28" s="5"/>
      <c r="C28" s="686"/>
      <c r="D28" s="686"/>
      <c r="E28" s="626"/>
      <c r="F28" s="1170" t="s">
        <v>452</v>
      </c>
      <c r="G28" s="1170"/>
      <c r="H28" s="1170"/>
      <c r="I28" s="1170"/>
      <c r="J28" s="684"/>
      <c r="K28" s="684"/>
      <c r="L28" s="627"/>
      <c r="M28" s="627"/>
      <c r="N28" s="627"/>
      <c r="O28" s="627"/>
      <c r="P28" s="5"/>
      <c r="Z28" s="81" t="str">
        <f>$D$11&amp;" "&amp;$F$11&amp;" "&amp;$I$11&amp;", Assessor"</f>
        <v>Set  , Assessor</v>
      </c>
    </row>
    <row r="29" spans="1:16384" ht="27" customHeight="1" thickBot="1" x14ac:dyDescent="0.3">
      <c r="B29" s="5"/>
      <c r="C29" s="686" t="s">
        <v>5</v>
      </c>
      <c r="D29" s="692" t="s">
        <v>334</v>
      </c>
      <c r="E29" s="628"/>
      <c r="F29" s="1155" t="s">
        <v>443</v>
      </c>
      <c r="G29" s="1155"/>
      <c r="H29" s="629"/>
      <c r="I29" s="1155" t="s">
        <v>444</v>
      </c>
      <c r="J29" s="1155"/>
      <c r="K29" s="1155"/>
      <c r="L29" s="629"/>
      <c r="M29" s="1161" t="s">
        <v>445</v>
      </c>
      <c r="N29" s="1161"/>
      <c r="O29" s="1161"/>
      <c r="P29" s="5"/>
      <c r="Z29" s="81"/>
    </row>
    <row r="30" spans="1:16384" ht="16.5" customHeight="1" x14ac:dyDescent="0.3">
      <c r="B30" s="5"/>
      <c r="C30" s="686"/>
      <c r="D30" s="630" t="s">
        <v>344</v>
      </c>
      <c r="E30" s="631"/>
      <c r="F30" s="1169" t="s">
        <v>327</v>
      </c>
      <c r="G30" s="1169"/>
      <c r="H30" s="632"/>
      <c r="I30" s="1169" t="s">
        <v>328</v>
      </c>
      <c r="J30" s="1169"/>
      <c r="K30" s="1169"/>
      <c r="L30" s="632"/>
      <c r="M30" s="1169" t="s">
        <v>329</v>
      </c>
      <c r="N30" s="1169"/>
      <c r="O30" s="1169"/>
      <c r="P30" s="5"/>
      <c r="Z30" s="81" t="str">
        <f>$D$13&amp;" "&amp;$F$13&amp;" "&amp;$I$13&amp;", Assessor"</f>
        <v>Set  , Assessor</v>
      </c>
    </row>
    <row r="31" spans="1:16384" ht="26.25" customHeight="1" thickBot="1" x14ac:dyDescent="0.3">
      <c r="B31" s="5"/>
      <c r="C31" s="686" t="s">
        <v>330</v>
      </c>
      <c r="D31" s="692" t="s">
        <v>334</v>
      </c>
      <c r="E31" s="626"/>
      <c r="F31" s="1155" t="s">
        <v>446</v>
      </c>
      <c r="G31" s="1155"/>
      <c r="H31" s="629"/>
      <c r="I31" s="1155" t="s">
        <v>447</v>
      </c>
      <c r="J31" s="1155"/>
      <c r="K31" s="1155"/>
      <c r="L31" s="629"/>
      <c r="M31" s="1161" t="s">
        <v>448</v>
      </c>
      <c r="N31" s="1161"/>
      <c r="O31" s="1161"/>
      <c r="P31" s="5"/>
    </row>
    <row r="32" spans="1:16384" ht="12.75" customHeight="1" x14ac:dyDescent="0.3">
      <c r="B32" s="5"/>
      <c r="C32" s="686"/>
      <c r="D32" s="630" t="s">
        <v>344</v>
      </c>
      <c r="E32" s="631"/>
      <c r="F32" s="1169" t="s">
        <v>327</v>
      </c>
      <c r="G32" s="1169"/>
      <c r="H32" s="632"/>
      <c r="I32" s="1169" t="s">
        <v>328</v>
      </c>
      <c r="J32" s="1169"/>
      <c r="K32" s="1169"/>
      <c r="L32" s="632"/>
      <c r="M32" s="1169" t="s">
        <v>329</v>
      </c>
      <c r="N32" s="1169"/>
      <c r="O32" s="1169"/>
      <c r="P32" s="5"/>
    </row>
    <row r="33" spans="2:16" ht="27" customHeight="1" thickBot="1" x14ac:dyDescent="0.3">
      <c r="B33" s="5"/>
      <c r="C33" s="686" t="s">
        <v>331</v>
      </c>
      <c r="D33" s="692" t="s">
        <v>335</v>
      </c>
      <c r="E33" s="626"/>
      <c r="F33" s="1155" t="s">
        <v>449</v>
      </c>
      <c r="G33" s="1155"/>
      <c r="H33" s="629"/>
      <c r="I33" s="1155" t="s">
        <v>450</v>
      </c>
      <c r="J33" s="1155"/>
      <c r="K33" s="1155"/>
      <c r="L33" s="629"/>
      <c r="M33" s="1161" t="s">
        <v>451</v>
      </c>
      <c r="N33" s="1161"/>
      <c r="O33" s="1161"/>
      <c r="P33" s="5"/>
    </row>
    <row r="34" spans="2:16" ht="14.25" customHeight="1" x14ac:dyDescent="0.3">
      <c r="B34" s="5"/>
      <c r="C34" s="686"/>
      <c r="D34" s="630" t="s">
        <v>344</v>
      </c>
      <c r="E34" s="631"/>
      <c r="F34" s="1169" t="s">
        <v>327</v>
      </c>
      <c r="G34" s="1169"/>
      <c r="H34" s="632"/>
      <c r="I34" s="1169" t="s">
        <v>328</v>
      </c>
      <c r="J34" s="1169"/>
      <c r="K34" s="1169"/>
      <c r="L34" s="632"/>
      <c r="M34" s="1169" t="s">
        <v>329</v>
      </c>
      <c r="N34" s="1169"/>
      <c r="O34" s="1169"/>
      <c r="P34" s="5"/>
    </row>
    <row r="35" spans="2:16" ht="12.75" customHeight="1" x14ac:dyDescent="0.3">
      <c r="B35" s="5"/>
      <c r="C35" s="686"/>
      <c r="D35" s="630"/>
      <c r="E35" s="631"/>
      <c r="F35" s="683"/>
      <c r="G35" s="683"/>
      <c r="H35" s="632"/>
      <c r="I35" s="683"/>
      <c r="J35" s="683"/>
      <c r="K35" s="683"/>
      <c r="L35" s="632"/>
      <c r="M35" s="683"/>
      <c r="N35" s="683"/>
      <c r="O35" s="683"/>
      <c r="P35" s="5"/>
    </row>
    <row r="36" spans="2:16" ht="17.25" customHeight="1" x14ac:dyDescent="0.25">
      <c r="B36" s="619"/>
      <c r="C36" s="1171" t="s">
        <v>613</v>
      </c>
      <c r="D36" s="1171"/>
      <c r="E36" s="1171"/>
      <c r="F36" s="1171"/>
      <c r="G36" s="1171"/>
      <c r="H36" s="1171"/>
      <c r="I36" s="1171"/>
      <c r="J36" s="1171"/>
      <c r="K36" s="1171"/>
      <c r="L36" s="1171"/>
      <c r="M36" s="1171"/>
      <c r="N36" s="1171"/>
      <c r="O36" s="1171"/>
      <c r="P36" s="619"/>
    </row>
    <row r="37" spans="2:16" ht="12.75" customHeight="1" x14ac:dyDescent="0.25">
      <c r="B37" s="85"/>
      <c r="C37" s="85"/>
      <c r="D37" s="85"/>
      <c r="E37" s="85"/>
      <c r="F37" s="85"/>
      <c r="G37" s="85"/>
      <c r="H37" s="85"/>
      <c r="I37" s="85"/>
      <c r="J37" s="85"/>
      <c r="K37" s="85"/>
      <c r="L37" s="85"/>
      <c r="M37" s="85"/>
      <c r="N37" s="85"/>
      <c r="O37" s="85"/>
      <c r="P37" s="85"/>
    </row>
    <row r="38" spans="2:16" ht="36" customHeight="1" x14ac:dyDescent="0.25">
      <c r="B38" s="5"/>
      <c r="C38" s="640"/>
      <c r="D38" s="640"/>
      <c r="E38" s="640"/>
      <c r="F38" s="640"/>
      <c r="G38" s="640"/>
      <c r="H38" s="640"/>
      <c r="I38" s="640"/>
      <c r="J38" s="640"/>
      <c r="K38" s="640"/>
      <c r="L38" s="640"/>
      <c r="M38" s="1172"/>
      <c r="N38" s="640"/>
      <c r="O38" s="640"/>
      <c r="P38" s="5"/>
    </row>
    <row r="39" spans="2:16" ht="12.75" customHeight="1" thickBot="1" x14ac:dyDescent="0.35">
      <c r="B39" s="5"/>
      <c r="C39" s="1173" t="s">
        <v>595</v>
      </c>
      <c r="D39" s="1173"/>
      <c r="E39" s="1174">
        <v>6</v>
      </c>
      <c r="F39" s="1174"/>
      <c r="G39" s="640"/>
      <c r="H39" s="640"/>
      <c r="I39" s="641"/>
      <c r="J39" s="641"/>
      <c r="K39" s="641"/>
      <c r="L39" s="641"/>
      <c r="M39" s="1172"/>
      <c r="N39" s="641"/>
      <c r="O39" s="691"/>
      <c r="P39" s="691"/>
    </row>
    <row r="40" spans="2:16" ht="12.75" customHeight="1" x14ac:dyDescent="0.25">
      <c r="C40" s="81"/>
      <c r="D40" s="81"/>
      <c r="E40" s="81"/>
      <c r="F40" s="81"/>
      <c r="G40" s="81"/>
      <c r="H40" s="81"/>
      <c r="I40" s="81"/>
      <c r="J40" s="81"/>
      <c r="K40" s="81"/>
      <c r="L40" s="81"/>
    </row>
    <row r="41" spans="2:16" ht="12.75" customHeight="1" x14ac:dyDescent="0.25">
      <c r="C41" s="81"/>
      <c r="D41" s="81"/>
      <c r="E41" s="81"/>
      <c r="F41" s="81"/>
      <c r="G41" s="81"/>
      <c r="H41" s="81"/>
      <c r="I41" s="81"/>
      <c r="J41" s="81"/>
      <c r="K41" s="81"/>
      <c r="L41" s="81"/>
    </row>
    <row r="42" spans="2:16" ht="12.75" customHeight="1" x14ac:dyDescent="0.25">
      <c r="C42" s="81"/>
      <c r="D42" s="81"/>
      <c r="E42" s="81"/>
      <c r="F42" s="81"/>
      <c r="G42" s="81"/>
      <c r="H42" s="81"/>
      <c r="I42" s="81"/>
      <c r="J42" s="81"/>
      <c r="K42" s="81"/>
      <c r="L42" s="81"/>
    </row>
    <row r="43" spans="2:16" ht="12.75" customHeight="1" x14ac:dyDescent="0.25">
      <c r="C43" s="81"/>
      <c r="D43" s="81"/>
      <c r="E43" s="81"/>
      <c r="F43" s="81"/>
      <c r="G43" s="81"/>
      <c r="H43" s="81"/>
      <c r="I43" s="81"/>
      <c r="J43" s="81"/>
      <c r="K43" s="81"/>
      <c r="L43" s="81"/>
    </row>
    <row r="44" spans="2:16" ht="12.75" customHeight="1" x14ac:dyDescent="0.25">
      <c r="C44" s="81"/>
      <c r="D44" s="81"/>
      <c r="E44" s="81"/>
      <c r="F44" s="81"/>
      <c r="G44" s="81"/>
      <c r="H44" s="81"/>
      <c r="I44" s="81"/>
      <c r="J44" s="81"/>
      <c r="K44" s="81"/>
      <c r="L44" s="81"/>
    </row>
    <row r="45" spans="2:16" ht="12.75" customHeight="1" x14ac:dyDescent="0.25">
      <c r="C45" s="81"/>
      <c r="D45" s="81"/>
      <c r="E45" s="81"/>
      <c r="F45" s="81"/>
      <c r="G45" s="81"/>
      <c r="H45" s="81"/>
      <c r="I45" s="81"/>
      <c r="J45" s="81"/>
      <c r="K45" s="81"/>
      <c r="L45" s="81"/>
    </row>
    <row r="46" spans="2:16" ht="12.75" customHeight="1" x14ac:dyDescent="0.25">
      <c r="C46" s="81"/>
      <c r="D46" s="81"/>
      <c r="E46" s="81"/>
      <c r="F46" s="81"/>
      <c r="G46" s="81"/>
      <c r="H46" s="81"/>
      <c r="I46" s="81"/>
      <c r="J46" s="81"/>
      <c r="K46" s="81"/>
      <c r="L46" s="81"/>
    </row>
    <row r="47" spans="2:16" ht="12.75" customHeight="1" x14ac:dyDescent="0.25">
      <c r="C47" s="81"/>
      <c r="D47" s="81"/>
      <c r="E47" s="81"/>
      <c r="F47" s="81"/>
      <c r="G47" s="81"/>
      <c r="H47" s="81"/>
      <c r="I47" s="81"/>
      <c r="J47" s="81"/>
      <c r="K47" s="81"/>
      <c r="L47" s="81"/>
    </row>
    <row r="48" spans="2:16" ht="12.75" customHeight="1" x14ac:dyDescent="0.25">
      <c r="C48" s="81"/>
      <c r="D48" s="81"/>
      <c r="E48" s="81"/>
      <c r="F48" s="81"/>
      <c r="G48" s="81"/>
      <c r="H48" s="81"/>
      <c r="I48" s="81"/>
      <c r="J48" s="81"/>
      <c r="K48" s="81"/>
      <c r="L48" s="81"/>
    </row>
    <row r="49" spans="3:12" ht="12.75" customHeight="1" x14ac:dyDescent="0.25">
      <c r="C49" s="81"/>
      <c r="D49" s="81"/>
      <c r="E49" s="81"/>
      <c r="F49" s="81"/>
      <c r="G49" s="81"/>
      <c r="H49" s="81"/>
      <c r="I49" s="81"/>
      <c r="J49" s="81"/>
      <c r="K49" s="81"/>
      <c r="L49" s="81"/>
    </row>
    <row r="50" spans="3:12" ht="12.75" customHeight="1" x14ac:dyDescent="0.25">
      <c r="C50" s="81"/>
      <c r="D50" s="81"/>
      <c r="E50" s="81"/>
      <c r="F50" s="81"/>
      <c r="G50" s="81"/>
      <c r="H50" s="81"/>
      <c r="I50" s="81"/>
      <c r="J50" s="81"/>
      <c r="K50" s="81"/>
      <c r="L50" s="81"/>
    </row>
    <row r="51" spans="3:12" ht="12.75" customHeight="1" x14ac:dyDescent="0.25">
      <c r="C51" s="81"/>
      <c r="D51" s="81"/>
      <c r="E51" s="81"/>
      <c r="F51" s="81"/>
      <c r="G51" s="81"/>
      <c r="H51" s="81"/>
      <c r="I51" s="81"/>
      <c r="J51" s="81"/>
      <c r="K51" s="81"/>
      <c r="L51" s="81"/>
    </row>
    <row r="52" spans="3:12" ht="12.75" customHeight="1" x14ac:dyDescent="0.25"/>
    <row r="53" spans="3:12" ht="12.75" customHeight="1" x14ac:dyDescent="0.25"/>
    <row r="54" spans="3:12" ht="12.75" customHeight="1" x14ac:dyDescent="0.25"/>
    <row r="55" spans="3:12" ht="12.75" customHeight="1" x14ac:dyDescent="0.25"/>
    <row r="56" spans="3:12" ht="12.75" customHeight="1" x14ac:dyDescent="0.25"/>
    <row r="57" spans="3:12" ht="12.75" customHeight="1" x14ac:dyDescent="0.25"/>
    <row r="58" spans="3:12" ht="12.75" customHeight="1" x14ac:dyDescent="0.25"/>
    <row r="59" spans="3:12" ht="12.75" customHeight="1" x14ac:dyDescent="0.25"/>
    <row r="60" spans="3:12" ht="12.75" customHeight="1" thickBot="1" x14ac:dyDescent="0.3">
      <c r="C60" s="201" t="s">
        <v>463</v>
      </c>
    </row>
    <row r="61" spans="3:12" ht="12.75" customHeight="1" x14ac:dyDescent="0.25">
      <c r="C61" s="201" t="s">
        <v>334</v>
      </c>
      <c r="G61" s="887"/>
    </row>
    <row r="62" spans="3:12" ht="12.75" customHeight="1" thickBot="1" x14ac:dyDescent="0.35">
      <c r="C62" s="201" t="s">
        <v>335</v>
      </c>
      <c r="G62" s="888" t="s">
        <v>907</v>
      </c>
    </row>
    <row r="63" spans="3:12" ht="12.75" customHeight="1" x14ac:dyDescent="0.25">
      <c r="C63" s="201" t="s">
        <v>939</v>
      </c>
    </row>
    <row r="64" spans="3:12" ht="12.75" customHeight="1" x14ac:dyDescent="0.25">
      <c r="C64" s="201" t="s">
        <v>336</v>
      </c>
    </row>
    <row r="65" spans="3:3" ht="12.75" customHeight="1" x14ac:dyDescent="0.25">
      <c r="C65" s="201" t="s">
        <v>341</v>
      </c>
    </row>
    <row r="66" spans="3:3" ht="12.75" customHeight="1" x14ac:dyDescent="0.25">
      <c r="C66" s="201" t="s">
        <v>659</v>
      </c>
    </row>
    <row r="67" spans="3:3" ht="12.75" customHeight="1" x14ac:dyDescent="0.25">
      <c r="C67" s="201" t="s">
        <v>656</v>
      </c>
    </row>
    <row r="68" spans="3:3" ht="12.75" customHeight="1" x14ac:dyDescent="0.25">
      <c r="C68" s="201" t="s">
        <v>337</v>
      </c>
    </row>
    <row r="69" spans="3:3" ht="12.75" customHeight="1" x14ac:dyDescent="0.25">
      <c r="C69" s="201" t="s">
        <v>470</v>
      </c>
    </row>
    <row r="70" spans="3:3" ht="12.75" customHeight="1" x14ac:dyDescent="0.25">
      <c r="C70" s="201" t="s">
        <v>338</v>
      </c>
    </row>
    <row r="71" spans="3:3" ht="12.75" customHeight="1" x14ac:dyDescent="0.25">
      <c r="C71" s="201" t="s">
        <v>340</v>
      </c>
    </row>
    <row r="72" spans="3:3" ht="12.75" customHeight="1" x14ac:dyDescent="0.25">
      <c r="C72" s="201" t="s">
        <v>339</v>
      </c>
    </row>
    <row r="73" spans="3:3" ht="12.75" customHeight="1" x14ac:dyDescent="0.25">
      <c r="C73" s="201" t="s">
        <v>343</v>
      </c>
    </row>
    <row r="74" spans="3:3" ht="12.75" customHeight="1" x14ac:dyDescent="0.25">
      <c r="C74" s="201" t="s">
        <v>896</v>
      </c>
    </row>
    <row r="75" spans="3:3" ht="12.75" customHeight="1" x14ac:dyDescent="0.25">
      <c r="C75" s="201" t="s">
        <v>471</v>
      </c>
    </row>
    <row r="76" spans="3:3" ht="12.75" customHeight="1" x14ac:dyDescent="0.25">
      <c r="C76" s="201" t="s">
        <v>342</v>
      </c>
    </row>
    <row r="77" spans="3:3" ht="12.75" customHeight="1" x14ac:dyDescent="0.25">
      <c r="C77" s="201" t="s">
        <v>343</v>
      </c>
    </row>
    <row r="78" spans="3:3" ht="12.75" customHeight="1" x14ac:dyDescent="0.25"/>
    <row r="79" spans="3:3" ht="12.75" customHeight="1" x14ac:dyDescent="0.25"/>
    <row r="80" spans="3:3"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sheetData>
  <sheetProtection sheet="1" objects="1" scenarios="1"/>
  <mergeCells count="66">
    <mergeCell ref="R11:S14"/>
    <mergeCell ref="R3:S6"/>
    <mergeCell ref="C36:O36"/>
    <mergeCell ref="M38:M39"/>
    <mergeCell ref="C39:D39"/>
    <mergeCell ref="E39:F39"/>
    <mergeCell ref="I32:K32"/>
    <mergeCell ref="M32:O32"/>
    <mergeCell ref="F34:G34"/>
    <mergeCell ref="I34:K34"/>
    <mergeCell ref="M34:O34"/>
    <mergeCell ref="F33:G33"/>
    <mergeCell ref="I33:K33"/>
    <mergeCell ref="F32:G32"/>
    <mergeCell ref="M33:O33"/>
    <mergeCell ref="C2:O2"/>
    <mergeCell ref="C7:D7"/>
    <mergeCell ref="F7:I7"/>
    <mergeCell ref="M30:O30"/>
    <mergeCell ref="L26:O26"/>
    <mergeCell ref="F30:G30"/>
    <mergeCell ref="F29:G29"/>
    <mergeCell ref="I29:K29"/>
    <mergeCell ref="I30:K30"/>
    <mergeCell ref="M29:O29"/>
    <mergeCell ref="F28:I28"/>
    <mergeCell ref="M13:O13"/>
    <mergeCell ref="F10:G10"/>
    <mergeCell ref="I11:K11"/>
    <mergeCell ref="F9:G9"/>
    <mergeCell ref="F11:G11"/>
    <mergeCell ref="I10:K10"/>
    <mergeCell ref="I12:K12"/>
    <mergeCell ref="C5:O5"/>
    <mergeCell ref="J7:K7"/>
    <mergeCell ref="L7:O7"/>
    <mergeCell ref="F8:I8"/>
    <mergeCell ref="M9:O9"/>
    <mergeCell ref="M10:O10"/>
    <mergeCell ref="M11:O11"/>
    <mergeCell ref="I9:K9"/>
    <mergeCell ref="F31:G31"/>
    <mergeCell ref="I31:K31"/>
    <mergeCell ref="F13:G13"/>
    <mergeCell ref="I13:K13"/>
    <mergeCell ref="F14:G14"/>
    <mergeCell ref="E21:F21"/>
    <mergeCell ref="C18:O18"/>
    <mergeCell ref="C16:O17"/>
    <mergeCell ref="C21:D21"/>
    <mergeCell ref="M31:O31"/>
    <mergeCell ref="R7:S9"/>
    <mergeCell ref="H20:O22"/>
    <mergeCell ref="E3:N3"/>
    <mergeCell ref="J27:K27"/>
    <mergeCell ref="L27:O27"/>
    <mergeCell ref="C25:O25"/>
    <mergeCell ref="D26:I26"/>
    <mergeCell ref="C27:D27"/>
    <mergeCell ref="F27:I27"/>
    <mergeCell ref="I14:K14"/>
    <mergeCell ref="M14:O14"/>
    <mergeCell ref="D6:F6"/>
    <mergeCell ref="M12:O12"/>
    <mergeCell ref="F12:G12"/>
    <mergeCell ref="L6:O6"/>
  </mergeCells>
  <phoneticPr fontId="3" type="noConversion"/>
  <dataValidations count="3">
    <dataValidation type="list" allowBlank="1" showInputMessage="1" showErrorMessage="1" sqref="M38">
      <formula1>$Z$7:$Z$9</formula1>
    </dataValidation>
    <dataValidation type="list" allowBlank="1" showInputMessage="1" showErrorMessage="1" sqref="D33 E9 D31 D29:E29 D13 D11">
      <formula1>$C$60:$C$76</formula1>
    </dataValidation>
    <dataValidation type="list" allowBlank="1" showInputMessage="1" showErrorMessage="1" sqref="D9">
      <formula1>$C$60:$C$77</formula1>
    </dataValidation>
  </dataValidations>
  <printOptions horizontalCentered="1" verticalCentered="1"/>
  <pageMargins left="0" right="0" top="0.6" bottom="0.1" header="0.5" footer="0.5"/>
  <pageSetup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iconSet" priority="1" id="{0CAB0DB2-D342-4864-A675-CAFAE609A375}">
            <x14:iconSet iconSet="3TrafficLights2" showValue="0" custom="1">
              <x14:cfvo type="percent">
                <xm:f>0</xm:f>
              </x14:cfvo>
              <x14:cfvo type="num">
                <xm:f>0</xm:f>
              </x14:cfvo>
              <x14:cfvo type="num" gte="0">
                <xm:f>16</xm:f>
              </x14:cfvo>
              <x14:cfIcon iconSet="3TrafficLights2" iconId="0"/>
              <x14:cfIcon iconSet="3TrafficLights2" iconId="0"/>
              <x14:cfIcon iconSet="3TrafficLights2" iconId="2"/>
            </x14:iconSet>
          </x14:cfRule>
          <xm:sqref>D3:D4</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CC00"/>
    <pageSetUpPr fitToPage="1"/>
  </sheetPr>
  <dimension ref="A1:F13"/>
  <sheetViews>
    <sheetView showGridLines="0" showRowColHeaders="0" topLeftCell="A3" zoomScale="90" zoomScaleNormal="90" workbookViewId="0">
      <selection activeCell="B4" sqref="B4"/>
    </sheetView>
  </sheetViews>
  <sheetFormatPr defaultColWidth="9.109375" defaultRowHeight="13.2" x14ac:dyDescent="0.25"/>
  <cols>
    <col min="1" max="1" width="16.44140625" style="241" customWidth="1"/>
    <col min="2" max="2" width="73" style="241" customWidth="1"/>
    <col min="3" max="3" width="12.5546875" style="241" customWidth="1"/>
    <col min="4" max="5" width="9.109375" style="241"/>
    <col min="6" max="6" width="23.44140625" style="241" customWidth="1"/>
    <col min="7" max="16384" width="9.109375" style="241"/>
  </cols>
  <sheetData>
    <row r="1" spans="1:6" x14ac:dyDescent="0.25">
      <c r="B1" s="1556" t="s">
        <v>643</v>
      </c>
    </row>
    <row r="2" spans="1:6" ht="42.75" customHeight="1" x14ac:dyDescent="0.25">
      <c r="B2" s="1556"/>
    </row>
    <row r="3" spans="1:6" ht="6.75" customHeight="1" x14ac:dyDescent="0.25">
      <c r="B3" s="980"/>
    </row>
    <row r="4" spans="1:6" ht="18" customHeight="1" x14ac:dyDescent="0.3">
      <c r="A4" s="981"/>
      <c r="B4" s="982" t="s">
        <v>481</v>
      </c>
      <c r="E4" s="1555"/>
      <c r="F4" s="1555"/>
    </row>
    <row r="5" spans="1:6" ht="14.25" customHeight="1" x14ac:dyDescent="0.25">
      <c r="B5" s="720"/>
      <c r="E5" s="1555"/>
      <c r="F5" s="1555"/>
    </row>
    <row r="6" spans="1:6" ht="230.25" customHeight="1" x14ac:dyDescent="0.25">
      <c r="B6" s="983" t="s">
        <v>632</v>
      </c>
      <c r="E6" s="1555"/>
      <c r="F6" s="1555"/>
    </row>
    <row r="7" spans="1:6" x14ac:dyDescent="0.25">
      <c r="E7" s="984"/>
    </row>
    <row r="8" spans="1:6" ht="12.75" customHeight="1" x14ac:dyDescent="0.25">
      <c r="B8" s="1463" t="s">
        <v>635</v>
      </c>
    </row>
    <row r="9" spans="1:6" ht="12.75" customHeight="1" x14ac:dyDescent="0.25">
      <c r="B9" s="1463"/>
    </row>
    <row r="10" spans="1:6" ht="12.75" customHeight="1" x14ac:dyDescent="0.25">
      <c r="B10" s="1463"/>
    </row>
    <row r="11" spans="1:6" x14ac:dyDescent="0.25">
      <c r="B11" s="1463"/>
    </row>
    <row r="12" spans="1:6" x14ac:dyDescent="0.25">
      <c r="B12" s="1463"/>
    </row>
    <row r="13" spans="1:6" x14ac:dyDescent="0.25">
      <c r="B13" s="1463"/>
    </row>
  </sheetData>
  <sheetProtection sheet="1" objects="1" scenarios="1"/>
  <mergeCells count="3">
    <mergeCell ref="E4:F6"/>
    <mergeCell ref="B1:B2"/>
    <mergeCell ref="B8:B13"/>
  </mergeCells>
  <printOptions horizontalCentered="1"/>
  <pageMargins left="0.7" right="0.7" top="2"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workbookViewId="0">
      <selection activeCell="A2" sqref="A2"/>
    </sheetView>
  </sheetViews>
  <sheetFormatPr defaultRowHeight="13.2" x14ac:dyDescent="0.25"/>
  <sheetData>
    <row r="1" spans="1:1" x14ac:dyDescent="0.25">
      <c r="A1" s="279" t="s">
        <v>562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B1:AD240"/>
  <sheetViews>
    <sheetView showGridLines="0" topLeftCell="C1" workbookViewId="0">
      <selection activeCell="E7" sqref="E7:E14"/>
    </sheetView>
  </sheetViews>
  <sheetFormatPr defaultColWidth="9.109375" defaultRowHeight="13.2" x14ac:dyDescent="0.25"/>
  <cols>
    <col min="1" max="1" width="6.109375" style="229" customWidth="1"/>
    <col min="2" max="2" width="13.5546875" style="229" customWidth="1"/>
    <col min="3" max="3" width="10.88671875" style="229" customWidth="1"/>
    <col min="4" max="4" width="3.33203125" style="229" customWidth="1"/>
    <col min="5" max="5" width="35.5546875" style="232" customWidth="1"/>
    <col min="6" max="6" width="13.88671875" style="230" customWidth="1"/>
    <col min="7" max="7" width="14" style="230" customWidth="1"/>
    <col min="8" max="8" width="2" style="231" customWidth="1"/>
    <col min="9" max="9" width="14.109375" style="231" customWidth="1"/>
    <col min="10" max="10" width="10.5546875" style="231" customWidth="1"/>
    <col min="11" max="11" width="4.5546875" style="231" customWidth="1"/>
    <col min="12" max="12" width="24.88671875" style="229" customWidth="1"/>
    <col min="13" max="13" width="13.88671875" style="229" customWidth="1"/>
    <col min="14" max="14" width="13.44140625" style="229" customWidth="1"/>
    <col min="15" max="15" width="42.33203125" style="492" customWidth="1"/>
    <col min="16" max="16" width="10.88671875" style="437" customWidth="1"/>
    <col min="17" max="17" width="14.5546875" style="229" customWidth="1"/>
    <col min="18" max="18" width="13.6640625" style="229" customWidth="1"/>
    <col min="19" max="26" width="9.109375" style="229"/>
    <col min="27" max="27" width="43.5546875" style="229" customWidth="1"/>
    <col min="28" max="28" width="32" style="229" customWidth="1"/>
    <col min="29" max="29" width="20.109375" style="229" customWidth="1"/>
    <col min="30" max="30" width="35.44140625" style="229" customWidth="1"/>
    <col min="31" max="16384" width="9.109375" style="229"/>
  </cols>
  <sheetData>
    <row r="1" spans="2:30" ht="42" customHeight="1" x14ac:dyDescent="0.25">
      <c r="B1" s="1557" t="s">
        <v>458</v>
      </c>
      <c r="C1" s="1557"/>
      <c r="D1" s="1557"/>
      <c r="E1" s="1557"/>
      <c r="F1" s="1557"/>
      <c r="G1" s="1557"/>
      <c r="H1" s="1557"/>
      <c r="I1" s="1557"/>
      <c r="J1" s="1557"/>
      <c r="K1" s="1557"/>
      <c r="L1" s="1557"/>
      <c r="M1" s="1557"/>
      <c r="N1" s="1557"/>
    </row>
    <row r="2" spans="2:30" ht="14.25" customHeight="1" x14ac:dyDescent="0.25">
      <c r="E2" s="450">
        <f>'1 FILL FORM'!$L$6</f>
        <v>0</v>
      </c>
      <c r="F2" s="449">
        <f>'1 FILL FORM'!$D$6</f>
        <v>0</v>
      </c>
      <c r="G2" s="1558">
        <f>'1 FILL FORM'!$F$7</f>
        <v>0</v>
      </c>
      <c r="H2" s="1558"/>
      <c r="I2" s="451" t="s">
        <v>402</v>
      </c>
      <c r="J2" s="451"/>
    </row>
    <row r="3" spans="2:30" ht="12.75" customHeight="1" x14ac:dyDescent="0.25"/>
    <row r="4" spans="2:30" s="228" customFormat="1" ht="24.75" customHeight="1" x14ac:dyDescent="0.25">
      <c r="B4" s="1559" t="s">
        <v>358</v>
      </c>
      <c r="C4" s="1559"/>
      <c r="D4" s="1559"/>
      <c r="E4" s="1559"/>
      <c r="F4" s="1559"/>
      <c r="G4" s="1559"/>
      <c r="H4" s="459"/>
      <c r="I4" s="1559" t="s">
        <v>357</v>
      </c>
      <c r="J4" s="1559"/>
      <c r="K4" s="1559"/>
      <c r="L4" s="1559"/>
      <c r="M4" s="1559"/>
      <c r="N4" s="1559"/>
      <c r="O4" s="493"/>
      <c r="P4" s="459"/>
      <c r="Q4" s="459"/>
      <c r="R4" s="459"/>
    </row>
    <row r="5" spans="2:30" s="228" customFormat="1" ht="22.5" customHeight="1" x14ac:dyDescent="0.25">
      <c r="B5" s="1560" t="str">
        <f>"(Total Points for all Dimensions are "&amp;'12 Score Format'!F91&amp;")"</f>
        <v>(Total Points for all Dimensions are 0)</v>
      </c>
      <c r="C5" s="1560"/>
      <c r="D5" s="1560"/>
      <c r="E5" s="1560"/>
      <c r="F5" s="1560"/>
      <c r="G5" s="1560"/>
      <c r="H5" s="459"/>
      <c r="I5" s="1560" t="str">
        <f>"(Total Point for all Exercises is "&amp;J7+J8+J9+J10&amp;")"</f>
        <v>(Total Point for all Exercises is 0)</v>
      </c>
      <c r="J5" s="1560"/>
      <c r="K5" s="1560"/>
      <c r="L5" s="1560"/>
      <c r="M5" s="1560"/>
      <c r="N5" s="1560"/>
      <c r="O5" s="493"/>
      <c r="P5" s="459"/>
      <c r="Q5" s="459"/>
      <c r="R5" s="459"/>
      <c r="AA5" s="239" t="s">
        <v>362</v>
      </c>
      <c r="AB5" s="239">
        <f>'1 FILL FORM'!$L$6</f>
        <v>0</v>
      </c>
      <c r="AC5" s="239">
        <f>'1 FILL FORM'!$D$6</f>
        <v>0</v>
      </c>
      <c r="AD5" s="240">
        <f>'1 FILL FORM'!$F$7</f>
        <v>0</v>
      </c>
    </row>
    <row r="6" spans="2:30" ht="83.25" customHeight="1" x14ac:dyDescent="0.25">
      <c r="B6" s="234" t="s">
        <v>363</v>
      </c>
      <c r="C6" s="224" t="s">
        <v>348</v>
      </c>
      <c r="D6" s="461" t="s">
        <v>274</v>
      </c>
      <c r="E6" s="233" t="s">
        <v>358</v>
      </c>
      <c r="F6" s="223" t="s">
        <v>399</v>
      </c>
      <c r="G6" s="223" t="s">
        <v>629</v>
      </c>
      <c r="H6" s="460"/>
      <c r="I6" s="234" t="s">
        <v>363</v>
      </c>
      <c r="J6" s="438" t="s">
        <v>348</v>
      </c>
      <c r="K6" s="461" t="s">
        <v>274</v>
      </c>
      <c r="L6" s="233" t="s">
        <v>357</v>
      </c>
      <c r="M6" s="224" t="s">
        <v>399</v>
      </c>
      <c r="N6" s="224" t="s">
        <v>433</v>
      </c>
      <c r="P6" s="229"/>
    </row>
    <row r="7" spans="2:30" ht="13.8" x14ac:dyDescent="0.3">
      <c r="B7" s="236">
        <f>'13 Score Fill'!$AC$8</f>
        <v>0</v>
      </c>
      <c r="C7" s="246">
        <f>'13 Score Fill'!$AE$24</f>
        <v>0</v>
      </c>
      <c r="D7" s="235" t="s">
        <v>49</v>
      </c>
      <c r="E7" s="662" t="str">
        <f>'13 Score Fill'!$AJ$16</f>
        <v>Not Used - DECISIVENESS</v>
      </c>
      <c r="F7" s="455" t="e">
        <f t="shared" ref="F7:F70" si="0">B7/C7</f>
        <v>#DIV/0!</v>
      </c>
      <c r="G7" s="455" t="e">
        <f>(B7+B15+B23+B31+B39+B47+B55+B63+B71+B79+B87+B95+B103+B111+B119+B127+B135+B143+B151+B159+B167+B175+B183+B191+B199+B207)/(C7*('12 Score Format'!$O$9))</f>
        <v>#DIV/0!</v>
      </c>
      <c r="H7" s="458"/>
      <c r="I7" s="237">
        <f>'13 Score Fill'!T8</f>
        <v>0</v>
      </c>
      <c r="J7" s="439">
        <f>'13 Score Fill'!$H$7</f>
        <v>0</v>
      </c>
      <c r="K7" s="237" t="s">
        <v>49</v>
      </c>
      <c r="L7" s="238" t="e">
        <f>'12 Score Format'!$G$9</f>
        <v>#N/A</v>
      </c>
      <c r="M7" s="457" t="e">
        <f t="shared" ref="M7:M45" si="1">I7/J7</f>
        <v>#DIV/0!</v>
      </c>
      <c r="N7" s="457" t="e">
        <f>($I$7+$I$12+$I$17+$I$22+$I$27+$I$32+$I$37+$I$42+$I$47+$I$52+$I$57+$I$62+$I$67+$I$72+$I$77+$I$87+$I$82+$I$92+$I$97+$I$102+$I$107+$I$112+$I$117+$I$122+$I$127+$I$132)/($J$7*('12 Score Format'!$O$9))</f>
        <v>#DIV/0!</v>
      </c>
      <c r="O7" s="494" t="e">
        <f>N7*J7</f>
        <v>#DIV/0!</v>
      </c>
      <c r="P7" s="229"/>
      <c r="Q7" s="483">
        <f>($I$7+$I$12+$I$17+$I$22+$I$27+$I$32+$I$37+$I$42+$I$47+$I$52+$I$57+$I$62+$I$67+$I$72+$I$77+$I$87+$I$82+$I$92+$I$97+$I$102+$I$107+$I$112+$I$117+$I$122+$I$127+$I$132)</f>
        <v>0</v>
      </c>
      <c r="R7" s="462"/>
    </row>
    <row r="8" spans="2:30" ht="13.8" x14ac:dyDescent="0.3">
      <c r="B8" s="236">
        <f>'13 Score Fill'!$AC$9</f>
        <v>0</v>
      </c>
      <c r="C8" s="246">
        <f>'13 Score Fill'!$AE$25</f>
        <v>0</v>
      </c>
      <c r="D8" s="235" t="s">
        <v>49</v>
      </c>
      <c r="E8" s="662" t="str">
        <f>'13 Score Fill'!$AJ$17</f>
        <v>Not Used - DELEGATION AND CONTROL</v>
      </c>
      <c r="F8" s="455" t="e">
        <f t="shared" si="0"/>
        <v>#DIV/0!</v>
      </c>
      <c r="G8" s="455" t="e">
        <f>(B8+B16+B24+B32+B40+B48+B56+B64+B72+B80+B88+B96+B104+B112+B120+B128+B136+B144+B152+B160+B168+B176+B184+B192+B200+B208)/(C8*('12 Score Format'!$O$9))</f>
        <v>#DIV/0!</v>
      </c>
      <c r="H8" s="458"/>
      <c r="I8" s="237">
        <f>'13 Score Fill'!T9</f>
        <v>0</v>
      </c>
      <c r="J8" s="439">
        <f>'13 Score Fill'!$H$14</f>
        <v>0</v>
      </c>
      <c r="K8" s="237" t="s">
        <v>49</v>
      </c>
      <c r="L8" s="238" t="e">
        <f>'12 Score Format'!$G$10</f>
        <v>#N/A</v>
      </c>
      <c r="M8" s="457" t="e">
        <f t="shared" si="1"/>
        <v>#DIV/0!</v>
      </c>
      <c r="N8" s="457" t="e">
        <f>($I$8+$I$13+$I$18+$I$23+$I$28+$I$33+$I$38+$I$43+$I$48+$I$58+$I$63+$I$68+$I$73+$I$78+$I$88+$I$83+$I$93+$I$98+$I$103+$I$108+$I$113+$I$118+$I$123+$I$128+$I$133+$I$53)/($J$8*('12 Score Format'!$O$9))</f>
        <v>#DIV/0!</v>
      </c>
      <c r="O8" s="494" t="e">
        <f>N8*J8</f>
        <v>#DIV/0!</v>
      </c>
      <c r="P8" s="229"/>
      <c r="Q8" s="483">
        <f>($I$8+$I$13+$I$18+$I$23+$I$28+$I$33+$I$38+$I$43+$I$48+$I$58+$I$63+$I$68+$I$73+$I$78+$I$88+$I$83+$I$93+$I$98+$I$103+$I$108+$I$113+$I$118+$I$123+$I$128+$I$133+$I$53)</f>
        <v>0</v>
      </c>
    </row>
    <row r="9" spans="2:30" ht="13.8" x14ac:dyDescent="0.3">
      <c r="B9" s="236">
        <f>'13 Score Fill'!$AC$10</f>
        <v>0</v>
      </c>
      <c r="C9" s="246">
        <f>'13 Score Fill'!$AE$26</f>
        <v>0</v>
      </c>
      <c r="D9" s="235" t="s">
        <v>49</v>
      </c>
      <c r="E9" s="662" t="str">
        <f>'13 Score Fill'!$AJ$18</f>
        <v>Not Used - INTERPERSONAL INSIGHT</v>
      </c>
      <c r="F9" s="455" t="e">
        <f t="shared" si="0"/>
        <v>#DIV/0!</v>
      </c>
      <c r="G9" s="455" t="e">
        <f>(B9+B17+B25+B33+B41+B49+B57+B65+B73+B81+B89+B97+B105+B113+B121+B129+B137+B145+B153+B161+B169+B177+B185+B193+B201+B209)/(C9*('12 Score Format'!$O$9))</f>
        <v>#DIV/0!</v>
      </c>
      <c r="H9" s="458"/>
      <c r="I9" s="237">
        <f>'13 Score Fill'!T10</f>
        <v>0</v>
      </c>
      <c r="J9" s="439">
        <f>'13 Score Fill'!$H$23</f>
        <v>0</v>
      </c>
      <c r="K9" s="237" t="s">
        <v>49</v>
      </c>
      <c r="L9" s="238" t="e">
        <f>'12 Score Format'!$G$11</f>
        <v>#N/A</v>
      </c>
      <c r="M9" s="457" t="e">
        <f t="shared" si="1"/>
        <v>#DIV/0!</v>
      </c>
      <c r="N9" s="457" t="e">
        <f>($I$9+$I$14+$I$19+$I$24+$I$29+$I$34+$I$39+$I$44+$I$49+$I$59+$I$64+$I$69+$I$74+$I$79+$I$89+$I$84+$I$94+$I$99+$I$104+$I$109+$I$114+$I$119+$I$124+$I$129+$I$134+$I$53)/($J$9*('12 Score Format'!$O$9))</f>
        <v>#DIV/0!</v>
      </c>
      <c r="O9" s="494" t="e">
        <f>N9*J9</f>
        <v>#DIV/0!</v>
      </c>
      <c r="P9" s="229"/>
      <c r="Q9" s="483">
        <f>($I$9+$I$14+$I$19+$I$24+$I$29+$I$34+$I$39+$I$44+$I$49+$I$59+$I$64+$I$69+$I$74+$I$79+$I$89+$I$84+$I$94+$I$99+$I$104+$I$109+$I$114+$I$119+$I$124+$I$129+$I$134+$I$54)</f>
        <v>0</v>
      </c>
    </row>
    <row r="10" spans="2:30" ht="13.8" x14ac:dyDescent="0.3">
      <c r="B10" s="236">
        <f>'13 Score Fill'!$AC$11</f>
        <v>0</v>
      </c>
      <c r="C10" s="246">
        <f>'13 Score Fill'!$AE$27</f>
        <v>0</v>
      </c>
      <c r="D10" s="235" t="s">
        <v>49</v>
      </c>
      <c r="E10" s="662" t="str">
        <f>'13 Score Fill'!$AJ$19</f>
        <v>Not Used - JUDGMENT</v>
      </c>
      <c r="F10" s="455" t="e">
        <f t="shared" si="0"/>
        <v>#DIV/0!</v>
      </c>
      <c r="G10" s="455" t="e">
        <f>(B10+B18+B26+B34+B42+B50+B58+B66+B74+B82+B90+B98+B106+B114+B122+B130+B138+B146+B154+B162+B170+B178+B186+B194+B202+B210)/(C10*('12 Score Format'!$O$9))</f>
        <v>#DIV/0!</v>
      </c>
      <c r="H10" s="458"/>
      <c r="I10" s="237">
        <f>'13 Score Fill'!T11</f>
        <v>0</v>
      </c>
      <c r="J10" s="439">
        <f>'13 Score Fill'!$H$31</f>
        <v>0</v>
      </c>
      <c r="K10" s="237" t="s">
        <v>49</v>
      </c>
      <c r="L10" s="238" t="str">
        <f>'12 Score Format'!$G$12</f>
        <v>Not Used</v>
      </c>
      <c r="M10" s="457" t="e">
        <f t="shared" si="1"/>
        <v>#DIV/0!</v>
      </c>
      <c r="N10" s="457" t="e">
        <f>($I$10+$I$15+$I$20+$I$25+$I$30+$I$35+$I$40+$I$45+$I$50+$I$60+$I$65+$I$70+$I$75+$I$80+$I$90+$I$85+$I$95+$I$100+$I$105+$I$110+$I$115+$I$120+$I$125+$I$130+$I$135+$I$53)/($J$10*('12 Score Format'!$O$9))</f>
        <v>#DIV/0!</v>
      </c>
      <c r="O10" s="494" t="e">
        <f>N10*J10</f>
        <v>#DIV/0!</v>
      </c>
      <c r="P10" s="229"/>
      <c r="Q10" s="483">
        <f>($I$10+$I$15+$I$20+$I$25+$I$30+$I$35+$I$40+$I$45+$I$50+$I$60+$I$65+$I$70+$I$75+$I$80+$I$90+$I$85+$I$95+$I$100+$I$105+$I$110+$I$115+$I$120+$I$125+$I$130+$I$135+$I$54)</f>
        <v>0</v>
      </c>
    </row>
    <row r="11" spans="2:30" x14ac:dyDescent="0.25">
      <c r="B11" s="236">
        <f>'13 Score Fill'!$AC$12</f>
        <v>0</v>
      </c>
      <c r="C11" s="246">
        <f>'13 Score Fill'!$AE$28</f>
        <v>0</v>
      </c>
      <c r="D11" s="235" t="s">
        <v>49</v>
      </c>
      <c r="E11" s="662" t="str">
        <f>'13 Score Fill'!$AJ$20</f>
        <v>Not Used - ORAL COMMUNICATIONS</v>
      </c>
      <c r="F11" s="455" t="e">
        <f t="shared" si="0"/>
        <v>#DIV/0!</v>
      </c>
      <c r="G11" s="455" t="e">
        <f>(B11+B19+B27+B35+B43+B51+B59+B67+B75+B83+B91+B99+B107+B115+B123+B131+B139+B147+B155+B163+B171+B179+B187+B195+B203+B211)/(C11*('12 Score Format'!$O$9))</f>
        <v>#DIV/0!</v>
      </c>
      <c r="H11" s="458"/>
      <c r="I11" s="237">
        <f>SUM(I7:I10)</f>
        <v>0</v>
      </c>
      <c r="J11" s="237">
        <f>SUM(J7:J10)</f>
        <v>0</v>
      </c>
      <c r="K11" s="237" t="str">
        <f>K10</f>
        <v>A</v>
      </c>
      <c r="L11" s="488" t="s">
        <v>248</v>
      </c>
      <c r="M11" s="457" t="e">
        <f>I11/J11</f>
        <v>#DIV/0!</v>
      </c>
      <c r="N11" s="457" t="e">
        <f>$R$11</f>
        <v>#DIV/0!</v>
      </c>
      <c r="P11" s="229"/>
      <c r="Q11" s="487">
        <f>SUM(Q7:Q10)</f>
        <v>0</v>
      </c>
      <c r="R11" s="455" t="e">
        <f>Q11/(('12 Score Format'!P5)*'12 Score Format'!O9)</f>
        <v>#DIV/0!</v>
      </c>
    </row>
    <row r="12" spans="2:30" ht="13.8" x14ac:dyDescent="0.3">
      <c r="B12" s="236">
        <f>'13 Score Fill'!$AC$13</f>
        <v>0</v>
      </c>
      <c r="C12" s="246">
        <f>'13 Score Fill'!$AE$29</f>
        <v>0</v>
      </c>
      <c r="D12" s="235" t="s">
        <v>49</v>
      </c>
      <c r="E12" s="662" t="str">
        <f>'13 Score Fill'!$AJ$21</f>
        <v>Not Used - PLANNING AND ORGANIZING</v>
      </c>
      <c r="F12" s="455" t="e">
        <f t="shared" si="0"/>
        <v>#DIV/0!</v>
      </c>
      <c r="G12" s="455" t="e">
        <f>(B12+B20+B28+B36+B44+B52+B60+B68+B76+B84+B92+B100+B108+B116+B124+B132+B140+B148+B156+B164+B172+B180+B188+B196+B204+B212)/(C12*('12 Score Format'!$O$9))</f>
        <v>#DIV/0!</v>
      </c>
      <c r="H12" s="458"/>
      <c r="I12" s="237">
        <f>'13 Score Fill'!T111</f>
        <v>0</v>
      </c>
      <c r="J12" s="439">
        <f>$J$7</f>
        <v>0</v>
      </c>
      <c r="K12" s="237" t="s">
        <v>50</v>
      </c>
      <c r="L12" s="238" t="e">
        <f>'12 Score Format'!$G$9</f>
        <v>#N/A</v>
      </c>
      <c r="M12" s="457" t="e">
        <f t="shared" si="1"/>
        <v>#DIV/0!</v>
      </c>
      <c r="N12" s="457" t="e">
        <f>$N$7</f>
        <v>#DIV/0!</v>
      </c>
      <c r="P12" s="229"/>
    </row>
    <row r="13" spans="2:30" ht="13.8" x14ac:dyDescent="0.3">
      <c r="B13" s="236">
        <f>'13 Score Fill'!$AC$14</f>
        <v>0</v>
      </c>
      <c r="C13" s="246">
        <f>'13 Score Fill'!$AE$30</f>
        <v>0</v>
      </c>
      <c r="D13" s="235" t="s">
        <v>49</v>
      </c>
      <c r="E13" s="662" t="str">
        <f>'13 Score Fill'!$AJ$22</f>
        <v>Not Used - PROBLEM ANALYSIS</v>
      </c>
      <c r="F13" s="455" t="e">
        <f t="shared" si="0"/>
        <v>#DIV/0!</v>
      </c>
      <c r="G13" s="455" t="e">
        <f>(B13+B21+B29+B37+B45+B53+B61+B69+B77+B85+B93+B101+B109+B117+B125+B133+B141+B149+B157+B165+B173+B181+B189+B197+B205+B213)/(C13*('12 Score Format'!$O$9))</f>
        <v>#DIV/0!</v>
      </c>
      <c r="H13" s="458"/>
      <c r="I13" s="237">
        <f>'13 Score Fill'!T112</f>
        <v>0</v>
      </c>
      <c r="J13" s="439">
        <f>$J$8</f>
        <v>0</v>
      </c>
      <c r="K13" s="237" t="s">
        <v>50</v>
      </c>
      <c r="L13" s="238" t="e">
        <f>'12 Score Format'!$G$10</f>
        <v>#N/A</v>
      </c>
      <c r="M13" s="457" t="e">
        <f t="shared" si="1"/>
        <v>#DIV/0!</v>
      </c>
      <c r="N13" s="457" t="e">
        <f>$N$8</f>
        <v>#DIV/0!</v>
      </c>
      <c r="P13" s="229"/>
    </row>
    <row r="14" spans="2:30" ht="13.8" x14ac:dyDescent="0.3">
      <c r="B14" s="236">
        <f>'13 Score Fill'!$AC$15</f>
        <v>0</v>
      </c>
      <c r="C14" s="246">
        <f>'13 Score Fill'!$AE$31</f>
        <v>0</v>
      </c>
      <c r="D14" s="235" t="s">
        <v>49</v>
      </c>
      <c r="E14" s="663" t="str">
        <f>'13 Score Fill'!$AJ$23</f>
        <v>Not Used - WRITTEN COMMUNICATIONS</v>
      </c>
      <c r="F14" s="455" t="e">
        <f t="shared" si="0"/>
        <v>#DIV/0!</v>
      </c>
      <c r="G14" s="455" t="e">
        <f>(B14+B22+B30+B38+B46+B54+B62+B70+B78+B86+B94+B102+B110+B118+B126+B134+B142+B150+B158+B166+B174+B182+B190+B198+B206+B214)/(C14*('12 Score Format'!$O$9))</f>
        <v>#DIV/0!</v>
      </c>
      <c r="H14" s="458"/>
      <c r="I14" s="237">
        <f>'13 Score Fill'!T113</f>
        <v>0</v>
      </c>
      <c r="J14" s="439">
        <f>$J$9</f>
        <v>0</v>
      </c>
      <c r="K14" s="237" t="s">
        <v>50</v>
      </c>
      <c r="L14" s="238" t="e">
        <f>'12 Score Format'!$G$11</f>
        <v>#N/A</v>
      </c>
      <c r="M14" s="457" t="e">
        <f t="shared" si="1"/>
        <v>#DIV/0!</v>
      </c>
      <c r="N14" s="457" t="e">
        <f>$N$9</f>
        <v>#DIV/0!</v>
      </c>
      <c r="P14" s="229"/>
    </row>
    <row r="15" spans="2:30" ht="13.8" x14ac:dyDescent="0.3">
      <c r="B15" s="236">
        <f>'13 Score Fill'!$AC$111</f>
        <v>0</v>
      </c>
      <c r="C15" s="246">
        <f>'13 Score Fill'!$AE$24</f>
        <v>0</v>
      </c>
      <c r="D15" s="235" t="s">
        <v>50</v>
      </c>
      <c r="E15" s="662" t="str">
        <f>$E$7</f>
        <v>Not Used - DECISIVENESS</v>
      </c>
      <c r="F15" s="455" t="e">
        <f t="shared" si="0"/>
        <v>#DIV/0!</v>
      </c>
      <c r="G15" s="455" t="e">
        <f>$G$7</f>
        <v>#DIV/0!</v>
      </c>
      <c r="H15" s="458"/>
      <c r="I15" s="237">
        <f>'13 Score Fill'!T114</f>
        <v>0</v>
      </c>
      <c r="J15" s="439">
        <f>$J$10</f>
        <v>0</v>
      </c>
      <c r="K15" s="237" t="s">
        <v>50</v>
      </c>
      <c r="L15" s="238" t="str">
        <f>'12 Score Format'!$G$12</f>
        <v>Not Used</v>
      </c>
      <c r="M15" s="457" t="e">
        <f t="shared" si="1"/>
        <v>#DIV/0!</v>
      </c>
      <c r="N15" s="457" t="e">
        <f>$N$10</f>
        <v>#DIV/0!</v>
      </c>
      <c r="P15" s="229"/>
    </row>
    <row r="16" spans="2:30" x14ac:dyDescent="0.25">
      <c r="B16" s="236">
        <f>'13 Score Fill'!$AC$112</f>
        <v>0</v>
      </c>
      <c r="C16" s="246">
        <f>'13 Score Fill'!$AE$25</f>
        <v>0</v>
      </c>
      <c r="D16" s="235" t="s">
        <v>50</v>
      </c>
      <c r="E16" s="662" t="str">
        <f>$E$8</f>
        <v>Not Used - DELEGATION AND CONTROL</v>
      </c>
      <c r="F16" s="455" t="e">
        <f t="shared" si="0"/>
        <v>#DIV/0!</v>
      </c>
      <c r="G16" s="455" t="e">
        <f>$G$8</f>
        <v>#DIV/0!</v>
      </c>
      <c r="H16" s="458"/>
      <c r="I16" s="237">
        <f>SUM(I12:I15)</f>
        <v>0</v>
      </c>
      <c r="J16" s="237">
        <f>SUM(J12:J15)</f>
        <v>0</v>
      </c>
      <c r="K16" s="237" t="str">
        <f>K15</f>
        <v>B</v>
      </c>
      <c r="L16" s="488" t="s">
        <v>248</v>
      </c>
      <c r="M16" s="457" t="e">
        <f>I16/J16</f>
        <v>#DIV/0!</v>
      </c>
      <c r="N16" s="457" t="e">
        <f>$R$11</f>
        <v>#DIV/0!</v>
      </c>
      <c r="P16" s="229"/>
    </row>
    <row r="17" spans="2:16" ht="13.8" x14ac:dyDescent="0.3">
      <c r="B17" s="236">
        <f>'13 Score Fill'!$AC$113</f>
        <v>0</v>
      </c>
      <c r="C17" s="246">
        <f>'13 Score Fill'!$AE$26</f>
        <v>0</v>
      </c>
      <c r="D17" s="235" t="s">
        <v>50</v>
      </c>
      <c r="E17" s="662" t="str">
        <f>$E$9</f>
        <v>Not Used - INTERPERSONAL INSIGHT</v>
      </c>
      <c r="F17" s="455" t="e">
        <f t="shared" si="0"/>
        <v>#DIV/0!</v>
      </c>
      <c r="G17" s="455" t="e">
        <f>$G$9</f>
        <v>#DIV/0!</v>
      </c>
      <c r="H17" s="458"/>
      <c r="I17" s="237">
        <f>'13 Score Fill'!T181</f>
        <v>0</v>
      </c>
      <c r="J17" s="439">
        <f>$J$7</f>
        <v>0</v>
      </c>
      <c r="K17" s="237" t="s">
        <v>67</v>
      </c>
      <c r="L17" s="238" t="e">
        <f>'12 Score Format'!$G$9</f>
        <v>#N/A</v>
      </c>
      <c r="M17" s="457" t="e">
        <f t="shared" si="1"/>
        <v>#DIV/0!</v>
      </c>
      <c r="N17" s="457" t="e">
        <f>$N$7</f>
        <v>#DIV/0!</v>
      </c>
      <c r="P17" s="229"/>
    </row>
    <row r="18" spans="2:16" ht="13.8" x14ac:dyDescent="0.3">
      <c r="B18" s="236">
        <f>'13 Score Fill'!$AC$114</f>
        <v>0</v>
      </c>
      <c r="C18" s="246">
        <f>'13 Score Fill'!$AE$27</f>
        <v>0</v>
      </c>
      <c r="D18" s="235" t="s">
        <v>50</v>
      </c>
      <c r="E18" s="662" t="str">
        <f>$E$10</f>
        <v>Not Used - JUDGMENT</v>
      </c>
      <c r="F18" s="455" t="e">
        <f t="shared" si="0"/>
        <v>#DIV/0!</v>
      </c>
      <c r="G18" s="455" t="e">
        <f>$G$10</f>
        <v>#DIV/0!</v>
      </c>
      <c r="H18" s="458"/>
      <c r="I18" s="237">
        <f>'13 Score Fill'!T182</f>
        <v>0</v>
      </c>
      <c r="J18" s="439">
        <f>$J$8</f>
        <v>0</v>
      </c>
      <c r="K18" s="237" t="s">
        <v>67</v>
      </c>
      <c r="L18" s="238" t="e">
        <f>'12 Score Format'!$G$10</f>
        <v>#N/A</v>
      </c>
      <c r="M18" s="457" t="e">
        <f t="shared" si="1"/>
        <v>#DIV/0!</v>
      </c>
      <c r="N18" s="457" t="e">
        <f>$N$8</f>
        <v>#DIV/0!</v>
      </c>
      <c r="P18" s="229"/>
    </row>
    <row r="19" spans="2:16" ht="13.8" x14ac:dyDescent="0.3">
      <c r="B19" s="236">
        <f>'13 Score Fill'!$AC$115</f>
        <v>0</v>
      </c>
      <c r="C19" s="246">
        <f>'13 Score Fill'!$AE$28</f>
        <v>0</v>
      </c>
      <c r="D19" s="235" t="s">
        <v>50</v>
      </c>
      <c r="E19" s="662" t="str">
        <f>$E$11</f>
        <v>Not Used - ORAL COMMUNICATIONS</v>
      </c>
      <c r="F19" s="455" t="e">
        <f t="shared" si="0"/>
        <v>#DIV/0!</v>
      </c>
      <c r="G19" s="455" t="e">
        <f>$G$11</f>
        <v>#DIV/0!</v>
      </c>
      <c r="H19" s="458"/>
      <c r="I19" s="237">
        <f>'13 Score Fill'!T183</f>
        <v>0</v>
      </c>
      <c r="J19" s="439">
        <f>$J$9</f>
        <v>0</v>
      </c>
      <c r="K19" s="237" t="s">
        <v>67</v>
      </c>
      <c r="L19" s="238" t="e">
        <f>'12 Score Format'!$G$11</f>
        <v>#N/A</v>
      </c>
      <c r="M19" s="457" t="e">
        <f t="shared" si="1"/>
        <v>#DIV/0!</v>
      </c>
      <c r="N19" s="457" t="e">
        <f>$N$9</f>
        <v>#DIV/0!</v>
      </c>
      <c r="P19" s="229"/>
    </row>
    <row r="20" spans="2:16" ht="13.8" x14ac:dyDescent="0.3">
      <c r="B20" s="236">
        <f>'13 Score Fill'!$AC$116</f>
        <v>0</v>
      </c>
      <c r="C20" s="246">
        <f>'13 Score Fill'!$AE$29</f>
        <v>0</v>
      </c>
      <c r="D20" s="235" t="s">
        <v>50</v>
      </c>
      <c r="E20" s="662" t="str">
        <f>$E$12</f>
        <v>Not Used - PLANNING AND ORGANIZING</v>
      </c>
      <c r="F20" s="455" t="e">
        <f t="shared" si="0"/>
        <v>#DIV/0!</v>
      </c>
      <c r="G20" s="455" t="e">
        <f>$G$12</f>
        <v>#DIV/0!</v>
      </c>
      <c r="H20" s="458"/>
      <c r="I20" s="237">
        <f>'13 Score Fill'!T184</f>
        <v>0</v>
      </c>
      <c r="J20" s="439">
        <f>$J$10</f>
        <v>0</v>
      </c>
      <c r="K20" s="237" t="s">
        <v>67</v>
      </c>
      <c r="L20" s="238" t="str">
        <f>'12 Score Format'!$G$12</f>
        <v>Not Used</v>
      </c>
      <c r="M20" s="457" t="e">
        <f t="shared" si="1"/>
        <v>#DIV/0!</v>
      </c>
      <c r="N20" s="457" t="e">
        <f>$N$10</f>
        <v>#DIV/0!</v>
      </c>
      <c r="P20" s="229"/>
    </row>
    <row r="21" spans="2:16" x14ac:dyDescent="0.25">
      <c r="B21" s="236">
        <f>'13 Score Fill'!$AC$117</f>
        <v>0</v>
      </c>
      <c r="C21" s="246">
        <f>'13 Score Fill'!$AE$30</f>
        <v>0</v>
      </c>
      <c r="D21" s="235" t="s">
        <v>50</v>
      </c>
      <c r="E21" s="662" t="str">
        <f>$E$13</f>
        <v>Not Used - PROBLEM ANALYSIS</v>
      </c>
      <c r="F21" s="455" t="e">
        <f t="shared" si="0"/>
        <v>#DIV/0!</v>
      </c>
      <c r="G21" s="455" t="e">
        <f>$G$13</f>
        <v>#DIV/0!</v>
      </c>
      <c r="H21" s="458"/>
      <c r="I21" s="237">
        <f>SUM(I17:I20)</f>
        <v>0</v>
      </c>
      <c r="J21" s="237">
        <f>SUM(J17:J20)</f>
        <v>0</v>
      </c>
      <c r="K21" s="237" t="str">
        <f>K20</f>
        <v>C</v>
      </c>
      <c r="L21" s="488" t="s">
        <v>248</v>
      </c>
      <c r="M21" s="457" t="e">
        <f>I21/J21</f>
        <v>#DIV/0!</v>
      </c>
      <c r="N21" s="457" t="e">
        <f>$R$11</f>
        <v>#DIV/0!</v>
      </c>
      <c r="P21" s="229"/>
    </row>
    <row r="22" spans="2:16" ht="13.8" x14ac:dyDescent="0.3">
      <c r="B22" s="236">
        <f>'13 Score Fill'!$AC$118</f>
        <v>0</v>
      </c>
      <c r="C22" s="246">
        <f>'13 Score Fill'!$AE$31</f>
        <v>0</v>
      </c>
      <c r="D22" s="235" t="s">
        <v>50</v>
      </c>
      <c r="E22" s="663" t="str">
        <f>$E$14</f>
        <v>Not Used - WRITTEN COMMUNICATIONS</v>
      </c>
      <c r="F22" s="455" t="e">
        <f t="shared" si="0"/>
        <v>#DIV/0!</v>
      </c>
      <c r="G22" s="455" t="e">
        <f>$G$14</f>
        <v>#DIV/0!</v>
      </c>
      <c r="H22" s="458"/>
      <c r="I22" s="237">
        <f>'13 Score Fill'!T248</f>
        <v>0</v>
      </c>
      <c r="J22" s="439">
        <f>$J$7</f>
        <v>0</v>
      </c>
      <c r="K22" s="237" t="s">
        <v>277</v>
      </c>
      <c r="L22" s="238" t="e">
        <f>'12 Score Format'!$G$9</f>
        <v>#N/A</v>
      </c>
      <c r="M22" s="457" t="e">
        <f t="shared" si="1"/>
        <v>#DIV/0!</v>
      </c>
      <c r="N22" s="457" t="e">
        <f>$N$7</f>
        <v>#DIV/0!</v>
      </c>
      <c r="P22" s="229"/>
    </row>
    <row r="23" spans="2:16" ht="13.8" x14ac:dyDescent="0.3">
      <c r="B23" s="236">
        <f>'13 Score Fill'!$AC$181</f>
        <v>0</v>
      </c>
      <c r="C23" s="246">
        <f>'13 Score Fill'!$AE$24</f>
        <v>0</v>
      </c>
      <c r="D23" s="235" t="s">
        <v>67</v>
      </c>
      <c r="E23" s="662" t="str">
        <f>$E$7</f>
        <v>Not Used - DECISIVENESS</v>
      </c>
      <c r="F23" s="455" t="e">
        <f t="shared" si="0"/>
        <v>#DIV/0!</v>
      </c>
      <c r="G23" s="455" t="e">
        <f>$G$7</f>
        <v>#DIV/0!</v>
      </c>
      <c r="H23" s="458"/>
      <c r="I23" s="237">
        <f>'13 Score Fill'!T249</f>
        <v>0</v>
      </c>
      <c r="J23" s="439">
        <f>$J$8</f>
        <v>0</v>
      </c>
      <c r="K23" s="237" t="s">
        <v>277</v>
      </c>
      <c r="L23" s="238" t="e">
        <f>'12 Score Format'!$G$10</f>
        <v>#N/A</v>
      </c>
      <c r="M23" s="457" t="e">
        <f t="shared" si="1"/>
        <v>#DIV/0!</v>
      </c>
      <c r="N23" s="457" t="e">
        <f>$N$8</f>
        <v>#DIV/0!</v>
      </c>
      <c r="P23" s="229"/>
    </row>
    <row r="24" spans="2:16" ht="13.8" x14ac:dyDescent="0.3">
      <c r="B24" s="236">
        <f>'13 Score Fill'!$AC$182</f>
        <v>0</v>
      </c>
      <c r="C24" s="246">
        <f>'13 Score Fill'!$AE$25</f>
        <v>0</v>
      </c>
      <c r="D24" s="235" t="s">
        <v>67</v>
      </c>
      <c r="E24" s="662" t="str">
        <f>$E$8</f>
        <v>Not Used - DELEGATION AND CONTROL</v>
      </c>
      <c r="F24" s="455" t="e">
        <f t="shared" si="0"/>
        <v>#DIV/0!</v>
      </c>
      <c r="G24" s="455" t="e">
        <f>$G$8</f>
        <v>#DIV/0!</v>
      </c>
      <c r="H24" s="458"/>
      <c r="I24" s="237">
        <f>'13 Score Fill'!T250</f>
        <v>0</v>
      </c>
      <c r="J24" s="439">
        <f>$J$9</f>
        <v>0</v>
      </c>
      <c r="K24" s="237" t="s">
        <v>277</v>
      </c>
      <c r="L24" s="238" t="e">
        <f>'12 Score Format'!$G$11</f>
        <v>#N/A</v>
      </c>
      <c r="M24" s="457" t="e">
        <f t="shared" si="1"/>
        <v>#DIV/0!</v>
      </c>
      <c r="N24" s="457" t="e">
        <f>$N$9</f>
        <v>#DIV/0!</v>
      </c>
      <c r="P24" s="229"/>
    </row>
    <row r="25" spans="2:16" ht="13.8" x14ac:dyDescent="0.3">
      <c r="B25" s="236">
        <f>'13 Score Fill'!$AC$183</f>
        <v>0</v>
      </c>
      <c r="C25" s="246">
        <f>'13 Score Fill'!$AE$26</f>
        <v>0</v>
      </c>
      <c r="D25" s="235" t="s">
        <v>67</v>
      </c>
      <c r="E25" s="662" t="str">
        <f>$E$9</f>
        <v>Not Used - INTERPERSONAL INSIGHT</v>
      </c>
      <c r="F25" s="455" t="e">
        <f t="shared" si="0"/>
        <v>#DIV/0!</v>
      </c>
      <c r="G25" s="455" t="e">
        <f>$G$9</f>
        <v>#DIV/0!</v>
      </c>
      <c r="H25" s="458"/>
      <c r="I25" s="237">
        <f>'13 Score Fill'!T251</f>
        <v>0</v>
      </c>
      <c r="J25" s="439">
        <f>$J$10</f>
        <v>0</v>
      </c>
      <c r="K25" s="237" t="s">
        <v>277</v>
      </c>
      <c r="L25" s="238" t="str">
        <f>'12 Score Format'!$G$12</f>
        <v>Not Used</v>
      </c>
      <c r="M25" s="457" t="e">
        <f t="shared" si="1"/>
        <v>#DIV/0!</v>
      </c>
      <c r="N25" s="457" t="e">
        <f>$N$10</f>
        <v>#DIV/0!</v>
      </c>
      <c r="P25" s="229"/>
    </row>
    <row r="26" spans="2:16" x14ac:dyDescent="0.25">
      <c r="B26" s="236">
        <f>'13 Score Fill'!$AC$184</f>
        <v>0</v>
      </c>
      <c r="C26" s="246">
        <f>'13 Score Fill'!$AE$27</f>
        <v>0</v>
      </c>
      <c r="D26" s="235" t="s">
        <v>67</v>
      </c>
      <c r="E26" s="662" t="str">
        <f>$E$10</f>
        <v>Not Used - JUDGMENT</v>
      </c>
      <c r="F26" s="455" t="e">
        <f t="shared" si="0"/>
        <v>#DIV/0!</v>
      </c>
      <c r="G26" s="455" t="e">
        <f>$G$10</f>
        <v>#DIV/0!</v>
      </c>
      <c r="H26" s="458"/>
      <c r="I26" s="237">
        <f>SUM(I22:I25)</f>
        <v>0</v>
      </c>
      <c r="J26" s="237">
        <f>SUM(J22:J25)</f>
        <v>0</v>
      </c>
      <c r="K26" s="237" t="str">
        <f>K25</f>
        <v>D</v>
      </c>
      <c r="L26" s="488" t="s">
        <v>248</v>
      </c>
      <c r="M26" s="457" t="e">
        <f>I26/J26</f>
        <v>#DIV/0!</v>
      </c>
      <c r="N26" s="457" t="e">
        <f>$R$11</f>
        <v>#DIV/0!</v>
      </c>
      <c r="P26" s="229"/>
    </row>
    <row r="27" spans="2:16" ht="13.8" x14ac:dyDescent="0.3">
      <c r="B27" s="236">
        <f>'13 Score Fill'!$AC$185</f>
        <v>0</v>
      </c>
      <c r="C27" s="246">
        <f>'13 Score Fill'!$AE$28</f>
        <v>0</v>
      </c>
      <c r="D27" s="235" t="s">
        <v>67</v>
      </c>
      <c r="E27" s="662" t="str">
        <f>$E$11</f>
        <v>Not Used - ORAL COMMUNICATIONS</v>
      </c>
      <c r="F27" s="455" t="e">
        <f t="shared" si="0"/>
        <v>#DIV/0!</v>
      </c>
      <c r="G27" s="455" t="e">
        <f>$G$11</f>
        <v>#DIV/0!</v>
      </c>
      <c r="H27" s="458"/>
      <c r="I27" s="237">
        <f>'13 Score Fill'!T317</f>
        <v>0</v>
      </c>
      <c r="J27" s="439">
        <f>$J$7</f>
        <v>0</v>
      </c>
      <c r="K27" s="237" t="s">
        <v>278</v>
      </c>
      <c r="L27" s="238" t="e">
        <f>'12 Score Format'!$G$9</f>
        <v>#N/A</v>
      </c>
      <c r="M27" s="457" t="e">
        <f t="shared" si="1"/>
        <v>#DIV/0!</v>
      </c>
      <c r="N27" s="457" t="e">
        <f>$N$7</f>
        <v>#DIV/0!</v>
      </c>
      <c r="P27" s="229"/>
    </row>
    <row r="28" spans="2:16" ht="13.8" x14ac:dyDescent="0.3">
      <c r="B28" s="236">
        <f>'13 Score Fill'!$AC$186</f>
        <v>0</v>
      </c>
      <c r="C28" s="246">
        <f>'13 Score Fill'!$AE$29</f>
        <v>0</v>
      </c>
      <c r="D28" s="235" t="s">
        <v>67</v>
      </c>
      <c r="E28" s="662" t="str">
        <f>$E$12</f>
        <v>Not Used - PLANNING AND ORGANIZING</v>
      </c>
      <c r="F28" s="455" t="e">
        <f t="shared" si="0"/>
        <v>#DIV/0!</v>
      </c>
      <c r="G28" s="455" t="e">
        <f>$G$12</f>
        <v>#DIV/0!</v>
      </c>
      <c r="H28" s="458"/>
      <c r="I28" s="237">
        <f>'13 Score Fill'!T318</f>
        <v>0</v>
      </c>
      <c r="J28" s="439">
        <f>$J$8</f>
        <v>0</v>
      </c>
      <c r="K28" s="237" t="s">
        <v>278</v>
      </c>
      <c r="L28" s="238" t="e">
        <f>'12 Score Format'!$G$10</f>
        <v>#N/A</v>
      </c>
      <c r="M28" s="457" t="e">
        <f t="shared" si="1"/>
        <v>#DIV/0!</v>
      </c>
      <c r="N28" s="457" t="e">
        <f>$N$8</f>
        <v>#DIV/0!</v>
      </c>
      <c r="P28" s="229"/>
    </row>
    <row r="29" spans="2:16" ht="13.8" x14ac:dyDescent="0.3">
      <c r="B29" s="236">
        <f>'13 Score Fill'!$AC$187</f>
        <v>0</v>
      </c>
      <c r="C29" s="246">
        <f>'13 Score Fill'!$AE$30</f>
        <v>0</v>
      </c>
      <c r="D29" s="235" t="s">
        <v>67</v>
      </c>
      <c r="E29" s="662" t="str">
        <f>$E$13</f>
        <v>Not Used - PROBLEM ANALYSIS</v>
      </c>
      <c r="F29" s="455" t="e">
        <f t="shared" si="0"/>
        <v>#DIV/0!</v>
      </c>
      <c r="G29" s="455" t="e">
        <f>$G$13</f>
        <v>#DIV/0!</v>
      </c>
      <c r="H29" s="458"/>
      <c r="I29" s="237">
        <f>'13 Score Fill'!T319</f>
        <v>0</v>
      </c>
      <c r="J29" s="439">
        <f>$J$9</f>
        <v>0</v>
      </c>
      <c r="K29" s="237" t="s">
        <v>278</v>
      </c>
      <c r="L29" s="238" t="e">
        <f>'12 Score Format'!$G$11</f>
        <v>#N/A</v>
      </c>
      <c r="M29" s="457" t="e">
        <f t="shared" si="1"/>
        <v>#DIV/0!</v>
      </c>
      <c r="N29" s="457" t="e">
        <f>$N$9</f>
        <v>#DIV/0!</v>
      </c>
      <c r="P29" s="229"/>
    </row>
    <row r="30" spans="2:16" ht="13.8" x14ac:dyDescent="0.3">
      <c r="B30" s="236">
        <f>'13 Score Fill'!$AC$188</f>
        <v>0</v>
      </c>
      <c r="C30" s="246">
        <f>'13 Score Fill'!$AE$31</f>
        <v>0</v>
      </c>
      <c r="D30" s="235" t="s">
        <v>67</v>
      </c>
      <c r="E30" s="663" t="str">
        <f>$E$14</f>
        <v>Not Used - WRITTEN COMMUNICATIONS</v>
      </c>
      <c r="F30" s="455" t="e">
        <f t="shared" si="0"/>
        <v>#DIV/0!</v>
      </c>
      <c r="G30" s="455" t="e">
        <f>$G$14</f>
        <v>#DIV/0!</v>
      </c>
      <c r="H30" s="458"/>
      <c r="I30" s="237">
        <f>'13 Score Fill'!T320</f>
        <v>0</v>
      </c>
      <c r="J30" s="439">
        <f>$J$10</f>
        <v>0</v>
      </c>
      <c r="K30" s="237" t="s">
        <v>278</v>
      </c>
      <c r="L30" s="238" t="str">
        <f>'12 Score Format'!$G$12</f>
        <v>Not Used</v>
      </c>
      <c r="M30" s="457" t="e">
        <f t="shared" si="1"/>
        <v>#DIV/0!</v>
      </c>
      <c r="N30" s="457" t="e">
        <f>$N$10</f>
        <v>#DIV/0!</v>
      </c>
      <c r="P30" s="229"/>
    </row>
    <row r="31" spans="2:16" x14ac:dyDescent="0.25">
      <c r="B31" s="236">
        <f>'13 Score Fill'!$AC$248</f>
        <v>0</v>
      </c>
      <c r="C31" s="246">
        <f>'13 Score Fill'!$AE$24</f>
        <v>0</v>
      </c>
      <c r="D31" s="456" t="s">
        <v>277</v>
      </c>
      <c r="E31" s="662" t="str">
        <f>$E$7</f>
        <v>Not Used - DECISIVENESS</v>
      </c>
      <c r="F31" s="455" t="e">
        <f t="shared" si="0"/>
        <v>#DIV/0!</v>
      </c>
      <c r="G31" s="455" t="e">
        <f>$G$7</f>
        <v>#DIV/0!</v>
      </c>
      <c r="I31" s="237">
        <f>SUM(I27:I30)</f>
        <v>0</v>
      </c>
      <c r="J31" s="237">
        <f>SUM(J27:J30)</f>
        <v>0</v>
      </c>
      <c r="K31" s="237" t="str">
        <f>K30</f>
        <v>E</v>
      </c>
      <c r="L31" s="488" t="s">
        <v>248</v>
      </c>
      <c r="M31" s="457" t="e">
        <f>I31/J31</f>
        <v>#DIV/0!</v>
      </c>
      <c r="N31" s="457" t="e">
        <f>$R$11</f>
        <v>#DIV/0!</v>
      </c>
      <c r="P31" s="229"/>
    </row>
    <row r="32" spans="2:16" ht="13.8" x14ac:dyDescent="0.3">
      <c r="B32" s="236">
        <f>'13 Score Fill'!$AC$249</f>
        <v>0</v>
      </c>
      <c r="C32" s="246">
        <f>'13 Score Fill'!$AE$25</f>
        <v>0</v>
      </c>
      <c r="D32" s="456" t="s">
        <v>277</v>
      </c>
      <c r="E32" s="662" t="str">
        <f>$E$8</f>
        <v>Not Used - DELEGATION AND CONTROL</v>
      </c>
      <c r="F32" s="455" t="e">
        <f t="shared" si="0"/>
        <v>#DIV/0!</v>
      </c>
      <c r="G32" s="455" t="e">
        <f>$G$8</f>
        <v>#DIV/0!</v>
      </c>
      <c r="I32" s="237">
        <f>'13 Score Fill'!T386</f>
        <v>0</v>
      </c>
      <c r="J32" s="439">
        <f>$J$7</f>
        <v>0</v>
      </c>
      <c r="K32" s="237" t="s">
        <v>279</v>
      </c>
      <c r="L32" s="238" t="e">
        <f>'12 Score Format'!$G$9</f>
        <v>#N/A</v>
      </c>
      <c r="M32" s="457" t="e">
        <f t="shared" si="1"/>
        <v>#DIV/0!</v>
      </c>
      <c r="N32" s="457" t="e">
        <f>$N$7</f>
        <v>#DIV/0!</v>
      </c>
      <c r="P32" s="229"/>
    </row>
    <row r="33" spans="2:16" ht="13.8" x14ac:dyDescent="0.3">
      <c r="B33" s="236">
        <f>'13 Score Fill'!$AC$250</f>
        <v>0</v>
      </c>
      <c r="C33" s="246">
        <f>'13 Score Fill'!$AE$26</f>
        <v>0</v>
      </c>
      <c r="D33" s="456" t="s">
        <v>277</v>
      </c>
      <c r="E33" s="662" t="str">
        <f>$E$9</f>
        <v>Not Used - INTERPERSONAL INSIGHT</v>
      </c>
      <c r="F33" s="455" t="e">
        <f t="shared" si="0"/>
        <v>#DIV/0!</v>
      </c>
      <c r="G33" s="455" t="e">
        <f>$G$9</f>
        <v>#DIV/0!</v>
      </c>
      <c r="I33" s="237">
        <f>'13 Score Fill'!T387</f>
        <v>0</v>
      </c>
      <c r="J33" s="439">
        <f>$J$8</f>
        <v>0</v>
      </c>
      <c r="K33" s="237" t="s">
        <v>279</v>
      </c>
      <c r="L33" s="238" t="e">
        <f>'12 Score Format'!$G$10</f>
        <v>#N/A</v>
      </c>
      <c r="M33" s="457" t="e">
        <f t="shared" si="1"/>
        <v>#DIV/0!</v>
      </c>
      <c r="N33" s="457" t="e">
        <f>$N$8</f>
        <v>#DIV/0!</v>
      </c>
      <c r="P33" s="229"/>
    </row>
    <row r="34" spans="2:16" ht="13.8" x14ac:dyDescent="0.3">
      <c r="B34" s="236">
        <f>'13 Score Fill'!$AC$251</f>
        <v>0</v>
      </c>
      <c r="C34" s="246">
        <f>'13 Score Fill'!$AE$27</f>
        <v>0</v>
      </c>
      <c r="D34" s="456" t="s">
        <v>277</v>
      </c>
      <c r="E34" s="662" t="str">
        <f>$E$10</f>
        <v>Not Used - JUDGMENT</v>
      </c>
      <c r="F34" s="455" t="e">
        <f t="shared" si="0"/>
        <v>#DIV/0!</v>
      </c>
      <c r="G34" s="455" t="e">
        <f>$G$10</f>
        <v>#DIV/0!</v>
      </c>
      <c r="I34" s="237">
        <f>'13 Score Fill'!T388</f>
        <v>0</v>
      </c>
      <c r="J34" s="439">
        <f>$J$9</f>
        <v>0</v>
      </c>
      <c r="K34" s="237" t="s">
        <v>279</v>
      </c>
      <c r="L34" s="238" t="e">
        <f>'12 Score Format'!$G$11</f>
        <v>#N/A</v>
      </c>
      <c r="M34" s="457" t="e">
        <f t="shared" si="1"/>
        <v>#DIV/0!</v>
      </c>
      <c r="N34" s="457" t="e">
        <f>$N$9</f>
        <v>#DIV/0!</v>
      </c>
      <c r="P34" s="229"/>
    </row>
    <row r="35" spans="2:16" ht="13.8" x14ac:dyDescent="0.3">
      <c r="B35" s="236">
        <f>'13 Score Fill'!$AC$252</f>
        <v>0</v>
      </c>
      <c r="C35" s="246">
        <f>'13 Score Fill'!$AE$28</f>
        <v>0</v>
      </c>
      <c r="D35" s="456" t="s">
        <v>277</v>
      </c>
      <c r="E35" s="662" t="str">
        <f>$E$11</f>
        <v>Not Used - ORAL COMMUNICATIONS</v>
      </c>
      <c r="F35" s="455" t="e">
        <f t="shared" si="0"/>
        <v>#DIV/0!</v>
      </c>
      <c r="G35" s="455" t="e">
        <f>$G$11</f>
        <v>#DIV/0!</v>
      </c>
      <c r="I35" s="237">
        <f>'13 Score Fill'!T389</f>
        <v>0</v>
      </c>
      <c r="J35" s="439">
        <f>$J$10</f>
        <v>0</v>
      </c>
      <c r="K35" s="237" t="s">
        <v>279</v>
      </c>
      <c r="L35" s="238" t="str">
        <f>'12 Score Format'!$G$12</f>
        <v>Not Used</v>
      </c>
      <c r="M35" s="457" t="e">
        <f t="shared" si="1"/>
        <v>#DIV/0!</v>
      </c>
      <c r="N35" s="457" t="e">
        <f>$N$10</f>
        <v>#DIV/0!</v>
      </c>
      <c r="P35" s="229"/>
    </row>
    <row r="36" spans="2:16" x14ac:dyDescent="0.25">
      <c r="B36" s="236">
        <f>'13 Score Fill'!$AC$253</f>
        <v>0</v>
      </c>
      <c r="C36" s="246">
        <f>'13 Score Fill'!$AE$29</f>
        <v>0</v>
      </c>
      <c r="D36" s="456" t="s">
        <v>277</v>
      </c>
      <c r="E36" s="662" t="str">
        <f>$E$12</f>
        <v>Not Used - PLANNING AND ORGANIZING</v>
      </c>
      <c r="F36" s="455" t="e">
        <f t="shared" si="0"/>
        <v>#DIV/0!</v>
      </c>
      <c r="G36" s="455" t="e">
        <f>$G$12</f>
        <v>#DIV/0!</v>
      </c>
      <c r="I36" s="237">
        <f>SUM(I32:I35)</f>
        <v>0</v>
      </c>
      <c r="J36" s="237">
        <f>SUM(J32:J35)</f>
        <v>0</v>
      </c>
      <c r="K36" s="237" t="str">
        <f>K35</f>
        <v>F</v>
      </c>
      <c r="L36" s="488" t="s">
        <v>248</v>
      </c>
      <c r="M36" s="457" t="e">
        <f>I36/J36</f>
        <v>#DIV/0!</v>
      </c>
      <c r="N36" s="457" t="e">
        <f>$R$11</f>
        <v>#DIV/0!</v>
      </c>
      <c r="P36" s="229"/>
    </row>
    <row r="37" spans="2:16" ht="13.8" x14ac:dyDescent="0.3">
      <c r="B37" s="236">
        <f>'13 Score Fill'!$AC$254</f>
        <v>0</v>
      </c>
      <c r="C37" s="246">
        <f>'13 Score Fill'!$AE$30</f>
        <v>0</v>
      </c>
      <c r="D37" s="456" t="s">
        <v>277</v>
      </c>
      <c r="E37" s="662" t="str">
        <f>$E$13</f>
        <v>Not Used - PROBLEM ANALYSIS</v>
      </c>
      <c r="F37" s="455" t="e">
        <f t="shared" si="0"/>
        <v>#DIV/0!</v>
      </c>
      <c r="G37" s="455" t="e">
        <f>$G$13</f>
        <v>#DIV/0!</v>
      </c>
      <c r="I37" s="237">
        <f>'13 Score Fill'!T455</f>
        <v>0</v>
      </c>
      <c r="J37" s="439">
        <f>$J$7</f>
        <v>0</v>
      </c>
      <c r="K37" s="237" t="s">
        <v>280</v>
      </c>
      <c r="L37" s="238" t="e">
        <f>'12 Score Format'!$G$9</f>
        <v>#N/A</v>
      </c>
      <c r="M37" s="457" t="e">
        <f t="shared" si="1"/>
        <v>#DIV/0!</v>
      </c>
      <c r="N37" s="457" t="e">
        <f>$N$7</f>
        <v>#DIV/0!</v>
      </c>
      <c r="P37" s="229"/>
    </row>
    <row r="38" spans="2:16" ht="13.8" x14ac:dyDescent="0.3">
      <c r="B38" s="236">
        <f>'13 Score Fill'!$AC$255</f>
        <v>0</v>
      </c>
      <c r="C38" s="246">
        <f>'13 Score Fill'!$AE$31</f>
        <v>0</v>
      </c>
      <c r="D38" s="456" t="s">
        <v>277</v>
      </c>
      <c r="E38" s="663" t="str">
        <f>$E$14</f>
        <v>Not Used - WRITTEN COMMUNICATIONS</v>
      </c>
      <c r="F38" s="455" t="e">
        <f t="shared" si="0"/>
        <v>#DIV/0!</v>
      </c>
      <c r="G38" s="455" t="e">
        <f>$G$14</f>
        <v>#DIV/0!</v>
      </c>
      <c r="I38" s="237">
        <f>'13 Score Fill'!T456</f>
        <v>0</v>
      </c>
      <c r="J38" s="439">
        <f>$J$8</f>
        <v>0</v>
      </c>
      <c r="K38" s="237" t="s">
        <v>280</v>
      </c>
      <c r="L38" s="238" t="e">
        <f>'12 Score Format'!$G$10</f>
        <v>#N/A</v>
      </c>
      <c r="M38" s="457" t="e">
        <f t="shared" si="1"/>
        <v>#DIV/0!</v>
      </c>
      <c r="N38" s="457" t="e">
        <f>$N$8</f>
        <v>#DIV/0!</v>
      </c>
      <c r="P38" s="229"/>
    </row>
    <row r="39" spans="2:16" ht="13.8" x14ac:dyDescent="0.3">
      <c r="B39" s="236">
        <f>'13 Score Fill'!$AC$317</f>
        <v>0</v>
      </c>
      <c r="C39" s="246">
        <f>'13 Score Fill'!$AE$24</f>
        <v>0</v>
      </c>
      <c r="D39" s="456" t="s">
        <v>278</v>
      </c>
      <c r="E39" s="662" t="str">
        <f>$E$7</f>
        <v>Not Used - DECISIVENESS</v>
      </c>
      <c r="F39" s="455" t="e">
        <f t="shared" si="0"/>
        <v>#DIV/0!</v>
      </c>
      <c r="G39" s="455" t="e">
        <f>$G$7</f>
        <v>#DIV/0!</v>
      </c>
      <c r="I39" s="237">
        <f>'13 Score Fill'!T457</f>
        <v>0</v>
      </c>
      <c r="J39" s="439">
        <f>$J$9</f>
        <v>0</v>
      </c>
      <c r="K39" s="237" t="s">
        <v>280</v>
      </c>
      <c r="L39" s="238" t="e">
        <f>'12 Score Format'!$G$11</f>
        <v>#N/A</v>
      </c>
      <c r="M39" s="457" t="e">
        <f t="shared" si="1"/>
        <v>#DIV/0!</v>
      </c>
      <c r="N39" s="457" t="e">
        <f>$N$9</f>
        <v>#DIV/0!</v>
      </c>
      <c r="P39" s="229"/>
    </row>
    <row r="40" spans="2:16" ht="13.8" x14ac:dyDescent="0.3">
      <c r="B40" s="236">
        <f>'13 Score Fill'!$AC$318</f>
        <v>0</v>
      </c>
      <c r="C40" s="246">
        <f>'13 Score Fill'!$AE$25</f>
        <v>0</v>
      </c>
      <c r="D40" s="456" t="s">
        <v>278</v>
      </c>
      <c r="E40" s="662" t="str">
        <f>$E$8</f>
        <v>Not Used - DELEGATION AND CONTROL</v>
      </c>
      <c r="F40" s="455" t="e">
        <f t="shared" si="0"/>
        <v>#DIV/0!</v>
      </c>
      <c r="G40" s="455" t="e">
        <f>$G$8</f>
        <v>#DIV/0!</v>
      </c>
      <c r="I40" s="237">
        <f>'13 Score Fill'!T458</f>
        <v>0</v>
      </c>
      <c r="J40" s="439">
        <f>$J$10</f>
        <v>0</v>
      </c>
      <c r="K40" s="237" t="s">
        <v>280</v>
      </c>
      <c r="L40" s="238" t="str">
        <f>'12 Score Format'!$G$12</f>
        <v>Not Used</v>
      </c>
      <c r="M40" s="457" t="e">
        <f t="shared" si="1"/>
        <v>#DIV/0!</v>
      </c>
      <c r="N40" s="457" t="e">
        <f>$N$10</f>
        <v>#DIV/0!</v>
      </c>
      <c r="P40" s="229"/>
    </row>
    <row r="41" spans="2:16" x14ac:dyDescent="0.25">
      <c r="B41" s="236">
        <f>'13 Score Fill'!$AC$319</f>
        <v>0</v>
      </c>
      <c r="C41" s="246">
        <f>'13 Score Fill'!$AE$26</f>
        <v>0</v>
      </c>
      <c r="D41" s="456" t="s">
        <v>278</v>
      </c>
      <c r="E41" s="662" t="str">
        <f>$E$9</f>
        <v>Not Used - INTERPERSONAL INSIGHT</v>
      </c>
      <c r="F41" s="455" t="e">
        <f t="shared" si="0"/>
        <v>#DIV/0!</v>
      </c>
      <c r="G41" s="455" t="e">
        <f>$G$9</f>
        <v>#DIV/0!</v>
      </c>
      <c r="I41" s="237">
        <f>SUM(I37:I40)</f>
        <v>0</v>
      </c>
      <c r="J41" s="237">
        <f>SUM(J37:J40)</f>
        <v>0</v>
      </c>
      <c r="K41" s="237" t="str">
        <f>K40</f>
        <v>G</v>
      </c>
      <c r="L41" s="488" t="s">
        <v>248</v>
      </c>
      <c r="M41" s="457" t="e">
        <f>I41/J41</f>
        <v>#DIV/0!</v>
      </c>
      <c r="N41" s="457" t="e">
        <f>$R$11</f>
        <v>#DIV/0!</v>
      </c>
      <c r="P41" s="229"/>
    </row>
    <row r="42" spans="2:16" ht="13.8" x14ac:dyDescent="0.3">
      <c r="B42" s="236">
        <f>'13 Score Fill'!$AC$320</f>
        <v>0</v>
      </c>
      <c r="C42" s="246">
        <f>'13 Score Fill'!$AE$27</f>
        <v>0</v>
      </c>
      <c r="D42" s="456" t="s">
        <v>278</v>
      </c>
      <c r="E42" s="662" t="str">
        <f>$E$10</f>
        <v>Not Used - JUDGMENT</v>
      </c>
      <c r="F42" s="455" t="e">
        <f t="shared" si="0"/>
        <v>#DIV/0!</v>
      </c>
      <c r="G42" s="455" t="e">
        <f>$G$10</f>
        <v>#DIV/0!</v>
      </c>
      <c r="I42" s="237">
        <f>'13 Score Fill'!T524</f>
        <v>0</v>
      </c>
      <c r="J42" s="439">
        <f>$J$7</f>
        <v>0</v>
      </c>
      <c r="K42" s="237" t="s">
        <v>281</v>
      </c>
      <c r="L42" s="238" t="e">
        <f>'12 Score Format'!$G$9</f>
        <v>#N/A</v>
      </c>
      <c r="M42" s="457" t="e">
        <f t="shared" si="1"/>
        <v>#DIV/0!</v>
      </c>
      <c r="N42" s="457" t="e">
        <f>$N$7</f>
        <v>#DIV/0!</v>
      </c>
      <c r="P42" s="229"/>
    </row>
    <row r="43" spans="2:16" ht="13.8" x14ac:dyDescent="0.3">
      <c r="B43" s="236">
        <f>'13 Score Fill'!$AC$321</f>
        <v>0</v>
      </c>
      <c r="C43" s="246">
        <f>'13 Score Fill'!$AE$28</f>
        <v>0</v>
      </c>
      <c r="D43" s="456" t="s">
        <v>278</v>
      </c>
      <c r="E43" s="662" t="str">
        <f>$E$11</f>
        <v>Not Used - ORAL COMMUNICATIONS</v>
      </c>
      <c r="F43" s="455" t="e">
        <f t="shared" si="0"/>
        <v>#DIV/0!</v>
      </c>
      <c r="G43" s="455" t="e">
        <f>$G$11</f>
        <v>#DIV/0!</v>
      </c>
      <c r="I43" s="237">
        <f>'13 Score Fill'!T525</f>
        <v>0</v>
      </c>
      <c r="J43" s="439">
        <f>$J$8</f>
        <v>0</v>
      </c>
      <c r="K43" s="237" t="s">
        <v>281</v>
      </c>
      <c r="L43" s="238" t="e">
        <f>'12 Score Format'!$G$10</f>
        <v>#N/A</v>
      </c>
      <c r="M43" s="457" t="e">
        <f t="shared" si="1"/>
        <v>#DIV/0!</v>
      </c>
      <c r="N43" s="457" t="e">
        <f>$N$8</f>
        <v>#DIV/0!</v>
      </c>
      <c r="P43" s="229"/>
    </row>
    <row r="44" spans="2:16" ht="13.8" x14ac:dyDescent="0.3">
      <c r="B44" s="236">
        <f>'13 Score Fill'!$AC$322</f>
        <v>0</v>
      </c>
      <c r="C44" s="246">
        <f>'13 Score Fill'!$AE$29</f>
        <v>0</v>
      </c>
      <c r="D44" s="456" t="s">
        <v>278</v>
      </c>
      <c r="E44" s="662" t="str">
        <f>$E$12</f>
        <v>Not Used - PLANNING AND ORGANIZING</v>
      </c>
      <c r="F44" s="455" t="e">
        <f t="shared" si="0"/>
        <v>#DIV/0!</v>
      </c>
      <c r="G44" s="455" t="e">
        <f>$G$12</f>
        <v>#DIV/0!</v>
      </c>
      <c r="I44" s="237">
        <f>'13 Score Fill'!T526</f>
        <v>0</v>
      </c>
      <c r="J44" s="439">
        <f>$J$9</f>
        <v>0</v>
      </c>
      <c r="K44" s="237" t="s">
        <v>281</v>
      </c>
      <c r="L44" s="238" t="e">
        <f>'12 Score Format'!$G$11</f>
        <v>#N/A</v>
      </c>
      <c r="M44" s="457" t="e">
        <f t="shared" si="1"/>
        <v>#DIV/0!</v>
      </c>
      <c r="N44" s="457" t="e">
        <f>$N$9</f>
        <v>#DIV/0!</v>
      </c>
      <c r="P44" s="229"/>
    </row>
    <row r="45" spans="2:16" ht="13.8" x14ac:dyDescent="0.3">
      <c r="B45" s="236">
        <f>'13 Score Fill'!$AC$323</f>
        <v>0</v>
      </c>
      <c r="C45" s="246">
        <f>'13 Score Fill'!$AE$30</f>
        <v>0</v>
      </c>
      <c r="D45" s="456" t="s">
        <v>278</v>
      </c>
      <c r="E45" s="662" t="str">
        <f>$E$13</f>
        <v>Not Used - PROBLEM ANALYSIS</v>
      </c>
      <c r="F45" s="455" t="e">
        <f t="shared" si="0"/>
        <v>#DIV/0!</v>
      </c>
      <c r="G45" s="455" t="e">
        <f>$G$13</f>
        <v>#DIV/0!</v>
      </c>
      <c r="I45" s="237">
        <f>'13 Score Fill'!T527</f>
        <v>0</v>
      </c>
      <c r="J45" s="439">
        <f>$J$10</f>
        <v>0</v>
      </c>
      <c r="K45" s="237" t="s">
        <v>281</v>
      </c>
      <c r="L45" s="238" t="str">
        <f>'12 Score Format'!$G$12</f>
        <v>Not Used</v>
      </c>
      <c r="M45" s="457" t="e">
        <f t="shared" si="1"/>
        <v>#DIV/0!</v>
      </c>
      <c r="N45" s="457" t="e">
        <f>$N$10</f>
        <v>#DIV/0!</v>
      </c>
      <c r="P45" s="229"/>
    </row>
    <row r="46" spans="2:16" x14ac:dyDescent="0.25">
      <c r="B46" s="236">
        <f>'13 Score Fill'!$AC$324</f>
        <v>0</v>
      </c>
      <c r="C46" s="246">
        <f>'13 Score Fill'!$AE$31</f>
        <v>0</v>
      </c>
      <c r="D46" s="456" t="s">
        <v>278</v>
      </c>
      <c r="E46" s="663" t="str">
        <f>$E$14</f>
        <v>Not Used - WRITTEN COMMUNICATIONS</v>
      </c>
      <c r="F46" s="455" t="e">
        <f t="shared" si="0"/>
        <v>#DIV/0!</v>
      </c>
      <c r="G46" s="455" t="e">
        <f>$G$14</f>
        <v>#DIV/0!</v>
      </c>
      <c r="I46" s="237">
        <f>SUM(I42:I45)</f>
        <v>0</v>
      </c>
      <c r="J46" s="237">
        <f>SUM(J42:J45)</f>
        <v>0</v>
      </c>
      <c r="K46" s="237" t="str">
        <f>K45</f>
        <v>H</v>
      </c>
      <c r="L46" s="488" t="s">
        <v>248</v>
      </c>
      <c r="M46" s="457" t="e">
        <f>I46/J46</f>
        <v>#DIV/0!</v>
      </c>
      <c r="N46" s="457" t="e">
        <f>$R$11</f>
        <v>#DIV/0!</v>
      </c>
      <c r="P46" s="229"/>
    </row>
    <row r="47" spans="2:16" ht="13.8" x14ac:dyDescent="0.3">
      <c r="B47" s="236">
        <f>'13 Score Fill'!$AC$386</f>
        <v>0</v>
      </c>
      <c r="C47" s="246">
        <f>'13 Score Fill'!$AE$24</f>
        <v>0</v>
      </c>
      <c r="D47" s="456" t="s">
        <v>279</v>
      </c>
      <c r="E47" s="662" t="str">
        <f>$E$7</f>
        <v>Not Used - DECISIVENESS</v>
      </c>
      <c r="F47" s="455" t="e">
        <f t="shared" si="0"/>
        <v>#DIV/0!</v>
      </c>
      <c r="G47" s="455" t="e">
        <f>$G$7</f>
        <v>#DIV/0!</v>
      </c>
      <c r="I47" s="237">
        <f>'13 Score Fill'!T593</f>
        <v>0</v>
      </c>
      <c r="J47" s="439">
        <f>$J$7</f>
        <v>0</v>
      </c>
      <c r="K47" s="237" t="s">
        <v>282</v>
      </c>
      <c r="L47" s="238" t="e">
        <f>'12 Score Format'!$G$9</f>
        <v>#N/A</v>
      </c>
      <c r="M47" s="457" t="e">
        <f t="shared" ref="M47:M85" si="2">I47/J47</f>
        <v>#DIV/0!</v>
      </c>
      <c r="N47" s="457" t="e">
        <f>$N$7</f>
        <v>#DIV/0!</v>
      </c>
      <c r="P47" s="229"/>
    </row>
    <row r="48" spans="2:16" ht="13.8" x14ac:dyDescent="0.3">
      <c r="B48" s="236">
        <f>'13 Score Fill'!$AC$387</f>
        <v>0</v>
      </c>
      <c r="C48" s="246">
        <f>'13 Score Fill'!$AE$25</f>
        <v>0</v>
      </c>
      <c r="D48" s="456" t="s">
        <v>279</v>
      </c>
      <c r="E48" s="662" t="str">
        <f>$E$8</f>
        <v>Not Used - DELEGATION AND CONTROL</v>
      </c>
      <c r="F48" s="455" t="e">
        <f t="shared" si="0"/>
        <v>#DIV/0!</v>
      </c>
      <c r="G48" s="455" t="e">
        <f>$G$8</f>
        <v>#DIV/0!</v>
      </c>
      <c r="I48" s="237">
        <f>'13 Score Fill'!T594</f>
        <v>0</v>
      </c>
      <c r="J48" s="439">
        <f>$J$8</f>
        <v>0</v>
      </c>
      <c r="K48" s="237" t="s">
        <v>282</v>
      </c>
      <c r="L48" s="238" t="e">
        <f>'12 Score Format'!$G$10</f>
        <v>#N/A</v>
      </c>
      <c r="M48" s="457" t="e">
        <f t="shared" si="2"/>
        <v>#DIV/0!</v>
      </c>
      <c r="N48" s="457" t="e">
        <f>$N$8</f>
        <v>#DIV/0!</v>
      </c>
      <c r="P48" s="229"/>
    </row>
    <row r="49" spans="2:16" ht="13.8" x14ac:dyDescent="0.3">
      <c r="B49" s="236">
        <f>'13 Score Fill'!$AC$388</f>
        <v>0</v>
      </c>
      <c r="C49" s="246">
        <f>'13 Score Fill'!$AE$26</f>
        <v>0</v>
      </c>
      <c r="D49" s="456" t="s">
        <v>279</v>
      </c>
      <c r="E49" s="662" t="str">
        <f>$E$9</f>
        <v>Not Used - INTERPERSONAL INSIGHT</v>
      </c>
      <c r="F49" s="455" t="e">
        <f t="shared" si="0"/>
        <v>#DIV/0!</v>
      </c>
      <c r="G49" s="455" t="e">
        <f>$G$9</f>
        <v>#DIV/0!</v>
      </c>
      <c r="I49" s="237">
        <f>'13 Score Fill'!T595</f>
        <v>0</v>
      </c>
      <c r="J49" s="439">
        <f>$J$9</f>
        <v>0</v>
      </c>
      <c r="K49" s="237" t="s">
        <v>282</v>
      </c>
      <c r="L49" s="238" t="e">
        <f>'12 Score Format'!$G$11</f>
        <v>#N/A</v>
      </c>
      <c r="M49" s="457" t="e">
        <f t="shared" si="2"/>
        <v>#DIV/0!</v>
      </c>
      <c r="N49" s="457" t="e">
        <f>$N$9</f>
        <v>#DIV/0!</v>
      </c>
      <c r="P49" s="229"/>
    </row>
    <row r="50" spans="2:16" ht="13.8" x14ac:dyDescent="0.3">
      <c r="B50" s="236">
        <f>'13 Score Fill'!$AC$389</f>
        <v>0</v>
      </c>
      <c r="C50" s="246">
        <f>'13 Score Fill'!$AE$27</f>
        <v>0</v>
      </c>
      <c r="D50" s="456" t="s">
        <v>279</v>
      </c>
      <c r="E50" s="662" t="str">
        <f>$E$10</f>
        <v>Not Used - JUDGMENT</v>
      </c>
      <c r="F50" s="455" t="e">
        <f t="shared" si="0"/>
        <v>#DIV/0!</v>
      </c>
      <c r="G50" s="455" t="e">
        <f>$G$10</f>
        <v>#DIV/0!</v>
      </c>
      <c r="I50" s="237">
        <f>'13 Score Fill'!T596</f>
        <v>0</v>
      </c>
      <c r="J50" s="439">
        <f>$J$10</f>
        <v>0</v>
      </c>
      <c r="K50" s="237" t="s">
        <v>282</v>
      </c>
      <c r="L50" s="238" t="str">
        <f>'12 Score Format'!$G$12</f>
        <v>Not Used</v>
      </c>
      <c r="M50" s="457" t="e">
        <f t="shared" si="2"/>
        <v>#DIV/0!</v>
      </c>
      <c r="N50" s="457" t="e">
        <f>$N$10</f>
        <v>#DIV/0!</v>
      </c>
      <c r="P50" s="229"/>
    </row>
    <row r="51" spans="2:16" x14ac:dyDescent="0.25">
      <c r="B51" s="236">
        <f>'13 Score Fill'!$AC$390</f>
        <v>0</v>
      </c>
      <c r="C51" s="246">
        <f>'13 Score Fill'!$AE$28</f>
        <v>0</v>
      </c>
      <c r="D51" s="456" t="s">
        <v>279</v>
      </c>
      <c r="E51" s="662" t="str">
        <f>$E$11</f>
        <v>Not Used - ORAL COMMUNICATIONS</v>
      </c>
      <c r="F51" s="455" t="e">
        <f t="shared" si="0"/>
        <v>#DIV/0!</v>
      </c>
      <c r="G51" s="455" t="e">
        <f>$G$11</f>
        <v>#DIV/0!</v>
      </c>
      <c r="I51" s="237">
        <f>SUM(I47:I50)</f>
        <v>0</v>
      </c>
      <c r="J51" s="237">
        <f>SUM(J47:J50)</f>
        <v>0</v>
      </c>
      <c r="K51" s="237" t="str">
        <f>K50</f>
        <v>I</v>
      </c>
      <c r="L51" s="488" t="s">
        <v>248</v>
      </c>
      <c r="M51" s="457" t="e">
        <f>I51/J51</f>
        <v>#DIV/0!</v>
      </c>
      <c r="N51" s="457" t="e">
        <f>$R$11</f>
        <v>#DIV/0!</v>
      </c>
      <c r="P51" s="229"/>
    </row>
    <row r="52" spans="2:16" ht="13.8" x14ac:dyDescent="0.3">
      <c r="B52" s="236">
        <f>'13 Score Fill'!$AC$391</f>
        <v>0</v>
      </c>
      <c r="C52" s="246">
        <f>'13 Score Fill'!$AE$29</f>
        <v>0</v>
      </c>
      <c r="D52" s="456" t="s">
        <v>279</v>
      </c>
      <c r="E52" s="662" t="str">
        <f>$E$12</f>
        <v>Not Used - PLANNING AND ORGANIZING</v>
      </c>
      <c r="F52" s="455" t="e">
        <f t="shared" si="0"/>
        <v>#DIV/0!</v>
      </c>
      <c r="G52" s="455" t="e">
        <f>$G$12</f>
        <v>#DIV/0!</v>
      </c>
      <c r="I52" s="237">
        <f>'13 Score Fill'!T662</f>
        <v>0</v>
      </c>
      <c r="J52" s="439">
        <f>$J$7</f>
        <v>0</v>
      </c>
      <c r="K52" s="237" t="s">
        <v>283</v>
      </c>
      <c r="L52" s="238" t="e">
        <f>'12 Score Format'!$G$9</f>
        <v>#N/A</v>
      </c>
      <c r="M52" s="457" t="e">
        <f t="shared" si="2"/>
        <v>#DIV/0!</v>
      </c>
      <c r="N52" s="457" t="e">
        <f>$N$7</f>
        <v>#DIV/0!</v>
      </c>
      <c r="P52" s="229"/>
    </row>
    <row r="53" spans="2:16" ht="13.8" x14ac:dyDescent="0.3">
      <c r="B53" s="236">
        <f>'13 Score Fill'!$AC$392</f>
        <v>0</v>
      </c>
      <c r="C53" s="246">
        <f>'13 Score Fill'!$AE$30</f>
        <v>0</v>
      </c>
      <c r="D53" s="456" t="s">
        <v>279</v>
      </c>
      <c r="E53" s="662" t="str">
        <f>$E$13</f>
        <v>Not Used - PROBLEM ANALYSIS</v>
      </c>
      <c r="F53" s="455" t="e">
        <f t="shared" si="0"/>
        <v>#DIV/0!</v>
      </c>
      <c r="G53" s="455" t="e">
        <f>$G$13</f>
        <v>#DIV/0!</v>
      </c>
      <c r="I53" s="237">
        <f>'13 Score Fill'!T663</f>
        <v>0</v>
      </c>
      <c r="J53" s="439">
        <f>$J$8</f>
        <v>0</v>
      </c>
      <c r="K53" s="237" t="s">
        <v>283</v>
      </c>
      <c r="L53" s="238" t="e">
        <f>'12 Score Format'!$G$10</f>
        <v>#N/A</v>
      </c>
      <c r="M53" s="457" t="e">
        <f t="shared" si="2"/>
        <v>#DIV/0!</v>
      </c>
      <c r="N53" s="457" t="e">
        <f>$N$8</f>
        <v>#DIV/0!</v>
      </c>
      <c r="P53" s="229"/>
    </row>
    <row r="54" spans="2:16" ht="13.8" x14ac:dyDescent="0.3">
      <c r="B54" s="236">
        <f>'13 Score Fill'!$AC$393</f>
        <v>0</v>
      </c>
      <c r="C54" s="246">
        <f>'13 Score Fill'!$AE$31</f>
        <v>0</v>
      </c>
      <c r="D54" s="456" t="s">
        <v>279</v>
      </c>
      <c r="E54" s="663" t="str">
        <f>$E$14</f>
        <v>Not Used - WRITTEN COMMUNICATIONS</v>
      </c>
      <c r="F54" s="455" t="e">
        <f t="shared" si="0"/>
        <v>#DIV/0!</v>
      </c>
      <c r="G54" s="455" t="e">
        <f>$G$14</f>
        <v>#DIV/0!</v>
      </c>
      <c r="I54" s="237">
        <f>'13 Score Fill'!T664</f>
        <v>0</v>
      </c>
      <c r="J54" s="439">
        <f>$J$9</f>
        <v>0</v>
      </c>
      <c r="K54" s="237" t="s">
        <v>283</v>
      </c>
      <c r="L54" s="238" t="e">
        <f>'12 Score Format'!$G$11</f>
        <v>#N/A</v>
      </c>
      <c r="M54" s="457" t="e">
        <f t="shared" si="2"/>
        <v>#DIV/0!</v>
      </c>
      <c r="N54" s="457" t="e">
        <f>$N$9</f>
        <v>#DIV/0!</v>
      </c>
      <c r="P54" s="229"/>
    </row>
    <row r="55" spans="2:16" ht="13.8" x14ac:dyDescent="0.3">
      <c r="B55" s="236">
        <f>'13 Score Fill'!$AC$455</f>
        <v>0</v>
      </c>
      <c r="C55" s="246">
        <f>'13 Score Fill'!$AE$24</f>
        <v>0</v>
      </c>
      <c r="D55" s="456" t="s">
        <v>280</v>
      </c>
      <c r="E55" s="662" t="str">
        <f>$E$7</f>
        <v>Not Used - DECISIVENESS</v>
      </c>
      <c r="F55" s="455" t="e">
        <f t="shared" si="0"/>
        <v>#DIV/0!</v>
      </c>
      <c r="G55" s="455" t="e">
        <f>$G$7</f>
        <v>#DIV/0!</v>
      </c>
      <c r="I55" s="237">
        <f>'13 Score Fill'!T665</f>
        <v>0</v>
      </c>
      <c r="J55" s="439">
        <f>$J$10</f>
        <v>0</v>
      </c>
      <c r="K55" s="237" t="s">
        <v>283</v>
      </c>
      <c r="L55" s="238" t="str">
        <f>'12 Score Format'!$G$12</f>
        <v>Not Used</v>
      </c>
      <c r="M55" s="457" t="e">
        <f t="shared" si="2"/>
        <v>#DIV/0!</v>
      </c>
      <c r="N55" s="457" t="e">
        <f>$N$10</f>
        <v>#DIV/0!</v>
      </c>
      <c r="P55" s="229"/>
    </row>
    <row r="56" spans="2:16" x14ac:dyDescent="0.25">
      <c r="B56" s="236">
        <f>'13 Score Fill'!$AC$456</f>
        <v>0</v>
      </c>
      <c r="C56" s="246">
        <f>'13 Score Fill'!$AE$25</f>
        <v>0</v>
      </c>
      <c r="D56" s="456" t="s">
        <v>280</v>
      </c>
      <c r="E56" s="662" t="str">
        <f>$E$8</f>
        <v>Not Used - DELEGATION AND CONTROL</v>
      </c>
      <c r="F56" s="455" t="e">
        <f t="shared" si="0"/>
        <v>#DIV/0!</v>
      </c>
      <c r="G56" s="455" t="e">
        <f>$G$8</f>
        <v>#DIV/0!</v>
      </c>
      <c r="I56" s="237">
        <f>SUM(I52:I55)</f>
        <v>0</v>
      </c>
      <c r="J56" s="237">
        <f>SUM(J52:J55)</f>
        <v>0</v>
      </c>
      <c r="K56" s="237" t="str">
        <f>K55</f>
        <v>J</v>
      </c>
      <c r="L56" s="488" t="s">
        <v>248</v>
      </c>
      <c r="M56" s="457" t="e">
        <f>I56/J56</f>
        <v>#DIV/0!</v>
      </c>
      <c r="N56" s="457" t="e">
        <f>$R$11</f>
        <v>#DIV/0!</v>
      </c>
      <c r="P56" s="229"/>
    </row>
    <row r="57" spans="2:16" ht="13.8" x14ac:dyDescent="0.3">
      <c r="B57" s="236">
        <f>'13 Score Fill'!$AC$457</f>
        <v>0</v>
      </c>
      <c r="C57" s="246">
        <f>'13 Score Fill'!$AE$26</f>
        <v>0</v>
      </c>
      <c r="D57" s="456" t="s">
        <v>280</v>
      </c>
      <c r="E57" s="662" t="str">
        <f>$E$9</f>
        <v>Not Used - INTERPERSONAL INSIGHT</v>
      </c>
      <c r="F57" s="455" t="e">
        <f t="shared" si="0"/>
        <v>#DIV/0!</v>
      </c>
      <c r="G57" s="455" t="e">
        <f>$G$9</f>
        <v>#DIV/0!</v>
      </c>
      <c r="I57" s="237">
        <f>'13 Score Fill'!T731</f>
        <v>0</v>
      </c>
      <c r="J57" s="439">
        <f>$J$7</f>
        <v>0</v>
      </c>
      <c r="K57" s="237" t="s">
        <v>284</v>
      </c>
      <c r="L57" s="238" t="e">
        <f>'12 Score Format'!$G$9</f>
        <v>#N/A</v>
      </c>
      <c r="M57" s="457" t="e">
        <f t="shared" si="2"/>
        <v>#DIV/0!</v>
      </c>
      <c r="N57" s="457" t="e">
        <f>$N$7</f>
        <v>#DIV/0!</v>
      </c>
      <c r="P57" s="229"/>
    </row>
    <row r="58" spans="2:16" ht="13.8" x14ac:dyDescent="0.3">
      <c r="B58" s="236">
        <f>'13 Score Fill'!$AC$458</f>
        <v>0</v>
      </c>
      <c r="C58" s="246">
        <f>'13 Score Fill'!$AE$27</f>
        <v>0</v>
      </c>
      <c r="D58" s="456" t="s">
        <v>280</v>
      </c>
      <c r="E58" s="662" t="str">
        <f>$E$10</f>
        <v>Not Used - JUDGMENT</v>
      </c>
      <c r="F58" s="455" t="e">
        <f t="shared" si="0"/>
        <v>#DIV/0!</v>
      </c>
      <c r="G58" s="455" t="e">
        <f>$G$10</f>
        <v>#DIV/0!</v>
      </c>
      <c r="I58" s="237">
        <f>'13 Score Fill'!T732</f>
        <v>0</v>
      </c>
      <c r="J58" s="439">
        <f>$J$8</f>
        <v>0</v>
      </c>
      <c r="K58" s="237" t="s">
        <v>284</v>
      </c>
      <c r="L58" s="238" t="e">
        <f>'12 Score Format'!$G$10</f>
        <v>#N/A</v>
      </c>
      <c r="M58" s="457" t="e">
        <f t="shared" si="2"/>
        <v>#DIV/0!</v>
      </c>
      <c r="N58" s="457" t="e">
        <f>$N$8</f>
        <v>#DIV/0!</v>
      </c>
      <c r="P58" s="229"/>
    </row>
    <row r="59" spans="2:16" ht="13.8" x14ac:dyDescent="0.3">
      <c r="B59" s="236">
        <f>'13 Score Fill'!$AC$459</f>
        <v>0</v>
      </c>
      <c r="C59" s="246">
        <f>'13 Score Fill'!$AE$28</f>
        <v>0</v>
      </c>
      <c r="D59" s="456" t="s">
        <v>280</v>
      </c>
      <c r="E59" s="662" t="str">
        <f>$E$11</f>
        <v>Not Used - ORAL COMMUNICATIONS</v>
      </c>
      <c r="F59" s="455" t="e">
        <f t="shared" si="0"/>
        <v>#DIV/0!</v>
      </c>
      <c r="G59" s="455" t="e">
        <f>$G$11</f>
        <v>#DIV/0!</v>
      </c>
      <c r="I59" s="237">
        <f>'13 Score Fill'!T733</f>
        <v>0</v>
      </c>
      <c r="J59" s="439">
        <f>$J$9</f>
        <v>0</v>
      </c>
      <c r="K59" s="237" t="s">
        <v>284</v>
      </c>
      <c r="L59" s="238" t="e">
        <f>'12 Score Format'!$G$11</f>
        <v>#N/A</v>
      </c>
      <c r="M59" s="457" t="e">
        <f t="shared" si="2"/>
        <v>#DIV/0!</v>
      </c>
      <c r="N59" s="457" t="e">
        <f>$N$9</f>
        <v>#DIV/0!</v>
      </c>
      <c r="P59" s="229"/>
    </row>
    <row r="60" spans="2:16" ht="13.8" x14ac:dyDescent="0.3">
      <c r="B60" s="236">
        <f>'13 Score Fill'!$AC$460</f>
        <v>0</v>
      </c>
      <c r="C60" s="246">
        <f>'13 Score Fill'!$AE$29</f>
        <v>0</v>
      </c>
      <c r="D60" s="456" t="s">
        <v>280</v>
      </c>
      <c r="E60" s="662" t="str">
        <f>$E$12</f>
        <v>Not Used - PLANNING AND ORGANIZING</v>
      </c>
      <c r="F60" s="455" t="e">
        <f t="shared" si="0"/>
        <v>#DIV/0!</v>
      </c>
      <c r="G60" s="455" t="e">
        <f>$G$12</f>
        <v>#DIV/0!</v>
      </c>
      <c r="I60" s="237">
        <f>'13 Score Fill'!T734</f>
        <v>0</v>
      </c>
      <c r="J60" s="439">
        <f>$J$10</f>
        <v>0</v>
      </c>
      <c r="K60" s="237" t="s">
        <v>284</v>
      </c>
      <c r="L60" s="238" t="str">
        <f>'12 Score Format'!$G$12</f>
        <v>Not Used</v>
      </c>
      <c r="M60" s="457" t="e">
        <f t="shared" si="2"/>
        <v>#DIV/0!</v>
      </c>
      <c r="N60" s="457" t="e">
        <f>$N$10</f>
        <v>#DIV/0!</v>
      </c>
      <c r="P60" s="229"/>
    </row>
    <row r="61" spans="2:16" x14ac:dyDescent="0.25">
      <c r="B61" s="236">
        <f>'13 Score Fill'!$AC$461</f>
        <v>0</v>
      </c>
      <c r="C61" s="246">
        <f>'13 Score Fill'!$AE$30</f>
        <v>0</v>
      </c>
      <c r="D61" s="456" t="s">
        <v>280</v>
      </c>
      <c r="E61" s="662" t="str">
        <f>$E$13</f>
        <v>Not Used - PROBLEM ANALYSIS</v>
      </c>
      <c r="F61" s="455" t="e">
        <f t="shared" si="0"/>
        <v>#DIV/0!</v>
      </c>
      <c r="G61" s="455" t="e">
        <f>$G$13</f>
        <v>#DIV/0!</v>
      </c>
      <c r="I61" s="237">
        <f>SUM(I57:I60)</f>
        <v>0</v>
      </c>
      <c r="J61" s="237">
        <f>SUM(J57:J60)</f>
        <v>0</v>
      </c>
      <c r="K61" s="237" t="str">
        <f>K60</f>
        <v>K</v>
      </c>
      <c r="L61" s="488" t="s">
        <v>248</v>
      </c>
      <c r="M61" s="457" t="e">
        <f>I61/J61</f>
        <v>#DIV/0!</v>
      </c>
      <c r="N61" s="457" t="e">
        <f>$R$11</f>
        <v>#DIV/0!</v>
      </c>
      <c r="P61" s="229"/>
    </row>
    <row r="62" spans="2:16" ht="13.8" x14ac:dyDescent="0.3">
      <c r="B62" s="236">
        <f>'13 Score Fill'!$AC$462</f>
        <v>0</v>
      </c>
      <c r="C62" s="246">
        <f>'13 Score Fill'!$AE$31</f>
        <v>0</v>
      </c>
      <c r="D62" s="456" t="s">
        <v>280</v>
      </c>
      <c r="E62" s="663" t="str">
        <f>$E$14</f>
        <v>Not Used - WRITTEN COMMUNICATIONS</v>
      </c>
      <c r="F62" s="455" t="e">
        <f t="shared" si="0"/>
        <v>#DIV/0!</v>
      </c>
      <c r="G62" s="455" t="e">
        <f>$G$14</f>
        <v>#DIV/0!</v>
      </c>
      <c r="I62" s="237">
        <f>'13 Score Fill'!T800</f>
        <v>0</v>
      </c>
      <c r="J62" s="439">
        <f>$J$7</f>
        <v>0</v>
      </c>
      <c r="K62" s="237" t="s">
        <v>285</v>
      </c>
      <c r="L62" s="238" t="e">
        <f>'12 Score Format'!$G$9</f>
        <v>#N/A</v>
      </c>
      <c r="M62" s="457" t="e">
        <f t="shared" si="2"/>
        <v>#DIV/0!</v>
      </c>
      <c r="N62" s="457" t="e">
        <f>$N$7</f>
        <v>#DIV/0!</v>
      </c>
      <c r="P62" s="229"/>
    </row>
    <row r="63" spans="2:16" ht="13.8" x14ac:dyDescent="0.3">
      <c r="B63" s="236">
        <f>'13 Score Fill'!$AC$524</f>
        <v>0</v>
      </c>
      <c r="C63" s="246">
        <f>'13 Score Fill'!$AE$24</f>
        <v>0</v>
      </c>
      <c r="D63" s="456" t="s">
        <v>281</v>
      </c>
      <c r="E63" s="662" t="str">
        <f>$E$7</f>
        <v>Not Used - DECISIVENESS</v>
      </c>
      <c r="F63" s="455" t="e">
        <f t="shared" si="0"/>
        <v>#DIV/0!</v>
      </c>
      <c r="G63" s="455" t="e">
        <f>$G$7</f>
        <v>#DIV/0!</v>
      </c>
      <c r="I63" s="237">
        <f>'13 Score Fill'!T801</f>
        <v>0</v>
      </c>
      <c r="J63" s="439">
        <f>$J$8</f>
        <v>0</v>
      </c>
      <c r="K63" s="237" t="s">
        <v>285</v>
      </c>
      <c r="L63" s="238" t="e">
        <f>'12 Score Format'!$G$10</f>
        <v>#N/A</v>
      </c>
      <c r="M63" s="457" t="e">
        <f t="shared" si="2"/>
        <v>#DIV/0!</v>
      </c>
      <c r="N63" s="457" t="e">
        <f>$N$8</f>
        <v>#DIV/0!</v>
      </c>
      <c r="P63" s="229"/>
    </row>
    <row r="64" spans="2:16" ht="13.8" x14ac:dyDescent="0.3">
      <c r="B64" s="236">
        <f>'13 Score Fill'!$AC$525</f>
        <v>0</v>
      </c>
      <c r="C64" s="246">
        <f>'13 Score Fill'!$AE$25</f>
        <v>0</v>
      </c>
      <c r="D64" s="456" t="s">
        <v>281</v>
      </c>
      <c r="E64" s="662" t="str">
        <f>$E$8</f>
        <v>Not Used - DELEGATION AND CONTROL</v>
      </c>
      <c r="F64" s="455" t="e">
        <f t="shared" si="0"/>
        <v>#DIV/0!</v>
      </c>
      <c r="G64" s="455" t="e">
        <f>$G$8</f>
        <v>#DIV/0!</v>
      </c>
      <c r="I64" s="237">
        <f>'13 Score Fill'!T802</f>
        <v>0</v>
      </c>
      <c r="J64" s="439">
        <f>$J$9</f>
        <v>0</v>
      </c>
      <c r="K64" s="237" t="s">
        <v>285</v>
      </c>
      <c r="L64" s="238" t="e">
        <f>'12 Score Format'!$G$11</f>
        <v>#N/A</v>
      </c>
      <c r="M64" s="457" t="e">
        <f t="shared" si="2"/>
        <v>#DIV/0!</v>
      </c>
      <c r="N64" s="457" t="e">
        <f>$N$9</f>
        <v>#DIV/0!</v>
      </c>
      <c r="P64" s="229"/>
    </row>
    <row r="65" spans="2:16" ht="13.8" x14ac:dyDescent="0.3">
      <c r="B65" s="236">
        <f>'13 Score Fill'!$AC$526</f>
        <v>0</v>
      </c>
      <c r="C65" s="246">
        <f>'13 Score Fill'!$AE$26</f>
        <v>0</v>
      </c>
      <c r="D65" s="456" t="s">
        <v>281</v>
      </c>
      <c r="E65" s="662" t="str">
        <f>$E$9</f>
        <v>Not Used - INTERPERSONAL INSIGHT</v>
      </c>
      <c r="F65" s="455" t="e">
        <f t="shared" si="0"/>
        <v>#DIV/0!</v>
      </c>
      <c r="G65" s="455" t="e">
        <f>$G$9</f>
        <v>#DIV/0!</v>
      </c>
      <c r="I65" s="237">
        <f>'13 Score Fill'!T803</f>
        <v>0</v>
      </c>
      <c r="J65" s="439">
        <f>$J$10</f>
        <v>0</v>
      </c>
      <c r="K65" s="237" t="s">
        <v>285</v>
      </c>
      <c r="L65" s="238" t="str">
        <f>'12 Score Format'!$G$12</f>
        <v>Not Used</v>
      </c>
      <c r="M65" s="457" t="e">
        <f t="shared" si="2"/>
        <v>#DIV/0!</v>
      </c>
      <c r="N65" s="457" t="e">
        <f>$N$10</f>
        <v>#DIV/0!</v>
      </c>
      <c r="P65" s="229"/>
    </row>
    <row r="66" spans="2:16" x14ac:dyDescent="0.25">
      <c r="B66" s="236">
        <f>'13 Score Fill'!$AC$527</f>
        <v>0</v>
      </c>
      <c r="C66" s="246">
        <f>'13 Score Fill'!$AE$27</f>
        <v>0</v>
      </c>
      <c r="D66" s="456" t="s">
        <v>281</v>
      </c>
      <c r="E66" s="662" t="str">
        <f>$E$10</f>
        <v>Not Used - JUDGMENT</v>
      </c>
      <c r="F66" s="455" t="e">
        <f t="shared" si="0"/>
        <v>#DIV/0!</v>
      </c>
      <c r="G66" s="455" t="e">
        <f>$G$10</f>
        <v>#DIV/0!</v>
      </c>
      <c r="I66" s="237">
        <f>SUM(I62:I65)</f>
        <v>0</v>
      </c>
      <c r="J66" s="237">
        <f>SUM(J62:J65)</f>
        <v>0</v>
      </c>
      <c r="K66" s="237" t="str">
        <f>K65</f>
        <v>L</v>
      </c>
      <c r="L66" s="488" t="s">
        <v>248</v>
      </c>
      <c r="M66" s="457" t="e">
        <f>I66/J66</f>
        <v>#DIV/0!</v>
      </c>
      <c r="N66" s="457" t="e">
        <f>$R$11</f>
        <v>#DIV/0!</v>
      </c>
      <c r="P66" s="229"/>
    </row>
    <row r="67" spans="2:16" ht="13.8" x14ac:dyDescent="0.3">
      <c r="B67" s="236">
        <f>'13 Score Fill'!$AC$528</f>
        <v>0</v>
      </c>
      <c r="C67" s="246">
        <f>'13 Score Fill'!$AE$28</f>
        <v>0</v>
      </c>
      <c r="D67" s="456" t="s">
        <v>281</v>
      </c>
      <c r="E67" s="662" t="str">
        <f>$E$11</f>
        <v>Not Used - ORAL COMMUNICATIONS</v>
      </c>
      <c r="F67" s="455" t="e">
        <f t="shared" si="0"/>
        <v>#DIV/0!</v>
      </c>
      <c r="G67" s="455" t="e">
        <f>$G$11</f>
        <v>#DIV/0!</v>
      </c>
      <c r="I67" s="237">
        <f>'13 Score Fill'!T869</f>
        <v>0</v>
      </c>
      <c r="J67" s="439">
        <f>$J$7</f>
        <v>0</v>
      </c>
      <c r="K67" s="237" t="s">
        <v>286</v>
      </c>
      <c r="L67" s="238" t="e">
        <f>'12 Score Format'!$G$9</f>
        <v>#N/A</v>
      </c>
      <c r="M67" s="457" t="e">
        <f t="shared" si="2"/>
        <v>#DIV/0!</v>
      </c>
      <c r="N67" s="457" t="e">
        <f>$N$7</f>
        <v>#DIV/0!</v>
      </c>
      <c r="P67" s="229"/>
    </row>
    <row r="68" spans="2:16" ht="13.8" x14ac:dyDescent="0.3">
      <c r="B68" s="236">
        <f>'13 Score Fill'!$AC$529</f>
        <v>0</v>
      </c>
      <c r="C68" s="246">
        <f>'13 Score Fill'!$AE$29</f>
        <v>0</v>
      </c>
      <c r="D68" s="456" t="s">
        <v>281</v>
      </c>
      <c r="E68" s="662" t="str">
        <f>$E$12</f>
        <v>Not Used - PLANNING AND ORGANIZING</v>
      </c>
      <c r="F68" s="455" t="e">
        <f t="shared" si="0"/>
        <v>#DIV/0!</v>
      </c>
      <c r="G68" s="455" t="e">
        <f>$G$12</f>
        <v>#DIV/0!</v>
      </c>
      <c r="I68" s="237">
        <f>'13 Score Fill'!T870</f>
        <v>0</v>
      </c>
      <c r="J68" s="439">
        <f>$J$8</f>
        <v>0</v>
      </c>
      <c r="K68" s="237" t="s">
        <v>286</v>
      </c>
      <c r="L68" s="238" t="e">
        <f>'12 Score Format'!$G$10</f>
        <v>#N/A</v>
      </c>
      <c r="M68" s="457" t="e">
        <f t="shared" si="2"/>
        <v>#DIV/0!</v>
      </c>
      <c r="N68" s="457" t="e">
        <f>$N$8</f>
        <v>#DIV/0!</v>
      </c>
      <c r="P68" s="229"/>
    </row>
    <row r="69" spans="2:16" ht="13.8" x14ac:dyDescent="0.3">
      <c r="B69" s="236">
        <f>'13 Score Fill'!$AC$530</f>
        <v>0</v>
      </c>
      <c r="C69" s="246">
        <f>'13 Score Fill'!$AE$30</f>
        <v>0</v>
      </c>
      <c r="D69" s="456" t="s">
        <v>281</v>
      </c>
      <c r="E69" s="662" t="str">
        <f>$E$13</f>
        <v>Not Used - PROBLEM ANALYSIS</v>
      </c>
      <c r="F69" s="455" t="e">
        <f t="shared" si="0"/>
        <v>#DIV/0!</v>
      </c>
      <c r="G69" s="455" t="e">
        <f>$G$13</f>
        <v>#DIV/0!</v>
      </c>
      <c r="I69" s="237">
        <f>'13 Score Fill'!T871</f>
        <v>0</v>
      </c>
      <c r="J69" s="439">
        <f>$J$9</f>
        <v>0</v>
      </c>
      <c r="K69" s="237" t="s">
        <v>286</v>
      </c>
      <c r="L69" s="238" t="e">
        <f>'12 Score Format'!$G$11</f>
        <v>#N/A</v>
      </c>
      <c r="M69" s="457" t="e">
        <f t="shared" si="2"/>
        <v>#DIV/0!</v>
      </c>
      <c r="N69" s="457" t="e">
        <f>$N$9</f>
        <v>#DIV/0!</v>
      </c>
      <c r="P69" s="229"/>
    </row>
    <row r="70" spans="2:16" ht="13.8" x14ac:dyDescent="0.3">
      <c r="B70" s="236">
        <f>'13 Score Fill'!$AC$531</f>
        <v>0</v>
      </c>
      <c r="C70" s="246">
        <f>'13 Score Fill'!$AE$31</f>
        <v>0</v>
      </c>
      <c r="D70" s="456" t="s">
        <v>281</v>
      </c>
      <c r="E70" s="663" t="str">
        <f>$E$14</f>
        <v>Not Used - WRITTEN COMMUNICATIONS</v>
      </c>
      <c r="F70" s="455" t="e">
        <f t="shared" si="0"/>
        <v>#DIV/0!</v>
      </c>
      <c r="G70" s="455" t="e">
        <f>$G$14</f>
        <v>#DIV/0!</v>
      </c>
      <c r="I70" s="237">
        <f>'13 Score Fill'!T872</f>
        <v>0</v>
      </c>
      <c r="J70" s="439">
        <f>$J$10</f>
        <v>0</v>
      </c>
      <c r="K70" s="237" t="s">
        <v>286</v>
      </c>
      <c r="L70" s="238" t="str">
        <f>'12 Score Format'!$G$12</f>
        <v>Not Used</v>
      </c>
      <c r="M70" s="457" t="e">
        <f t="shared" si="2"/>
        <v>#DIV/0!</v>
      </c>
      <c r="N70" s="457" t="e">
        <f>$N$10</f>
        <v>#DIV/0!</v>
      </c>
      <c r="P70" s="229"/>
    </row>
    <row r="71" spans="2:16" x14ac:dyDescent="0.25">
      <c r="B71" s="236">
        <f>'13 Score Fill'!$AC$593</f>
        <v>0</v>
      </c>
      <c r="C71" s="246">
        <f>'13 Score Fill'!$AE$24</f>
        <v>0</v>
      </c>
      <c r="D71" s="456" t="s">
        <v>282</v>
      </c>
      <c r="E71" s="662" t="str">
        <f>$E$7</f>
        <v>Not Used - DECISIVENESS</v>
      </c>
      <c r="F71" s="455" t="e">
        <f t="shared" ref="F71:F134" si="3">B71/C71</f>
        <v>#DIV/0!</v>
      </c>
      <c r="G71" s="455" t="e">
        <f>$G$7</f>
        <v>#DIV/0!</v>
      </c>
      <c r="I71" s="237">
        <f>SUM(I67:I70)</f>
        <v>0</v>
      </c>
      <c r="J71" s="237">
        <f>SUM(J67:J70)</f>
        <v>0</v>
      </c>
      <c r="K71" s="237" t="str">
        <f>K70</f>
        <v>M</v>
      </c>
      <c r="L71" s="488" t="s">
        <v>248</v>
      </c>
      <c r="M71" s="457" t="e">
        <f>I71/J71</f>
        <v>#DIV/0!</v>
      </c>
      <c r="N71" s="457" t="e">
        <f>$R$11</f>
        <v>#DIV/0!</v>
      </c>
      <c r="P71" s="229"/>
    </row>
    <row r="72" spans="2:16" ht="13.8" x14ac:dyDescent="0.3">
      <c r="B72" s="236">
        <f>'13 Score Fill'!$AC$594</f>
        <v>0</v>
      </c>
      <c r="C72" s="246">
        <f>'13 Score Fill'!$AE$25</f>
        <v>0</v>
      </c>
      <c r="D72" s="456" t="s">
        <v>282</v>
      </c>
      <c r="E72" s="662" t="str">
        <f>$E$8</f>
        <v>Not Used - DELEGATION AND CONTROL</v>
      </c>
      <c r="F72" s="455" t="e">
        <f t="shared" si="3"/>
        <v>#DIV/0!</v>
      </c>
      <c r="G72" s="455" t="e">
        <f>$G$8</f>
        <v>#DIV/0!</v>
      </c>
      <c r="I72" s="237">
        <f>'13 Score Fill'!T938</f>
        <v>0</v>
      </c>
      <c r="J72" s="439">
        <f>$J$7</f>
        <v>0</v>
      </c>
      <c r="K72" s="237" t="s">
        <v>287</v>
      </c>
      <c r="L72" s="238" t="e">
        <f>'12 Score Format'!$G$9</f>
        <v>#N/A</v>
      </c>
      <c r="M72" s="457" t="e">
        <f t="shared" si="2"/>
        <v>#DIV/0!</v>
      </c>
      <c r="N72" s="457" t="e">
        <f>$N$7</f>
        <v>#DIV/0!</v>
      </c>
      <c r="P72" s="229"/>
    </row>
    <row r="73" spans="2:16" ht="13.8" x14ac:dyDescent="0.3">
      <c r="B73" s="236">
        <f>'13 Score Fill'!$AC$595</f>
        <v>0</v>
      </c>
      <c r="C73" s="246">
        <f>'13 Score Fill'!$AE$26</f>
        <v>0</v>
      </c>
      <c r="D73" s="456" t="s">
        <v>282</v>
      </c>
      <c r="E73" s="662" t="str">
        <f>$E$9</f>
        <v>Not Used - INTERPERSONAL INSIGHT</v>
      </c>
      <c r="F73" s="455" t="e">
        <f t="shared" si="3"/>
        <v>#DIV/0!</v>
      </c>
      <c r="G73" s="455" t="e">
        <f>$G$9</f>
        <v>#DIV/0!</v>
      </c>
      <c r="I73" s="237">
        <f>'13 Score Fill'!T939</f>
        <v>0</v>
      </c>
      <c r="J73" s="439">
        <f>$J$8</f>
        <v>0</v>
      </c>
      <c r="K73" s="237" t="s">
        <v>287</v>
      </c>
      <c r="L73" s="238" t="e">
        <f>'12 Score Format'!$G$10</f>
        <v>#N/A</v>
      </c>
      <c r="M73" s="457" t="e">
        <f t="shared" si="2"/>
        <v>#DIV/0!</v>
      </c>
      <c r="N73" s="457" t="e">
        <f>$N$8</f>
        <v>#DIV/0!</v>
      </c>
      <c r="P73" s="229"/>
    </row>
    <row r="74" spans="2:16" ht="13.8" x14ac:dyDescent="0.3">
      <c r="B74" s="236">
        <f>'13 Score Fill'!$AC$596</f>
        <v>0</v>
      </c>
      <c r="C74" s="246">
        <f>'13 Score Fill'!$AE$27</f>
        <v>0</v>
      </c>
      <c r="D74" s="456" t="s">
        <v>282</v>
      </c>
      <c r="E74" s="662" t="str">
        <f>$E$10</f>
        <v>Not Used - JUDGMENT</v>
      </c>
      <c r="F74" s="455" t="e">
        <f t="shared" si="3"/>
        <v>#DIV/0!</v>
      </c>
      <c r="G74" s="455" t="e">
        <f>$G$10</f>
        <v>#DIV/0!</v>
      </c>
      <c r="I74" s="237">
        <f>'13 Score Fill'!T940</f>
        <v>0</v>
      </c>
      <c r="J74" s="439">
        <f>$J$9</f>
        <v>0</v>
      </c>
      <c r="K74" s="237" t="s">
        <v>287</v>
      </c>
      <c r="L74" s="238" t="e">
        <f>'12 Score Format'!$G$11</f>
        <v>#N/A</v>
      </c>
      <c r="M74" s="457" t="e">
        <f t="shared" si="2"/>
        <v>#DIV/0!</v>
      </c>
      <c r="N74" s="457" t="e">
        <f>$N$9</f>
        <v>#DIV/0!</v>
      </c>
      <c r="P74" s="229"/>
    </row>
    <row r="75" spans="2:16" ht="13.8" x14ac:dyDescent="0.3">
      <c r="B75" s="236">
        <f>'13 Score Fill'!$AC$597</f>
        <v>0</v>
      </c>
      <c r="C75" s="246">
        <f>'13 Score Fill'!$AE$28</f>
        <v>0</v>
      </c>
      <c r="D75" s="456" t="s">
        <v>282</v>
      </c>
      <c r="E75" s="662" t="str">
        <f>$E$11</f>
        <v>Not Used - ORAL COMMUNICATIONS</v>
      </c>
      <c r="F75" s="455" t="e">
        <f t="shared" si="3"/>
        <v>#DIV/0!</v>
      </c>
      <c r="G75" s="455" t="e">
        <f>$G$11</f>
        <v>#DIV/0!</v>
      </c>
      <c r="I75" s="237">
        <f>'13 Score Fill'!T941</f>
        <v>0</v>
      </c>
      <c r="J75" s="439">
        <f>$J$10</f>
        <v>0</v>
      </c>
      <c r="K75" s="237" t="s">
        <v>287</v>
      </c>
      <c r="L75" s="238" t="str">
        <f>'12 Score Format'!$G$12</f>
        <v>Not Used</v>
      </c>
      <c r="M75" s="457" t="e">
        <f t="shared" si="2"/>
        <v>#DIV/0!</v>
      </c>
      <c r="N75" s="457" t="e">
        <f>$N$10</f>
        <v>#DIV/0!</v>
      </c>
      <c r="P75" s="229"/>
    </row>
    <row r="76" spans="2:16" x14ac:dyDescent="0.25">
      <c r="B76" s="236">
        <f>'13 Score Fill'!$AC$598</f>
        <v>0</v>
      </c>
      <c r="C76" s="246">
        <f>'13 Score Fill'!$AE$29</f>
        <v>0</v>
      </c>
      <c r="D76" s="456" t="s">
        <v>282</v>
      </c>
      <c r="E76" s="662" t="str">
        <f>$E$12</f>
        <v>Not Used - PLANNING AND ORGANIZING</v>
      </c>
      <c r="F76" s="455" t="e">
        <f t="shared" si="3"/>
        <v>#DIV/0!</v>
      </c>
      <c r="G76" s="455" t="e">
        <f>$G$12</f>
        <v>#DIV/0!</v>
      </c>
      <c r="I76" s="237">
        <f>SUM(I72:I75)</f>
        <v>0</v>
      </c>
      <c r="J76" s="237">
        <f>SUM(J72:J75)</f>
        <v>0</v>
      </c>
      <c r="K76" s="237" t="str">
        <f>K75</f>
        <v>N</v>
      </c>
      <c r="L76" s="488" t="s">
        <v>248</v>
      </c>
      <c r="M76" s="457" t="e">
        <f>I76/J76</f>
        <v>#DIV/0!</v>
      </c>
      <c r="N76" s="457" t="e">
        <f>$R$11</f>
        <v>#DIV/0!</v>
      </c>
      <c r="P76" s="229"/>
    </row>
    <row r="77" spans="2:16" ht="13.8" x14ac:dyDescent="0.3">
      <c r="B77" s="236">
        <f>'13 Score Fill'!$AC$599</f>
        <v>0</v>
      </c>
      <c r="C77" s="246">
        <f>'13 Score Fill'!$AE$30</f>
        <v>0</v>
      </c>
      <c r="D77" s="456" t="s">
        <v>282</v>
      </c>
      <c r="E77" s="662" t="str">
        <f>$E$13</f>
        <v>Not Used - PROBLEM ANALYSIS</v>
      </c>
      <c r="F77" s="455" t="e">
        <f t="shared" si="3"/>
        <v>#DIV/0!</v>
      </c>
      <c r="G77" s="455" t="e">
        <f>$G$13</f>
        <v>#DIV/0!</v>
      </c>
      <c r="I77" s="237">
        <f>'13 Score Fill'!T1007</f>
        <v>0</v>
      </c>
      <c r="J77" s="439">
        <f>$J$7</f>
        <v>0</v>
      </c>
      <c r="K77" s="237" t="s">
        <v>288</v>
      </c>
      <c r="L77" s="238" t="e">
        <f>'12 Score Format'!$G$9</f>
        <v>#N/A</v>
      </c>
      <c r="M77" s="457" t="e">
        <f t="shared" si="2"/>
        <v>#DIV/0!</v>
      </c>
      <c r="N77" s="457" t="e">
        <f>$N$7</f>
        <v>#DIV/0!</v>
      </c>
      <c r="P77" s="229"/>
    </row>
    <row r="78" spans="2:16" ht="13.8" x14ac:dyDescent="0.3">
      <c r="B78" s="236">
        <f>'13 Score Fill'!$AC$600</f>
        <v>0</v>
      </c>
      <c r="C78" s="246">
        <f>'13 Score Fill'!$AE$31</f>
        <v>0</v>
      </c>
      <c r="D78" s="456" t="s">
        <v>282</v>
      </c>
      <c r="E78" s="663" t="str">
        <f>$E$14</f>
        <v>Not Used - WRITTEN COMMUNICATIONS</v>
      </c>
      <c r="F78" s="455" t="e">
        <f t="shared" si="3"/>
        <v>#DIV/0!</v>
      </c>
      <c r="G78" s="455" t="e">
        <f>$G$14</f>
        <v>#DIV/0!</v>
      </c>
      <c r="I78" s="237">
        <f>'13 Score Fill'!T1008</f>
        <v>0</v>
      </c>
      <c r="J78" s="439">
        <f>$J$8</f>
        <v>0</v>
      </c>
      <c r="K78" s="237" t="s">
        <v>288</v>
      </c>
      <c r="L78" s="238" t="e">
        <f>'12 Score Format'!$G$10</f>
        <v>#N/A</v>
      </c>
      <c r="M78" s="457" t="e">
        <f t="shared" si="2"/>
        <v>#DIV/0!</v>
      </c>
      <c r="N78" s="457" t="e">
        <f>$N$8</f>
        <v>#DIV/0!</v>
      </c>
      <c r="P78" s="229"/>
    </row>
    <row r="79" spans="2:16" ht="13.8" x14ac:dyDescent="0.3">
      <c r="B79" s="236">
        <f>'13 Score Fill'!$AC$662</f>
        <v>0</v>
      </c>
      <c r="C79" s="246">
        <f>'13 Score Fill'!$AE$24</f>
        <v>0</v>
      </c>
      <c r="D79" s="456" t="s">
        <v>283</v>
      </c>
      <c r="E79" s="662" t="str">
        <f>$E$7</f>
        <v>Not Used - DECISIVENESS</v>
      </c>
      <c r="F79" s="455" t="e">
        <f t="shared" si="3"/>
        <v>#DIV/0!</v>
      </c>
      <c r="G79" s="455" t="e">
        <f>$G$7</f>
        <v>#DIV/0!</v>
      </c>
      <c r="I79" s="237">
        <f>'13 Score Fill'!T1009</f>
        <v>0</v>
      </c>
      <c r="J79" s="439">
        <f>$J$9</f>
        <v>0</v>
      </c>
      <c r="K79" s="237" t="s">
        <v>288</v>
      </c>
      <c r="L79" s="238" t="e">
        <f>'12 Score Format'!$G$11</f>
        <v>#N/A</v>
      </c>
      <c r="M79" s="457" t="e">
        <f t="shared" si="2"/>
        <v>#DIV/0!</v>
      </c>
      <c r="N79" s="457" t="e">
        <f>$N$9</f>
        <v>#DIV/0!</v>
      </c>
      <c r="P79" s="229"/>
    </row>
    <row r="80" spans="2:16" ht="13.8" x14ac:dyDescent="0.3">
      <c r="B80" s="236">
        <f>'13 Score Fill'!$AC$663</f>
        <v>0</v>
      </c>
      <c r="C80" s="246">
        <f>'13 Score Fill'!$AE$25</f>
        <v>0</v>
      </c>
      <c r="D80" s="456" t="s">
        <v>283</v>
      </c>
      <c r="E80" s="662" t="str">
        <f>$E$8</f>
        <v>Not Used - DELEGATION AND CONTROL</v>
      </c>
      <c r="F80" s="455" t="e">
        <f t="shared" si="3"/>
        <v>#DIV/0!</v>
      </c>
      <c r="G80" s="455" t="e">
        <f>$G$8</f>
        <v>#DIV/0!</v>
      </c>
      <c r="I80" s="237">
        <f>'13 Score Fill'!T1010</f>
        <v>0</v>
      </c>
      <c r="J80" s="439">
        <f>$J$10</f>
        <v>0</v>
      </c>
      <c r="K80" s="237" t="s">
        <v>288</v>
      </c>
      <c r="L80" s="238" t="str">
        <f>'12 Score Format'!$G$12</f>
        <v>Not Used</v>
      </c>
      <c r="M80" s="457" t="e">
        <f t="shared" si="2"/>
        <v>#DIV/0!</v>
      </c>
      <c r="N80" s="457" t="e">
        <f>$N$10</f>
        <v>#DIV/0!</v>
      </c>
      <c r="P80" s="229"/>
    </row>
    <row r="81" spans="2:16" x14ac:dyDescent="0.25">
      <c r="B81" s="236">
        <f>'13 Score Fill'!$AC$664</f>
        <v>0</v>
      </c>
      <c r="C81" s="246">
        <f>'13 Score Fill'!$AE$26</f>
        <v>0</v>
      </c>
      <c r="D81" s="456" t="s">
        <v>283</v>
      </c>
      <c r="E81" s="662" t="str">
        <f>$E$9</f>
        <v>Not Used - INTERPERSONAL INSIGHT</v>
      </c>
      <c r="F81" s="455" t="e">
        <f t="shared" si="3"/>
        <v>#DIV/0!</v>
      </c>
      <c r="G81" s="455" t="e">
        <f>$G$9</f>
        <v>#DIV/0!</v>
      </c>
      <c r="I81" s="237">
        <f>SUM(I77:I80)</f>
        <v>0</v>
      </c>
      <c r="J81" s="237">
        <f>SUM(J77:J80)</f>
        <v>0</v>
      </c>
      <c r="K81" s="237" t="str">
        <f>K80</f>
        <v>O</v>
      </c>
      <c r="L81" s="488" t="s">
        <v>248</v>
      </c>
      <c r="M81" s="457" t="e">
        <f>I81/J81</f>
        <v>#DIV/0!</v>
      </c>
      <c r="N81" s="457" t="e">
        <f>$R$11</f>
        <v>#DIV/0!</v>
      </c>
      <c r="P81" s="229"/>
    </row>
    <row r="82" spans="2:16" ht="13.8" x14ac:dyDescent="0.3">
      <c r="B82" s="236">
        <f>'13 Score Fill'!$AC$665</f>
        <v>0</v>
      </c>
      <c r="C82" s="246">
        <f>'13 Score Fill'!$AE$27</f>
        <v>0</v>
      </c>
      <c r="D82" s="456" t="s">
        <v>283</v>
      </c>
      <c r="E82" s="662" t="str">
        <f>$E$10</f>
        <v>Not Used - JUDGMENT</v>
      </c>
      <c r="F82" s="455" t="e">
        <f t="shared" si="3"/>
        <v>#DIV/0!</v>
      </c>
      <c r="G82" s="455" t="e">
        <f>$G$10</f>
        <v>#DIV/0!</v>
      </c>
      <c r="I82" s="237">
        <f>'13 Score Fill'!T1076</f>
        <v>0</v>
      </c>
      <c r="J82" s="439">
        <f>$J$7</f>
        <v>0</v>
      </c>
      <c r="K82" s="237" t="s">
        <v>289</v>
      </c>
      <c r="L82" s="238" t="e">
        <f>'12 Score Format'!$G$9</f>
        <v>#N/A</v>
      </c>
      <c r="M82" s="457" t="e">
        <f t="shared" si="2"/>
        <v>#DIV/0!</v>
      </c>
      <c r="N82" s="457" t="e">
        <f>$N$7</f>
        <v>#DIV/0!</v>
      </c>
      <c r="P82" s="229"/>
    </row>
    <row r="83" spans="2:16" ht="13.8" x14ac:dyDescent="0.3">
      <c r="B83" s="236">
        <f>'13 Score Fill'!$AC$666</f>
        <v>0</v>
      </c>
      <c r="C83" s="246">
        <f>'13 Score Fill'!$AE$28</f>
        <v>0</v>
      </c>
      <c r="D83" s="456" t="s">
        <v>283</v>
      </c>
      <c r="E83" s="662" t="str">
        <f>$E$11</f>
        <v>Not Used - ORAL COMMUNICATIONS</v>
      </c>
      <c r="F83" s="455" t="e">
        <f t="shared" si="3"/>
        <v>#DIV/0!</v>
      </c>
      <c r="G83" s="455" t="e">
        <f>$G$11</f>
        <v>#DIV/0!</v>
      </c>
      <c r="I83" s="237">
        <f>'13 Score Fill'!T1077</f>
        <v>0</v>
      </c>
      <c r="J83" s="439">
        <f>$J$8</f>
        <v>0</v>
      </c>
      <c r="K83" s="237" t="s">
        <v>289</v>
      </c>
      <c r="L83" s="238" t="e">
        <f>'12 Score Format'!$G$10</f>
        <v>#N/A</v>
      </c>
      <c r="M83" s="457" t="e">
        <f t="shared" si="2"/>
        <v>#DIV/0!</v>
      </c>
      <c r="N83" s="457" t="e">
        <f>$N$8</f>
        <v>#DIV/0!</v>
      </c>
      <c r="P83" s="229"/>
    </row>
    <row r="84" spans="2:16" ht="13.8" x14ac:dyDescent="0.3">
      <c r="B84" s="236">
        <f>'13 Score Fill'!$AC$667</f>
        <v>0</v>
      </c>
      <c r="C84" s="246">
        <f>'13 Score Fill'!$AE$29</f>
        <v>0</v>
      </c>
      <c r="D84" s="456" t="s">
        <v>283</v>
      </c>
      <c r="E84" s="662" t="str">
        <f>$E$12</f>
        <v>Not Used - PLANNING AND ORGANIZING</v>
      </c>
      <c r="F84" s="455" t="e">
        <f t="shared" si="3"/>
        <v>#DIV/0!</v>
      </c>
      <c r="G84" s="455" t="e">
        <f>$G$12</f>
        <v>#DIV/0!</v>
      </c>
      <c r="I84" s="237">
        <f>'13 Score Fill'!T1078</f>
        <v>0</v>
      </c>
      <c r="J84" s="439">
        <f>$J$9</f>
        <v>0</v>
      </c>
      <c r="K84" s="237" t="s">
        <v>289</v>
      </c>
      <c r="L84" s="238" t="e">
        <f>'12 Score Format'!$G$11</f>
        <v>#N/A</v>
      </c>
      <c r="M84" s="457" t="e">
        <f t="shared" si="2"/>
        <v>#DIV/0!</v>
      </c>
      <c r="N84" s="457" t="e">
        <f>$N$9</f>
        <v>#DIV/0!</v>
      </c>
      <c r="P84" s="229"/>
    </row>
    <row r="85" spans="2:16" ht="13.8" x14ac:dyDescent="0.3">
      <c r="B85" s="236">
        <f>'13 Score Fill'!$AC$668</f>
        <v>0</v>
      </c>
      <c r="C85" s="246">
        <f>'13 Score Fill'!$AE$30</f>
        <v>0</v>
      </c>
      <c r="D85" s="456" t="s">
        <v>283</v>
      </c>
      <c r="E85" s="662" t="str">
        <f>$E$13</f>
        <v>Not Used - PROBLEM ANALYSIS</v>
      </c>
      <c r="F85" s="455" t="e">
        <f t="shared" si="3"/>
        <v>#DIV/0!</v>
      </c>
      <c r="G85" s="455" t="e">
        <f>$G$13</f>
        <v>#DIV/0!</v>
      </c>
      <c r="I85" s="237">
        <f>'13 Score Fill'!T1079</f>
        <v>0</v>
      </c>
      <c r="J85" s="439">
        <f>$J$10</f>
        <v>0</v>
      </c>
      <c r="K85" s="237" t="s">
        <v>289</v>
      </c>
      <c r="L85" s="238" t="str">
        <f>'12 Score Format'!$G$12</f>
        <v>Not Used</v>
      </c>
      <c r="M85" s="457" t="e">
        <f t="shared" si="2"/>
        <v>#DIV/0!</v>
      </c>
      <c r="N85" s="457" t="e">
        <f>$N$10</f>
        <v>#DIV/0!</v>
      </c>
      <c r="P85" s="229"/>
    </row>
    <row r="86" spans="2:16" x14ac:dyDescent="0.25">
      <c r="B86" s="236">
        <f>'13 Score Fill'!$AC$669</f>
        <v>0</v>
      </c>
      <c r="C86" s="246">
        <f>'13 Score Fill'!$AE$31</f>
        <v>0</v>
      </c>
      <c r="D86" s="456" t="s">
        <v>283</v>
      </c>
      <c r="E86" s="663" t="str">
        <f>$E$14</f>
        <v>Not Used - WRITTEN COMMUNICATIONS</v>
      </c>
      <c r="F86" s="455" t="e">
        <f t="shared" si="3"/>
        <v>#DIV/0!</v>
      </c>
      <c r="G86" s="455" t="e">
        <f>$G$14</f>
        <v>#DIV/0!</v>
      </c>
      <c r="I86" s="237">
        <f>SUM(I82:I85)</f>
        <v>0</v>
      </c>
      <c r="J86" s="237">
        <f>SUM(J82:J85)</f>
        <v>0</v>
      </c>
      <c r="K86" s="237" t="str">
        <f>K85</f>
        <v>P</v>
      </c>
      <c r="L86" s="488" t="s">
        <v>248</v>
      </c>
      <c r="M86" s="457" t="e">
        <f>I86/J86</f>
        <v>#DIV/0!</v>
      </c>
      <c r="N86" s="457" t="e">
        <f>$R$11</f>
        <v>#DIV/0!</v>
      </c>
      <c r="P86" s="229"/>
    </row>
    <row r="87" spans="2:16" ht="13.8" x14ac:dyDescent="0.3">
      <c r="B87" s="236">
        <f>'13 Score Fill'!$AC$731</f>
        <v>0</v>
      </c>
      <c r="C87" s="246">
        <f>'13 Score Fill'!$AE$24</f>
        <v>0</v>
      </c>
      <c r="D87" s="456" t="s">
        <v>284</v>
      </c>
      <c r="E87" s="662" t="str">
        <f>$E$7</f>
        <v>Not Used - DECISIVENESS</v>
      </c>
      <c r="F87" s="455" t="e">
        <f t="shared" si="3"/>
        <v>#DIV/0!</v>
      </c>
      <c r="G87" s="455" t="e">
        <f>$G$7</f>
        <v>#DIV/0!</v>
      </c>
      <c r="I87" s="237">
        <f>'13 Score Fill'!T1145</f>
        <v>0</v>
      </c>
      <c r="J87" s="439">
        <f>$J$7</f>
        <v>0</v>
      </c>
      <c r="K87" s="237" t="s">
        <v>290</v>
      </c>
      <c r="L87" s="238" t="e">
        <f>'12 Score Format'!$G$9</f>
        <v>#N/A</v>
      </c>
      <c r="M87" s="457" t="e">
        <f t="shared" ref="M87:M125" si="4">I87/J87</f>
        <v>#DIV/0!</v>
      </c>
      <c r="N87" s="457" t="e">
        <f>$N$7</f>
        <v>#DIV/0!</v>
      </c>
      <c r="P87" s="229"/>
    </row>
    <row r="88" spans="2:16" ht="13.8" x14ac:dyDescent="0.3">
      <c r="B88" s="236">
        <f>'13 Score Fill'!$AC$732</f>
        <v>0</v>
      </c>
      <c r="C88" s="246">
        <f>'13 Score Fill'!$AE$25</f>
        <v>0</v>
      </c>
      <c r="D88" s="456" t="s">
        <v>284</v>
      </c>
      <c r="E88" s="662" t="str">
        <f>$E$8</f>
        <v>Not Used - DELEGATION AND CONTROL</v>
      </c>
      <c r="F88" s="455" t="e">
        <f t="shared" si="3"/>
        <v>#DIV/0!</v>
      </c>
      <c r="G88" s="455" t="e">
        <f>$G$8</f>
        <v>#DIV/0!</v>
      </c>
      <c r="I88" s="237">
        <f>'13 Score Fill'!T1146</f>
        <v>0</v>
      </c>
      <c r="J88" s="439">
        <f>$J$8</f>
        <v>0</v>
      </c>
      <c r="K88" s="237" t="s">
        <v>290</v>
      </c>
      <c r="L88" s="238" t="e">
        <f>'12 Score Format'!$G$10</f>
        <v>#N/A</v>
      </c>
      <c r="M88" s="457" t="e">
        <f t="shared" si="4"/>
        <v>#DIV/0!</v>
      </c>
      <c r="N88" s="457" t="e">
        <f>$N$8</f>
        <v>#DIV/0!</v>
      </c>
      <c r="P88" s="229"/>
    </row>
    <row r="89" spans="2:16" ht="13.8" x14ac:dyDescent="0.3">
      <c r="B89" s="236">
        <f>'13 Score Fill'!$AC$733</f>
        <v>0</v>
      </c>
      <c r="C89" s="246">
        <f>'13 Score Fill'!$AE$26</f>
        <v>0</v>
      </c>
      <c r="D89" s="456" t="s">
        <v>284</v>
      </c>
      <c r="E89" s="662" t="str">
        <f>$E$9</f>
        <v>Not Used - INTERPERSONAL INSIGHT</v>
      </c>
      <c r="F89" s="455" t="e">
        <f t="shared" si="3"/>
        <v>#DIV/0!</v>
      </c>
      <c r="G89" s="455" t="e">
        <f>$G$9</f>
        <v>#DIV/0!</v>
      </c>
      <c r="I89" s="237">
        <f>'13 Score Fill'!T1147</f>
        <v>0</v>
      </c>
      <c r="J89" s="439">
        <f>$J$9</f>
        <v>0</v>
      </c>
      <c r="K89" s="237" t="s">
        <v>290</v>
      </c>
      <c r="L89" s="238" t="e">
        <f>'12 Score Format'!$G$11</f>
        <v>#N/A</v>
      </c>
      <c r="M89" s="457" t="e">
        <f t="shared" si="4"/>
        <v>#DIV/0!</v>
      </c>
      <c r="N89" s="457" t="e">
        <f>$N$9</f>
        <v>#DIV/0!</v>
      </c>
      <c r="P89" s="229"/>
    </row>
    <row r="90" spans="2:16" ht="13.8" x14ac:dyDescent="0.3">
      <c r="B90" s="236">
        <f>'13 Score Fill'!$AC$734</f>
        <v>0</v>
      </c>
      <c r="C90" s="246">
        <f>'13 Score Fill'!$AE$27</f>
        <v>0</v>
      </c>
      <c r="D90" s="456" t="s">
        <v>284</v>
      </c>
      <c r="E90" s="662" t="str">
        <f>$E$10</f>
        <v>Not Used - JUDGMENT</v>
      </c>
      <c r="F90" s="455" t="e">
        <f t="shared" si="3"/>
        <v>#DIV/0!</v>
      </c>
      <c r="G90" s="455" t="e">
        <f>$G$10</f>
        <v>#DIV/0!</v>
      </c>
      <c r="I90" s="237">
        <f>'13 Score Fill'!T1148</f>
        <v>0</v>
      </c>
      <c r="J90" s="439">
        <f>$J$10</f>
        <v>0</v>
      </c>
      <c r="K90" s="237" t="s">
        <v>290</v>
      </c>
      <c r="L90" s="238" t="str">
        <f>'12 Score Format'!$G$12</f>
        <v>Not Used</v>
      </c>
      <c r="M90" s="457" t="e">
        <f t="shared" si="4"/>
        <v>#DIV/0!</v>
      </c>
      <c r="N90" s="457" t="e">
        <f>$N$10</f>
        <v>#DIV/0!</v>
      </c>
      <c r="P90" s="229"/>
    </row>
    <row r="91" spans="2:16" x14ac:dyDescent="0.25">
      <c r="B91" s="236">
        <f>'13 Score Fill'!$AC$735</f>
        <v>0</v>
      </c>
      <c r="C91" s="246">
        <f>'13 Score Fill'!$AE$28</f>
        <v>0</v>
      </c>
      <c r="D91" s="456" t="s">
        <v>284</v>
      </c>
      <c r="E91" s="662" t="str">
        <f>$E$11</f>
        <v>Not Used - ORAL COMMUNICATIONS</v>
      </c>
      <c r="F91" s="455" t="e">
        <f t="shared" si="3"/>
        <v>#DIV/0!</v>
      </c>
      <c r="G91" s="455" t="e">
        <f>$G$11</f>
        <v>#DIV/0!</v>
      </c>
      <c r="I91" s="237">
        <f>SUM(I87:I90)</f>
        <v>0</v>
      </c>
      <c r="J91" s="237">
        <f>SUM(J87:J90)</f>
        <v>0</v>
      </c>
      <c r="K91" s="237" t="str">
        <f>K90</f>
        <v>Q</v>
      </c>
      <c r="L91" s="488" t="s">
        <v>248</v>
      </c>
      <c r="M91" s="457" t="e">
        <f>I91/J91</f>
        <v>#DIV/0!</v>
      </c>
      <c r="N91" s="457" t="e">
        <f>$R$11</f>
        <v>#DIV/0!</v>
      </c>
      <c r="P91" s="229"/>
    </row>
    <row r="92" spans="2:16" ht="13.8" x14ac:dyDescent="0.3">
      <c r="B92" s="236">
        <f>'13 Score Fill'!$AC$736</f>
        <v>0</v>
      </c>
      <c r="C92" s="246">
        <f>'13 Score Fill'!$AE$29</f>
        <v>0</v>
      </c>
      <c r="D92" s="456" t="s">
        <v>284</v>
      </c>
      <c r="E92" s="662" t="str">
        <f>$E$12</f>
        <v>Not Used - PLANNING AND ORGANIZING</v>
      </c>
      <c r="F92" s="455" t="e">
        <f t="shared" si="3"/>
        <v>#DIV/0!</v>
      </c>
      <c r="G92" s="455" t="e">
        <f>$G$12</f>
        <v>#DIV/0!</v>
      </c>
      <c r="I92" s="237">
        <f>'13 Score Fill'!T1214</f>
        <v>0</v>
      </c>
      <c r="J92" s="439">
        <f>$J$7</f>
        <v>0</v>
      </c>
      <c r="K92" s="237" t="s">
        <v>291</v>
      </c>
      <c r="L92" s="238" t="e">
        <f>'12 Score Format'!$G$9</f>
        <v>#N/A</v>
      </c>
      <c r="M92" s="457" t="e">
        <f t="shared" si="4"/>
        <v>#DIV/0!</v>
      </c>
      <c r="N92" s="457" t="e">
        <f>$N$7</f>
        <v>#DIV/0!</v>
      </c>
      <c r="P92" s="229"/>
    </row>
    <row r="93" spans="2:16" ht="13.8" x14ac:dyDescent="0.3">
      <c r="B93" s="236">
        <f>'13 Score Fill'!$AC$737</f>
        <v>0</v>
      </c>
      <c r="C93" s="246">
        <f>'13 Score Fill'!$AE$30</f>
        <v>0</v>
      </c>
      <c r="D93" s="456" t="s">
        <v>284</v>
      </c>
      <c r="E93" s="662" t="str">
        <f>$E$13</f>
        <v>Not Used - PROBLEM ANALYSIS</v>
      </c>
      <c r="F93" s="455" t="e">
        <f t="shared" si="3"/>
        <v>#DIV/0!</v>
      </c>
      <c r="G93" s="455" t="e">
        <f>$G$13</f>
        <v>#DIV/0!</v>
      </c>
      <c r="I93" s="237">
        <f>'13 Score Fill'!T1215</f>
        <v>0</v>
      </c>
      <c r="J93" s="439">
        <f>$J$8</f>
        <v>0</v>
      </c>
      <c r="K93" s="237" t="s">
        <v>291</v>
      </c>
      <c r="L93" s="238" t="e">
        <f>'12 Score Format'!$G$10</f>
        <v>#N/A</v>
      </c>
      <c r="M93" s="457" t="e">
        <f t="shared" si="4"/>
        <v>#DIV/0!</v>
      </c>
      <c r="N93" s="457" t="e">
        <f>$N$8</f>
        <v>#DIV/0!</v>
      </c>
      <c r="P93" s="229"/>
    </row>
    <row r="94" spans="2:16" ht="13.8" x14ac:dyDescent="0.3">
      <c r="B94" s="236">
        <f>'13 Score Fill'!$AC$738</f>
        <v>0</v>
      </c>
      <c r="C94" s="246">
        <f>'13 Score Fill'!$AE$31</f>
        <v>0</v>
      </c>
      <c r="D94" s="456" t="s">
        <v>284</v>
      </c>
      <c r="E94" s="663" t="str">
        <f>$E$14</f>
        <v>Not Used - WRITTEN COMMUNICATIONS</v>
      </c>
      <c r="F94" s="455" t="e">
        <f t="shared" si="3"/>
        <v>#DIV/0!</v>
      </c>
      <c r="G94" s="455" t="e">
        <f>$G$14</f>
        <v>#DIV/0!</v>
      </c>
      <c r="I94" s="237">
        <f>'13 Score Fill'!T1216</f>
        <v>0</v>
      </c>
      <c r="J94" s="439">
        <f>$J$9</f>
        <v>0</v>
      </c>
      <c r="K94" s="237" t="s">
        <v>291</v>
      </c>
      <c r="L94" s="238" t="e">
        <f>'12 Score Format'!$G$11</f>
        <v>#N/A</v>
      </c>
      <c r="M94" s="457" t="e">
        <f t="shared" si="4"/>
        <v>#DIV/0!</v>
      </c>
      <c r="N94" s="457" t="e">
        <f>$N$9</f>
        <v>#DIV/0!</v>
      </c>
      <c r="P94" s="229"/>
    </row>
    <row r="95" spans="2:16" ht="13.8" x14ac:dyDescent="0.3">
      <c r="B95" s="236">
        <f>'13 Score Fill'!$AC$800</f>
        <v>0</v>
      </c>
      <c r="C95" s="246">
        <f>'13 Score Fill'!$AE$24</f>
        <v>0</v>
      </c>
      <c r="D95" s="456" t="s">
        <v>285</v>
      </c>
      <c r="E95" s="662" t="str">
        <f>$E$7</f>
        <v>Not Used - DECISIVENESS</v>
      </c>
      <c r="F95" s="455" t="e">
        <f t="shared" si="3"/>
        <v>#DIV/0!</v>
      </c>
      <c r="G95" s="455" t="e">
        <f>$G$7</f>
        <v>#DIV/0!</v>
      </c>
      <c r="I95" s="237">
        <f>'13 Score Fill'!T1217</f>
        <v>0</v>
      </c>
      <c r="J95" s="439">
        <f>$J$10</f>
        <v>0</v>
      </c>
      <c r="K95" s="237" t="s">
        <v>291</v>
      </c>
      <c r="L95" s="238" t="str">
        <f>'12 Score Format'!$G$12</f>
        <v>Not Used</v>
      </c>
      <c r="M95" s="457" t="e">
        <f t="shared" si="4"/>
        <v>#DIV/0!</v>
      </c>
      <c r="N95" s="457" t="e">
        <f>$N$10</f>
        <v>#DIV/0!</v>
      </c>
      <c r="P95" s="229"/>
    </row>
    <row r="96" spans="2:16" x14ac:dyDescent="0.25">
      <c r="B96" s="236">
        <f>'13 Score Fill'!$AC$801</f>
        <v>0</v>
      </c>
      <c r="C96" s="246">
        <f>'13 Score Fill'!$AE$25</f>
        <v>0</v>
      </c>
      <c r="D96" s="456" t="s">
        <v>285</v>
      </c>
      <c r="E96" s="662" t="str">
        <f>$E$8</f>
        <v>Not Used - DELEGATION AND CONTROL</v>
      </c>
      <c r="F96" s="455" t="e">
        <f t="shared" si="3"/>
        <v>#DIV/0!</v>
      </c>
      <c r="G96" s="455" t="e">
        <f>$G$8</f>
        <v>#DIV/0!</v>
      </c>
      <c r="I96" s="237">
        <f>SUM(I92:I95)</f>
        <v>0</v>
      </c>
      <c r="J96" s="237">
        <f>SUM(J92:J95)</f>
        <v>0</v>
      </c>
      <c r="K96" s="237" t="str">
        <f>K95</f>
        <v>R</v>
      </c>
      <c r="L96" s="488" t="s">
        <v>248</v>
      </c>
      <c r="M96" s="457" t="e">
        <f>I96/J96</f>
        <v>#DIV/0!</v>
      </c>
      <c r="N96" s="457" t="e">
        <f>$R$11</f>
        <v>#DIV/0!</v>
      </c>
      <c r="P96" s="229"/>
    </row>
    <row r="97" spans="2:16" ht="13.8" x14ac:dyDescent="0.3">
      <c r="B97" s="236">
        <f>'13 Score Fill'!$AC$802</f>
        <v>0</v>
      </c>
      <c r="C97" s="246">
        <f>'13 Score Fill'!$AE$26</f>
        <v>0</v>
      </c>
      <c r="D97" s="456" t="s">
        <v>285</v>
      </c>
      <c r="E97" s="662" t="str">
        <f>$E$9</f>
        <v>Not Used - INTERPERSONAL INSIGHT</v>
      </c>
      <c r="F97" s="455" t="e">
        <f t="shared" si="3"/>
        <v>#DIV/0!</v>
      </c>
      <c r="G97" s="455" t="e">
        <f>$G$9</f>
        <v>#DIV/0!</v>
      </c>
      <c r="I97" s="237">
        <f>'13 Score Fill'!T1283</f>
        <v>0</v>
      </c>
      <c r="J97" s="439">
        <f>$J$7</f>
        <v>0</v>
      </c>
      <c r="K97" s="237" t="s">
        <v>292</v>
      </c>
      <c r="L97" s="238" t="e">
        <f>'12 Score Format'!$G$9</f>
        <v>#N/A</v>
      </c>
      <c r="M97" s="457" t="e">
        <f t="shared" si="4"/>
        <v>#DIV/0!</v>
      </c>
      <c r="N97" s="457" t="e">
        <f>$N$7</f>
        <v>#DIV/0!</v>
      </c>
      <c r="P97" s="229"/>
    </row>
    <row r="98" spans="2:16" ht="13.8" x14ac:dyDescent="0.3">
      <c r="B98" s="236">
        <f>'13 Score Fill'!$AC$803</f>
        <v>0</v>
      </c>
      <c r="C98" s="246">
        <f>'13 Score Fill'!$AE$27</f>
        <v>0</v>
      </c>
      <c r="D98" s="456" t="s">
        <v>285</v>
      </c>
      <c r="E98" s="662" t="str">
        <f>$E$10</f>
        <v>Not Used - JUDGMENT</v>
      </c>
      <c r="F98" s="455" t="e">
        <f t="shared" si="3"/>
        <v>#DIV/0!</v>
      </c>
      <c r="G98" s="455" t="e">
        <f>$G$10</f>
        <v>#DIV/0!</v>
      </c>
      <c r="I98" s="237">
        <f>'13 Score Fill'!T1284</f>
        <v>0</v>
      </c>
      <c r="J98" s="439">
        <f>$J$8</f>
        <v>0</v>
      </c>
      <c r="K98" s="237" t="s">
        <v>292</v>
      </c>
      <c r="L98" s="238" t="e">
        <f>'12 Score Format'!$G$10</f>
        <v>#N/A</v>
      </c>
      <c r="M98" s="457" t="e">
        <f t="shared" si="4"/>
        <v>#DIV/0!</v>
      </c>
      <c r="N98" s="457" t="e">
        <f>$N$8</f>
        <v>#DIV/0!</v>
      </c>
      <c r="P98" s="229"/>
    </row>
    <row r="99" spans="2:16" ht="13.8" x14ac:dyDescent="0.3">
      <c r="B99" s="236">
        <f>'13 Score Fill'!$AC$804</f>
        <v>0</v>
      </c>
      <c r="C99" s="246">
        <f>'13 Score Fill'!$AE$28</f>
        <v>0</v>
      </c>
      <c r="D99" s="456" t="s">
        <v>285</v>
      </c>
      <c r="E99" s="662" t="str">
        <f>$E$11</f>
        <v>Not Used - ORAL COMMUNICATIONS</v>
      </c>
      <c r="F99" s="455" t="e">
        <f t="shared" si="3"/>
        <v>#DIV/0!</v>
      </c>
      <c r="G99" s="455" t="e">
        <f>$G$11</f>
        <v>#DIV/0!</v>
      </c>
      <c r="I99" s="237">
        <f>'13 Score Fill'!T1285</f>
        <v>0</v>
      </c>
      <c r="J99" s="439">
        <f>$J$9</f>
        <v>0</v>
      </c>
      <c r="K99" s="237" t="s">
        <v>292</v>
      </c>
      <c r="L99" s="238" t="e">
        <f>'12 Score Format'!$G$11</f>
        <v>#N/A</v>
      </c>
      <c r="M99" s="457" t="e">
        <f t="shared" si="4"/>
        <v>#DIV/0!</v>
      </c>
      <c r="N99" s="457" t="e">
        <f>$N$9</f>
        <v>#DIV/0!</v>
      </c>
      <c r="P99" s="229"/>
    </row>
    <row r="100" spans="2:16" ht="13.8" x14ac:dyDescent="0.3">
      <c r="B100" s="236">
        <f>'13 Score Fill'!$AC$805</f>
        <v>0</v>
      </c>
      <c r="C100" s="246">
        <f>'13 Score Fill'!$AE$29</f>
        <v>0</v>
      </c>
      <c r="D100" s="456" t="s">
        <v>285</v>
      </c>
      <c r="E100" s="662" t="str">
        <f>$E$12</f>
        <v>Not Used - PLANNING AND ORGANIZING</v>
      </c>
      <c r="F100" s="455" t="e">
        <f t="shared" si="3"/>
        <v>#DIV/0!</v>
      </c>
      <c r="G100" s="455" t="e">
        <f>$G$12</f>
        <v>#DIV/0!</v>
      </c>
      <c r="I100" s="237">
        <f>'13 Score Fill'!T1286</f>
        <v>0</v>
      </c>
      <c r="J100" s="439">
        <f>$J$10</f>
        <v>0</v>
      </c>
      <c r="K100" s="237" t="s">
        <v>292</v>
      </c>
      <c r="L100" s="238" t="str">
        <f>'12 Score Format'!$G$12</f>
        <v>Not Used</v>
      </c>
      <c r="M100" s="457" t="e">
        <f t="shared" si="4"/>
        <v>#DIV/0!</v>
      </c>
      <c r="N100" s="457" t="e">
        <f>$N$10</f>
        <v>#DIV/0!</v>
      </c>
      <c r="P100" s="229"/>
    </row>
    <row r="101" spans="2:16" x14ac:dyDescent="0.25">
      <c r="B101" s="236">
        <f>'13 Score Fill'!$AC$806</f>
        <v>0</v>
      </c>
      <c r="C101" s="246">
        <f>'13 Score Fill'!$AE$30</f>
        <v>0</v>
      </c>
      <c r="D101" s="456" t="s">
        <v>285</v>
      </c>
      <c r="E101" s="662" t="str">
        <f>$E$13</f>
        <v>Not Used - PROBLEM ANALYSIS</v>
      </c>
      <c r="F101" s="455" t="e">
        <f t="shared" si="3"/>
        <v>#DIV/0!</v>
      </c>
      <c r="G101" s="455" t="e">
        <f>$G$13</f>
        <v>#DIV/0!</v>
      </c>
      <c r="I101" s="237">
        <f>SUM(I97:I100)</f>
        <v>0</v>
      </c>
      <c r="J101" s="237">
        <f>SUM(J97:J100)</f>
        <v>0</v>
      </c>
      <c r="K101" s="237" t="str">
        <f>K100</f>
        <v>S</v>
      </c>
      <c r="L101" s="488" t="s">
        <v>248</v>
      </c>
      <c r="M101" s="457" t="e">
        <f>I101/J101</f>
        <v>#DIV/0!</v>
      </c>
      <c r="N101" s="457" t="e">
        <f>$R$11</f>
        <v>#DIV/0!</v>
      </c>
      <c r="P101" s="229"/>
    </row>
    <row r="102" spans="2:16" ht="13.8" x14ac:dyDescent="0.3">
      <c r="B102" s="236">
        <f>'13 Score Fill'!$AC$807</f>
        <v>0</v>
      </c>
      <c r="C102" s="246">
        <f>'13 Score Fill'!$AE$31</f>
        <v>0</v>
      </c>
      <c r="D102" s="456" t="s">
        <v>285</v>
      </c>
      <c r="E102" s="663" t="str">
        <f>$E$14</f>
        <v>Not Used - WRITTEN COMMUNICATIONS</v>
      </c>
      <c r="F102" s="455" t="e">
        <f t="shared" si="3"/>
        <v>#DIV/0!</v>
      </c>
      <c r="G102" s="455" t="e">
        <f>$G$14</f>
        <v>#DIV/0!</v>
      </c>
      <c r="I102" s="237">
        <f>'13 Score Fill'!T1352</f>
        <v>0</v>
      </c>
      <c r="J102" s="439">
        <f>$J$7</f>
        <v>0</v>
      </c>
      <c r="K102" s="237" t="s">
        <v>293</v>
      </c>
      <c r="L102" s="238" t="e">
        <f>'12 Score Format'!$G$9</f>
        <v>#N/A</v>
      </c>
      <c r="M102" s="457" t="e">
        <f t="shared" si="4"/>
        <v>#DIV/0!</v>
      </c>
      <c r="N102" s="457" t="e">
        <f>$N$7</f>
        <v>#DIV/0!</v>
      </c>
      <c r="P102" s="229"/>
    </row>
    <row r="103" spans="2:16" ht="13.8" x14ac:dyDescent="0.3">
      <c r="B103" s="236">
        <f>'13 Score Fill'!$AC$869</f>
        <v>0</v>
      </c>
      <c r="C103" s="246">
        <f>'13 Score Fill'!$AE$24</f>
        <v>0</v>
      </c>
      <c r="D103" s="456" t="s">
        <v>286</v>
      </c>
      <c r="E103" s="662" t="str">
        <f>$E$7</f>
        <v>Not Used - DECISIVENESS</v>
      </c>
      <c r="F103" s="455" t="e">
        <f t="shared" si="3"/>
        <v>#DIV/0!</v>
      </c>
      <c r="G103" s="455" t="e">
        <f>$G$7</f>
        <v>#DIV/0!</v>
      </c>
      <c r="I103" s="237">
        <f>'13 Score Fill'!T1353</f>
        <v>0</v>
      </c>
      <c r="J103" s="439">
        <f>$J$8</f>
        <v>0</v>
      </c>
      <c r="K103" s="237" t="s">
        <v>293</v>
      </c>
      <c r="L103" s="238" t="e">
        <f>'12 Score Format'!$G$10</f>
        <v>#N/A</v>
      </c>
      <c r="M103" s="457" t="e">
        <f t="shared" si="4"/>
        <v>#DIV/0!</v>
      </c>
      <c r="N103" s="457" t="e">
        <f>$N$8</f>
        <v>#DIV/0!</v>
      </c>
      <c r="P103" s="229"/>
    </row>
    <row r="104" spans="2:16" ht="13.8" x14ac:dyDescent="0.3">
      <c r="B104" s="236">
        <f>'13 Score Fill'!$AC$870</f>
        <v>0</v>
      </c>
      <c r="C104" s="246">
        <f>'13 Score Fill'!$AE$25</f>
        <v>0</v>
      </c>
      <c r="D104" s="456" t="s">
        <v>286</v>
      </c>
      <c r="E104" s="662" t="str">
        <f>$E$8</f>
        <v>Not Used - DELEGATION AND CONTROL</v>
      </c>
      <c r="F104" s="455" t="e">
        <f t="shared" si="3"/>
        <v>#DIV/0!</v>
      </c>
      <c r="G104" s="455" t="e">
        <f>$G$8</f>
        <v>#DIV/0!</v>
      </c>
      <c r="I104" s="237">
        <f>'13 Score Fill'!T1354</f>
        <v>0</v>
      </c>
      <c r="J104" s="439">
        <f>$J$9</f>
        <v>0</v>
      </c>
      <c r="K104" s="237" t="s">
        <v>293</v>
      </c>
      <c r="L104" s="238" t="e">
        <f>'12 Score Format'!$G$11</f>
        <v>#N/A</v>
      </c>
      <c r="M104" s="457" t="e">
        <f t="shared" si="4"/>
        <v>#DIV/0!</v>
      </c>
      <c r="N104" s="457" t="e">
        <f>$N$9</f>
        <v>#DIV/0!</v>
      </c>
      <c r="P104" s="229"/>
    </row>
    <row r="105" spans="2:16" ht="13.8" x14ac:dyDescent="0.3">
      <c r="B105" s="236">
        <f>'13 Score Fill'!$AC$871</f>
        <v>0</v>
      </c>
      <c r="C105" s="246">
        <f>'13 Score Fill'!$AE$26</f>
        <v>0</v>
      </c>
      <c r="D105" s="456" t="s">
        <v>286</v>
      </c>
      <c r="E105" s="662" t="str">
        <f>$E$9</f>
        <v>Not Used - INTERPERSONAL INSIGHT</v>
      </c>
      <c r="F105" s="455" t="e">
        <f t="shared" si="3"/>
        <v>#DIV/0!</v>
      </c>
      <c r="G105" s="455" t="e">
        <f>$G$9</f>
        <v>#DIV/0!</v>
      </c>
      <c r="I105" s="237">
        <f>'13 Score Fill'!T1355</f>
        <v>0</v>
      </c>
      <c r="J105" s="439">
        <f>$J$10</f>
        <v>0</v>
      </c>
      <c r="K105" s="237" t="s">
        <v>293</v>
      </c>
      <c r="L105" s="238" t="str">
        <f>'12 Score Format'!$G$12</f>
        <v>Not Used</v>
      </c>
      <c r="M105" s="457" t="e">
        <f t="shared" si="4"/>
        <v>#DIV/0!</v>
      </c>
      <c r="N105" s="457" t="e">
        <f>$N$10</f>
        <v>#DIV/0!</v>
      </c>
      <c r="P105" s="229"/>
    </row>
    <row r="106" spans="2:16" x14ac:dyDescent="0.25">
      <c r="B106" s="236">
        <f>'13 Score Fill'!$AC$872</f>
        <v>0</v>
      </c>
      <c r="C106" s="246">
        <f>'13 Score Fill'!$AE$27</f>
        <v>0</v>
      </c>
      <c r="D106" s="456" t="s">
        <v>286</v>
      </c>
      <c r="E106" s="662" t="str">
        <f>$E$10</f>
        <v>Not Used - JUDGMENT</v>
      </c>
      <c r="F106" s="455" t="e">
        <f t="shared" si="3"/>
        <v>#DIV/0!</v>
      </c>
      <c r="G106" s="455" t="e">
        <f>$G$10</f>
        <v>#DIV/0!</v>
      </c>
      <c r="I106" s="237">
        <f>SUM(I102:I105)</f>
        <v>0</v>
      </c>
      <c r="J106" s="237">
        <f>SUM(J102:J105)</f>
        <v>0</v>
      </c>
      <c r="K106" s="237" t="str">
        <f>K105</f>
        <v>T</v>
      </c>
      <c r="L106" s="488" t="s">
        <v>248</v>
      </c>
      <c r="M106" s="457" t="e">
        <f>I106/J106</f>
        <v>#DIV/0!</v>
      </c>
      <c r="N106" s="457" t="e">
        <f>$R$11</f>
        <v>#DIV/0!</v>
      </c>
      <c r="P106" s="229"/>
    </row>
    <row r="107" spans="2:16" ht="13.8" x14ac:dyDescent="0.3">
      <c r="B107" s="236">
        <f>'13 Score Fill'!$AC$873</f>
        <v>0</v>
      </c>
      <c r="C107" s="246">
        <f>'13 Score Fill'!$AE$28</f>
        <v>0</v>
      </c>
      <c r="D107" s="456" t="s">
        <v>286</v>
      </c>
      <c r="E107" s="662" t="str">
        <f>$E$11</f>
        <v>Not Used - ORAL COMMUNICATIONS</v>
      </c>
      <c r="F107" s="455" t="e">
        <f t="shared" si="3"/>
        <v>#DIV/0!</v>
      </c>
      <c r="G107" s="455" t="e">
        <f>$G$11</f>
        <v>#DIV/0!</v>
      </c>
      <c r="I107" s="237">
        <f>'13 Score Fill'!T1421</f>
        <v>0</v>
      </c>
      <c r="J107" s="439">
        <f>$J$7</f>
        <v>0</v>
      </c>
      <c r="K107" s="237" t="s">
        <v>294</v>
      </c>
      <c r="L107" s="238" t="e">
        <f>'12 Score Format'!$G$9</f>
        <v>#N/A</v>
      </c>
      <c r="M107" s="457" t="e">
        <f t="shared" si="4"/>
        <v>#DIV/0!</v>
      </c>
      <c r="N107" s="457" t="e">
        <f>$N$7</f>
        <v>#DIV/0!</v>
      </c>
      <c r="P107" s="229"/>
    </row>
    <row r="108" spans="2:16" ht="13.8" x14ac:dyDescent="0.3">
      <c r="B108" s="236">
        <f>'13 Score Fill'!$AC$874</f>
        <v>0</v>
      </c>
      <c r="C108" s="246">
        <f>'13 Score Fill'!$AE$29</f>
        <v>0</v>
      </c>
      <c r="D108" s="456" t="s">
        <v>286</v>
      </c>
      <c r="E108" s="662" t="str">
        <f>$E$12</f>
        <v>Not Used - PLANNING AND ORGANIZING</v>
      </c>
      <c r="F108" s="455" t="e">
        <f t="shared" si="3"/>
        <v>#DIV/0!</v>
      </c>
      <c r="G108" s="455" t="e">
        <f>$G$12</f>
        <v>#DIV/0!</v>
      </c>
      <c r="I108" s="237">
        <f>'13 Score Fill'!T1422</f>
        <v>0</v>
      </c>
      <c r="J108" s="439">
        <f>$J$8</f>
        <v>0</v>
      </c>
      <c r="K108" s="237" t="s">
        <v>294</v>
      </c>
      <c r="L108" s="238" t="e">
        <f>'12 Score Format'!$G$10</f>
        <v>#N/A</v>
      </c>
      <c r="M108" s="457" t="e">
        <f t="shared" si="4"/>
        <v>#DIV/0!</v>
      </c>
      <c r="N108" s="457" t="e">
        <f>$N$8</f>
        <v>#DIV/0!</v>
      </c>
      <c r="P108" s="229"/>
    </row>
    <row r="109" spans="2:16" ht="13.8" x14ac:dyDescent="0.3">
      <c r="B109" s="236">
        <f>'13 Score Fill'!$AC$875</f>
        <v>0</v>
      </c>
      <c r="C109" s="246">
        <f>'13 Score Fill'!$AE$30</f>
        <v>0</v>
      </c>
      <c r="D109" s="456" t="s">
        <v>286</v>
      </c>
      <c r="E109" s="662" t="str">
        <f>$E$13</f>
        <v>Not Used - PROBLEM ANALYSIS</v>
      </c>
      <c r="F109" s="455" t="e">
        <f t="shared" si="3"/>
        <v>#DIV/0!</v>
      </c>
      <c r="G109" s="455" t="e">
        <f>$G$13</f>
        <v>#DIV/0!</v>
      </c>
      <c r="I109" s="237">
        <f>'13 Score Fill'!T1423</f>
        <v>0</v>
      </c>
      <c r="J109" s="439">
        <f>$J$9</f>
        <v>0</v>
      </c>
      <c r="K109" s="237" t="s">
        <v>294</v>
      </c>
      <c r="L109" s="238" t="e">
        <f>'12 Score Format'!$G$11</f>
        <v>#N/A</v>
      </c>
      <c r="M109" s="457" t="e">
        <f t="shared" si="4"/>
        <v>#DIV/0!</v>
      </c>
      <c r="N109" s="457" t="e">
        <f>$N$9</f>
        <v>#DIV/0!</v>
      </c>
      <c r="P109" s="229"/>
    </row>
    <row r="110" spans="2:16" ht="13.8" x14ac:dyDescent="0.3">
      <c r="B110" s="236">
        <f>'13 Score Fill'!$AC$876</f>
        <v>0</v>
      </c>
      <c r="C110" s="246">
        <f>'13 Score Fill'!$AE$31</f>
        <v>0</v>
      </c>
      <c r="D110" s="456" t="s">
        <v>286</v>
      </c>
      <c r="E110" s="663" t="str">
        <f>$E$14</f>
        <v>Not Used - WRITTEN COMMUNICATIONS</v>
      </c>
      <c r="F110" s="455" t="e">
        <f t="shared" si="3"/>
        <v>#DIV/0!</v>
      </c>
      <c r="G110" s="455" t="e">
        <f>$G$14</f>
        <v>#DIV/0!</v>
      </c>
      <c r="I110" s="237">
        <f>'13 Score Fill'!T1424</f>
        <v>0</v>
      </c>
      <c r="J110" s="439">
        <f>$J$10</f>
        <v>0</v>
      </c>
      <c r="K110" s="237" t="s">
        <v>294</v>
      </c>
      <c r="L110" s="238" t="str">
        <f>'12 Score Format'!$G$12</f>
        <v>Not Used</v>
      </c>
      <c r="M110" s="457" t="e">
        <f t="shared" si="4"/>
        <v>#DIV/0!</v>
      </c>
      <c r="N110" s="457" t="e">
        <f>$N$10</f>
        <v>#DIV/0!</v>
      </c>
      <c r="P110" s="229"/>
    </row>
    <row r="111" spans="2:16" x14ac:dyDescent="0.25">
      <c r="B111" s="236">
        <f>'13 Score Fill'!$AC$938</f>
        <v>0</v>
      </c>
      <c r="C111" s="246">
        <f>'13 Score Fill'!$AE$24</f>
        <v>0</v>
      </c>
      <c r="D111" s="456" t="s">
        <v>287</v>
      </c>
      <c r="E111" s="662" t="str">
        <f>$E$7</f>
        <v>Not Used - DECISIVENESS</v>
      </c>
      <c r="F111" s="455" t="e">
        <f t="shared" si="3"/>
        <v>#DIV/0!</v>
      </c>
      <c r="G111" s="455" t="e">
        <f>$G$7</f>
        <v>#DIV/0!</v>
      </c>
      <c r="I111" s="237">
        <f>SUM(I107:I110)</f>
        <v>0</v>
      </c>
      <c r="J111" s="237">
        <f>SUM(J107:J110)</f>
        <v>0</v>
      </c>
      <c r="K111" s="237" t="str">
        <f>K110</f>
        <v>U</v>
      </c>
      <c r="L111" s="488" t="s">
        <v>248</v>
      </c>
      <c r="M111" s="457" t="e">
        <f>I111/J111</f>
        <v>#DIV/0!</v>
      </c>
      <c r="N111" s="457" t="e">
        <f>$R$11</f>
        <v>#DIV/0!</v>
      </c>
      <c r="P111" s="229"/>
    </row>
    <row r="112" spans="2:16" ht="13.8" x14ac:dyDescent="0.3">
      <c r="B112" s="236">
        <f>'13 Score Fill'!$AC$939</f>
        <v>0</v>
      </c>
      <c r="C112" s="246">
        <f>'13 Score Fill'!$AE$25</f>
        <v>0</v>
      </c>
      <c r="D112" s="456" t="s">
        <v>287</v>
      </c>
      <c r="E112" s="662" t="str">
        <f>$E$8</f>
        <v>Not Used - DELEGATION AND CONTROL</v>
      </c>
      <c r="F112" s="455" t="e">
        <f t="shared" si="3"/>
        <v>#DIV/0!</v>
      </c>
      <c r="G112" s="455" t="e">
        <f>$G$8</f>
        <v>#DIV/0!</v>
      </c>
      <c r="I112" s="237">
        <f>'13 Score Fill'!T1490</f>
        <v>0</v>
      </c>
      <c r="J112" s="439">
        <f>$J$7</f>
        <v>0</v>
      </c>
      <c r="K112" s="237" t="s">
        <v>295</v>
      </c>
      <c r="L112" s="238" t="e">
        <f>'12 Score Format'!$G$9</f>
        <v>#N/A</v>
      </c>
      <c r="M112" s="457" t="e">
        <f t="shared" si="4"/>
        <v>#DIV/0!</v>
      </c>
      <c r="N112" s="457" t="e">
        <f>$N$7</f>
        <v>#DIV/0!</v>
      </c>
      <c r="P112" s="229"/>
    </row>
    <row r="113" spans="2:16" ht="13.8" x14ac:dyDescent="0.3">
      <c r="B113" s="236">
        <f>'13 Score Fill'!$AC$940</f>
        <v>0</v>
      </c>
      <c r="C113" s="246">
        <f>'13 Score Fill'!$AE$26</f>
        <v>0</v>
      </c>
      <c r="D113" s="456" t="s">
        <v>287</v>
      </c>
      <c r="E113" s="662" t="str">
        <f>$E$9</f>
        <v>Not Used - INTERPERSONAL INSIGHT</v>
      </c>
      <c r="F113" s="455" t="e">
        <f t="shared" si="3"/>
        <v>#DIV/0!</v>
      </c>
      <c r="G113" s="455" t="e">
        <f>$G$9</f>
        <v>#DIV/0!</v>
      </c>
      <c r="I113" s="237">
        <f>'13 Score Fill'!T1491</f>
        <v>0</v>
      </c>
      <c r="J113" s="439">
        <f>$J$8</f>
        <v>0</v>
      </c>
      <c r="K113" s="237" t="s">
        <v>295</v>
      </c>
      <c r="L113" s="238" t="e">
        <f>'12 Score Format'!$G$10</f>
        <v>#N/A</v>
      </c>
      <c r="M113" s="457" t="e">
        <f t="shared" si="4"/>
        <v>#DIV/0!</v>
      </c>
      <c r="N113" s="457" t="e">
        <f>$N$8</f>
        <v>#DIV/0!</v>
      </c>
      <c r="P113" s="229"/>
    </row>
    <row r="114" spans="2:16" ht="13.8" x14ac:dyDescent="0.3">
      <c r="B114" s="236">
        <f>'13 Score Fill'!$AC$941</f>
        <v>0</v>
      </c>
      <c r="C114" s="246">
        <f>'13 Score Fill'!$AE$27</f>
        <v>0</v>
      </c>
      <c r="D114" s="456" t="s">
        <v>287</v>
      </c>
      <c r="E114" s="662" t="str">
        <f>$E$10</f>
        <v>Not Used - JUDGMENT</v>
      </c>
      <c r="F114" s="455" t="e">
        <f t="shared" si="3"/>
        <v>#DIV/0!</v>
      </c>
      <c r="G114" s="455" t="e">
        <f>$G$10</f>
        <v>#DIV/0!</v>
      </c>
      <c r="I114" s="237">
        <f>'13 Score Fill'!T1492</f>
        <v>0</v>
      </c>
      <c r="J114" s="439">
        <f>$J$9</f>
        <v>0</v>
      </c>
      <c r="K114" s="237" t="s">
        <v>295</v>
      </c>
      <c r="L114" s="238" t="e">
        <f>'12 Score Format'!$G$11</f>
        <v>#N/A</v>
      </c>
      <c r="M114" s="457" t="e">
        <f t="shared" si="4"/>
        <v>#DIV/0!</v>
      </c>
      <c r="N114" s="457" t="e">
        <f>$N$9</f>
        <v>#DIV/0!</v>
      </c>
      <c r="P114" s="229"/>
    </row>
    <row r="115" spans="2:16" ht="13.8" x14ac:dyDescent="0.3">
      <c r="B115" s="236">
        <f>'13 Score Fill'!$AC$942</f>
        <v>0</v>
      </c>
      <c r="C115" s="246">
        <f>'13 Score Fill'!$AE$28</f>
        <v>0</v>
      </c>
      <c r="D115" s="456" t="s">
        <v>287</v>
      </c>
      <c r="E115" s="662" t="str">
        <f>$E$11</f>
        <v>Not Used - ORAL COMMUNICATIONS</v>
      </c>
      <c r="F115" s="455" t="e">
        <f t="shared" si="3"/>
        <v>#DIV/0!</v>
      </c>
      <c r="G115" s="455" t="e">
        <f>$G$11</f>
        <v>#DIV/0!</v>
      </c>
      <c r="I115" s="237">
        <f>'13 Score Fill'!T1493</f>
        <v>0</v>
      </c>
      <c r="J115" s="439">
        <f>$J$10</f>
        <v>0</v>
      </c>
      <c r="K115" s="237" t="s">
        <v>295</v>
      </c>
      <c r="L115" s="238" t="str">
        <f>'12 Score Format'!$G$12</f>
        <v>Not Used</v>
      </c>
      <c r="M115" s="457" t="e">
        <f t="shared" si="4"/>
        <v>#DIV/0!</v>
      </c>
      <c r="N115" s="457" t="e">
        <f>$N$10</f>
        <v>#DIV/0!</v>
      </c>
      <c r="P115" s="229"/>
    </row>
    <row r="116" spans="2:16" x14ac:dyDescent="0.25">
      <c r="B116" s="236">
        <f>'13 Score Fill'!$AC$943</f>
        <v>0</v>
      </c>
      <c r="C116" s="246">
        <f>'13 Score Fill'!$AE$29</f>
        <v>0</v>
      </c>
      <c r="D116" s="456" t="s">
        <v>287</v>
      </c>
      <c r="E116" s="662" t="str">
        <f>$E$12</f>
        <v>Not Used - PLANNING AND ORGANIZING</v>
      </c>
      <c r="F116" s="455" t="e">
        <f t="shared" si="3"/>
        <v>#DIV/0!</v>
      </c>
      <c r="G116" s="455" t="e">
        <f>$G$12</f>
        <v>#DIV/0!</v>
      </c>
      <c r="I116" s="237">
        <f>SUM(I112:I115)</f>
        <v>0</v>
      </c>
      <c r="J116" s="237">
        <f>SUM(J112:J115)</f>
        <v>0</v>
      </c>
      <c r="K116" s="237" t="str">
        <f>K115</f>
        <v>V</v>
      </c>
      <c r="L116" s="488" t="s">
        <v>248</v>
      </c>
      <c r="M116" s="457" t="e">
        <f>I116/J116</f>
        <v>#DIV/0!</v>
      </c>
      <c r="N116" s="457" t="e">
        <f>$R$11</f>
        <v>#DIV/0!</v>
      </c>
      <c r="P116" s="229"/>
    </row>
    <row r="117" spans="2:16" ht="13.8" x14ac:dyDescent="0.3">
      <c r="B117" s="236">
        <f>'13 Score Fill'!$AC$944</f>
        <v>0</v>
      </c>
      <c r="C117" s="246">
        <f>'13 Score Fill'!$AE$30</f>
        <v>0</v>
      </c>
      <c r="D117" s="456" t="s">
        <v>287</v>
      </c>
      <c r="E117" s="662" t="str">
        <f>$E$13</f>
        <v>Not Used - PROBLEM ANALYSIS</v>
      </c>
      <c r="F117" s="455" t="e">
        <f t="shared" si="3"/>
        <v>#DIV/0!</v>
      </c>
      <c r="G117" s="455" t="e">
        <f>$G$13</f>
        <v>#DIV/0!</v>
      </c>
      <c r="I117" s="237">
        <f>'13 Score Fill'!T1559</f>
        <v>0</v>
      </c>
      <c r="J117" s="439">
        <f>$J$7</f>
        <v>0</v>
      </c>
      <c r="K117" s="237" t="s">
        <v>296</v>
      </c>
      <c r="L117" s="238" t="e">
        <f>'12 Score Format'!$G$9</f>
        <v>#N/A</v>
      </c>
      <c r="M117" s="457" t="e">
        <f t="shared" si="4"/>
        <v>#DIV/0!</v>
      </c>
      <c r="N117" s="457" t="e">
        <f>$N$7</f>
        <v>#DIV/0!</v>
      </c>
      <c r="P117" s="229"/>
    </row>
    <row r="118" spans="2:16" ht="13.8" x14ac:dyDescent="0.3">
      <c r="B118" s="236">
        <f>'13 Score Fill'!AC945</f>
        <v>0</v>
      </c>
      <c r="C118" s="246">
        <f>'13 Score Fill'!$AE$31</f>
        <v>0</v>
      </c>
      <c r="D118" s="456" t="s">
        <v>287</v>
      </c>
      <c r="E118" s="663" t="str">
        <f>$E$14</f>
        <v>Not Used - WRITTEN COMMUNICATIONS</v>
      </c>
      <c r="F118" s="455" t="e">
        <f t="shared" si="3"/>
        <v>#DIV/0!</v>
      </c>
      <c r="G118" s="455" t="e">
        <f>$G$14</f>
        <v>#DIV/0!</v>
      </c>
      <c r="I118" s="237">
        <f>'13 Score Fill'!T1560</f>
        <v>0</v>
      </c>
      <c r="J118" s="439">
        <f>$J$8</f>
        <v>0</v>
      </c>
      <c r="K118" s="237" t="s">
        <v>296</v>
      </c>
      <c r="L118" s="238" t="e">
        <f>'12 Score Format'!$G$10</f>
        <v>#N/A</v>
      </c>
      <c r="M118" s="457" t="e">
        <f t="shared" si="4"/>
        <v>#DIV/0!</v>
      </c>
      <c r="N118" s="457" t="e">
        <f>$N$8</f>
        <v>#DIV/0!</v>
      </c>
      <c r="P118" s="229"/>
    </row>
    <row r="119" spans="2:16" ht="13.8" x14ac:dyDescent="0.3">
      <c r="B119" s="236">
        <f>'13 Score Fill'!$AC$1007</f>
        <v>0</v>
      </c>
      <c r="C119" s="246">
        <f>'13 Score Fill'!$AE$24</f>
        <v>0</v>
      </c>
      <c r="D119" s="456" t="s">
        <v>288</v>
      </c>
      <c r="E119" s="662" t="str">
        <f>$E$7</f>
        <v>Not Used - DECISIVENESS</v>
      </c>
      <c r="F119" s="455" t="e">
        <f t="shared" si="3"/>
        <v>#DIV/0!</v>
      </c>
      <c r="G119" s="455" t="e">
        <f>$G$7</f>
        <v>#DIV/0!</v>
      </c>
      <c r="I119" s="237">
        <f>'13 Score Fill'!T1561</f>
        <v>0</v>
      </c>
      <c r="J119" s="439">
        <f>$J$9</f>
        <v>0</v>
      </c>
      <c r="K119" s="237" t="s">
        <v>296</v>
      </c>
      <c r="L119" s="238" t="e">
        <f>'12 Score Format'!$G$11</f>
        <v>#N/A</v>
      </c>
      <c r="M119" s="457" t="e">
        <f t="shared" si="4"/>
        <v>#DIV/0!</v>
      </c>
      <c r="N119" s="457" t="e">
        <f>$N$9</f>
        <v>#DIV/0!</v>
      </c>
      <c r="P119" s="229"/>
    </row>
    <row r="120" spans="2:16" ht="13.8" x14ac:dyDescent="0.3">
      <c r="B120" s="236">
        <f>'13 Score Fill'!$AC$1008</f>
        <v>0</v>
      </c>
      <c r="C120" s="246">
        <f>'13 Score Fill'!$AE$25</f>
        <v>0</v>
      </c>
      <c r="D120" s="456" t="s">
        <v>288</v>
      </c>
      <c r="E120" s="662" t="str">
        <f>$E$8</f>
        <v>Not Used - DELEGATION AND CONTROL</v>
      </c>
      <c r="F120" s="455" t="e">
        <f t="shared" si="3"/>
        <v>#DIV/0!</v>
      </c>
      <c r="G120" s="455" t="e">
        <f>$G$8</f>
        <v>#DIV/0!</v>
      </c>
      <c r="I120" s="237">
        <f>'13 Score Fill'!T1562</f>
        <v>0</v>
      </c>
      <c r="J120" s="439">
        <f>$J$10</f>
        <v>0</v>
      </c>
      <c r="K120" s="237" t="s">
        <v>296</v>
      </c>
      <c r="L120" s="238" t="str">
        <f>'12 Score Format'!$G$12</f>
        <v>Not Used</v>
      </c>
      <c r="M120" s="457" t="e">
        <f t="shared" si="4"/>
        <v>#DIV/0!</v>
      </c>
      <c r="N120" s="457" t="e">
        <f>$N$10</f>
        <v>#DIV/0!</v>
      </c>
      <c r="P120" s="229"/>
    </row>
    <row r="121" spans="2:16" x14ac:dyDescent="0.25">
      <c r="B121" s="236">
        <f>'13 Score Fill'!$AC$1009</f>
        <v>0</v>
      </c>
      <c r="C121" s="246">
        <f>'13 Score Fill'!$AE$26</f>
        <v>0</v>
      </c>
      <c r="D121" s="456" t="s">
        <v>288</v>
      </c>
      <c r="E121" s="662" t="str">
        <f>$E$9</f>
        <v>Not Used - INTERPERSONAL INSIGHT</v>
      </c>
      <c r="F121" s="455" t="e">
        <f t="shared" si="3"/>
        <v>#DIV/0!</v>
      </c>
      <c r="G121" s="455" t="e">
        <f>$G$9</f>
        <v>#DIV/0!</v>
      </c>
      <c r="I121" s="237">
        <f>SUM(I117:I120)</f>
        <v>0</v>
      </c>
      <c r="J121" s="237">
        <f>SUM(J117:J120)</f>
        <v>0</v>
      </c>
      <c r="K121" s="237" t="str">
        <f>K120</f>
        <v>W</v>
      </c>
      <c r="L121" s="488" t="s">
        <v>248</v>
      </c>
      <c r="M121" s="457" t="e">
        <f>I121/J121</f>
        <v>#DIV/0!</v>
      </c>
      <c r="N121" s="457" t="e">
        <f>$R$11</f>
        <v>#DIV/0!</v>
      </c>
      <c r="P121" s="229"/>
    </row>
    <row r="122" spans="2:16" ht="13.8" x14ac:dyDescent="0.3">
      <c r="B122" s="236">
        <f>'13 Score Fill'!$AC$1010</f>
        <v>0</v>
      </c>
      <c r="C122" s="246">
        <f>'13 Score Fill'!$AE$27</f>
        <v>0</v>
      </c>
      <c r="D122" s="456" t="s">
        <v>288</v>
      </c>
      <c r="E122" s="662" t="str">
        <f>$E$10</f>
        <v>Not Used - JUDGMENT</v>
      </c>
      <c r="F122" s="455" t="e">
        <f t="shared" si="3"/>
        <v>#DIV/0!</v>
      </c>
      <c r="G122" s="455" t="e">
        <f>$G$10</f>
        <v>#DIV/0!</v>
      </c>
      <c r="I122" s="237">
        <f>'13 Score Fill'!T1628</f>
        <v>0</v>
      </c>
      <c r="J122" s="439">
        <f>$J$7</f>
        <v>0</v>
      </c>
      <c r="K122" s="237" t="s">
        <v>297</v>
      </c>
      <c r="L122" s="238" t="e">
        <f>'12 Score Format'!$G$9</f>
        <v>#N/A</v>
      </c>
      <c r="M122" s="457" t="e">
        <f t="shared" si="4"/>
        <v>#DIV/0!</v>
      </c>
      <c r="N122" s="457" t="e">
        <f>$N$7</f>
        <v>#DIV/0!</v>
      </c>
      <c r="P122" s="229"/>
    </row>
    <row r="123" spans="2:16" ht="13.8" x14ac:dyDescent="0.3">
      <c r="B123" s="236">
        <f>'13 Score Fill'!$AC$1011</f>
        <v>0</v>
      </c>
      <c r="C123" s="246">
        <f>'13 Score Fill'!$AE$28</f>
        <v>0</v>
      </c>
      <c r="D123" s="456" t="s">
        <v>288</v>
      </c>
      <c r="E123" s="662" t="str">
        <f>$E$11</f>
        <v>Not Used - ORAL COMMUNICATIONS</v>
      </c>
      <c r="F123" s="455" t="e">
        <f t="shared" si="3"/>
        <v>#DIV/0!</v>
      </c>
      <c r="G123" s="455" t="e">
        <f>$G$11</f>
        <v>#DIV/0!</v>
      </c>
      <c r="I123" s="237">
        <f>'13 Score Fill'!T1629</f>
        <v>0</v>
      </c>
      <c r="J123" s="439">
        <f>$J$8</f>
        <v>0</v>
      </c>
      <c r="K123" s="237" t="s">
        <v>297</v>
      </c>
      <c r="L123" s="238" t="e">
        <f>'12 Score Format'!$G$10</f>
        <v>#N/A</v>
      </c>
      <c r="M123" s="457" t="e">
        <f t="shared" si="4"/>
        <v>#DIV/0!</v>
      </c>
      <c r="N123" s="457" t="e">
        <f>$N$8</f>
        <v>#DIV/0!</v>
      </c>
      <c r="P123" s="229"/>
    </row>
    <row r="124" spans="2:16" ht="13.8" x14ac:dyDescent="0.3">
      <c r="B124" s="236">
        <f>'13 Score Fill'!$AC$1012</f>
        <v>0</v>
      </c>
      <c r="C124" s="246">
        <f>'13 Score Fill'!$AE$29</f>
        <v>0</v>
      </c>
      <c r="D124" s="456" t="s">
        <v>288</v>
      </c>
      <c r="E124" s="662" t="str">
        <f>$E$12</f>
        <v>Not Used - PLANNING AND ORGANIZING</v>
      </c>
      <c r="F124" s="455" t="e">
        <f t="shared" si="3"/>
        <v>#DIV/0!</v>
      </c>
      <c r="G124" s="455" t="e">
        <f>$G$12</f>
        <v>#DIV/0!</v>
      </c>
      <c r="I124" s="237">
        <f>'13 Score Fill'!T1630</f>
        <v>0</v>
      </c>
      <c r="J124" s="439">
        <f>$J$9</f>
        <v>0</v>
      </c>
      <c r="K124" s="237" t="s">
        <v>297</v>
      </c>
      <c r="L124" s="238" t="e">
        <f>'12 Score Format'!$G$11</f>
        <v>#N/A</v>
      </c>
      <c r="M124" s="457" t="e">
        <f t="shared" si="4"/>
        <v>#DIV/0!</v>
      </c>
      <c r="N124" s="457" t="e">
        <f>$N$9</f>
        <v>#DIV/0!</v>
      </c>
      <c r="P124" s="229"/>
    </row>
    <row r="125" spans="2:16" ht="13.8" x14ac:dyDescent="0.3">
      <c r="B125" s="236">
        <f>'13 Score Fill'!$AC$1013</f>
        <v>0</v>
      </c>
      <c r="C125" s="246">
        <f>'13 Score Fill'!$AE$30</f>
        <v>0</v>
      </c>
      <c r="D125" s="456" t="s">
        <v>288</v>
      </c>
      <c r="E125" s="662" t="str">
        <f>$E$13</f>
        <v>Not Used - PROBLEM ANALYSIS</v>
      </c>
      <c r="F125" s="455" t="e">
        <f t="shared" si="3"/>
        <v>#DIV/0!</v>
      </c>
      <c r="G125" s="455" t="e">
        <f>$G$13</f>
        <v>#DIV/0!</v>
      </c>
      <c r="I125" s="237">
        <f>'13 Score Fill'!T1631</f>
        <v>0</v>
      </c>
      <c r="J125" s="439">
        <f>$J$10</f>
        <v>0</v>
      </c>
      <c r="K125" s="237" t="s">
        <v>297</v>
      </c>
      <c r="L125" s="238" t="str">
        <f>'12 Score Format'!$G$12</f>
        <v>Not Used</v>
      </c>
      <c r="M125" s="457" t="e">
        <f t="shared" si="4"/>
        <v>#DIV/0!</v>
      </c>
      <c r="N125" s="457" t="e">
        <f>$N$10</f>
        <v>#DIV/0!</v>
      </c>
      <c r="P125" s="229"/>
    </row>
    <row r="126" spans="2:16" x14ac:dyDescent="0.25">
      <c r="B126" s="236">
        <f>'13 Score Fill'!$AC$1014</f>
        <v>0</v>
      </c>
      <c r="C126" s="246">
        <f>'13 Score Fill'!$AE$31</f>
        <v>0</v>
      </c>
      <c r="D126" s="456" t="s">
        <v>288</v>
      </c>
      <c r="E126" s="663" t="str">
        <f>$E$14</f>
        <v>Not Used - WRITTEN COMMUNICATIONS</v>
      </c>
      <c r="F126" s="455" t="e">
        <f t="shared" si="3"/>
        <v>#DIV/0!</v>
      </c>
      <c r="G126" s="455" t="e">
        <f>$G$14</f>
        <v>#DIV/0!</v>
      </c>
      <c r="I126" s="237">
        <f>SUM(I122:I125)</f>
        <v>0</v>
      </c>
      <c r="J126" s="237">
        <f>SUM(J122:J125)</f>
        <v>0</v>
      </c>
      <c r="K126" s="237" t="str">
        <f>K125</f>
        <v>X</v>
      </c>
      <c r="L126" s="488" t="s">
        <v>248</v>
      </c>
      <c r="M126" s="457" t="e">
        <f>I126/J126</f>
        <v>#DIV/0!</v>
      </c>
      <c r="N126" s="457" t="e">
        <f>$R$11</f>
        <v>#DIV/0!</v>
      </c>
      <c r="P126" s="229"/>
    </row>
    <row r="127" spans="2:16" ht="13.8" x14ac:dyDescent="0.3">
      <c r="B127" s="236">
        <f>'13 Score Fill'!$AC$1076</f>
        <v>0</v>
      </c>
      <c r="C127" s="246">
        <f>'13 Score Fill'!$AE$24</f>
        <v>0</v>
      </c>
      <c r="D127" s="456" t="s">
        <v>289</v>
      </c>
      <c r="E127" s="662" t="str">
        <f>$E$7</f>
        <v>Not Used - DECISIVENESS</v>
      </c>
      <c r="F127" s="455" t="e">
        <f t="shared" si="3"/>
        <v>#DIV/0!</v>
      </c>
      <c r="G127" s="455" t="e">
        <f>$G$7</f>
        <v>#DIV/0!</v>
      </c>
      <c r="I127" s="237">
        <f>'13 Score Fill'!T1697</f>
        <v>0</v>
      </c>
      <c r="J127" s="439">
        <f>$J$7</f>
        <v>0</v>
      </c>
      <c r="K127" s="237" t="s">
        <v>298</v>
      </c>
      <c r="L127" s="238" t="e">
        <f>'12 Score Format'!$G$9</f>
        <v>#N/A</v>
      </c>
      <c r="M127" s="457" t="e">
        <f t="shared" ref="M127:M135" si="5">I127/J127</f>
        <v>#DIV/0!</v>
      </c>
      <c r="N127" s="457" t="e">
        <f>$N$7</f>
        <v>#DIV/0!</v>
      </c>
      <c r="P127" s="229"/>
    </row>
    <row r="128" spans="2:16" ht="13.8" x14ac:dyDescent="0.3">
      <c r="B128" s="236">
        <f>'13 Score Fill'!$AC$1077</f>
        <v>0</v>
      </c>
      <c r="C128" s="246">
        <f>'13 Score Fill'!$AE$25</f>
        <v>0</v>
      </c>
      <c r="D128" s="456" t="s">
        <v>289</v>
      </c>
      <c r="E128" s="662" t="str">
        <f>$E$8</f>
        <v>Not Used - DELEGATION AND CONTROL</v>
      </c>
      <c r="F128" s="455" t="e">
        <f t="shared" si="3"/>
        <v>#DIV/0!</v>
      </c>
      <c r="G128" s="455" t="e">
        <f>$G$8</f>
        <v>#DIV/0!</v>
      </c>
      <c r="I128" s="237">
        <f>'13 Score Fill'!T1698</f>
        <v>0</v>
      </c>
      <c r="J128" s="439">
        <f>$J$8</f>
        <v>0</v>
      </c>
      <c r="K128" s="237" t="s">
        <v>298</v>
      </c>
      <c r="L128" s="238" t="e">
        <f>'12 Score Format'!$G$10</f>
        <v>#N/A</v>
      </c>
      <c r="M128" s="457" t="e">
        <f t="shared" si="5"/>
        <v>#DIV/0!</v>
      </c>
      <c r="N128" s="457" t="e">
        <f>$N$8</f>
        <v>#DIV/0!</v>
      </c>
      <c r="P128" s="229"/>
    </row>
    <row r="129" spans="2:16" ht="13.8" x14ac:dyDescent="0.3">
      <c r="B129" s="236">
        <f>'13 Score Fill'!$AC$1078</f>
        <v>0</v>
      </c>
      <c r="C129" s="246">
        <f>'13 Score Fill'!$AE$26</f>
        <v>0</v>
      </c>
      <c r="D129" s="456" t="s">
        <v>289</v>
      </c>
      <c r="E129" s="662" t="str">
        <f>$E$9</f>
        <v>Not Used - INTERPERSONAL INSIGHT</v>
      </c>
      <c r="F129" s="455" t="e">
        <f t="shared" si="3"/>
        <v>#DIV/0!</v>
      </c>
      <c r="G129" s="455" t="e">
        <f>$G$9</f>
        <v>#DIV/0!</v>
      </c>
      <c r="I129" s="237">
        <f>'13 Score Fill'!T1699</f>
        <v>0</v>
      </c>
      <c r="J129" s="439">
        <f>$J$9</f>
        <v>0</v>
      </c>
      <c r="K129" s="237" t="s">
        <v>298</v>
      </c>
      <c r="L129" s="238" t="e">
        <f>'12 Score Format'!$G$11</f>
        <v>#N/A</v>
      </c>
      <c r="M129" s="457" t="e">
        <f t="shared" si="5"/>
        <v>#DIV/0!</v>
      </c>
      <c r="N129" s="457" t="e">
        <f>$N$9</f>
        <v>#DIV/0!</v>
      </c>
      <c r="P129" s="229"/>
    </row>
    <row r="130" spans="2:16" ht="13.8" x14ac:dyDescent="0.3">
      <c r="B130" s="236">
        <f>'13 Score Fill'!$AC$1079</f>
        <v>0</v>
      </c>
      <c r="C130" s="246">
        <f>'13 Score Fill'!$AE$27</f>
        <v>0</v>
      </c>
      <c r="D130" s="456" t="s">
        <v>289</v>
      </c>
      <c r="E130" s="662" t="str">
        <f>$E$10</f>
        <v>Not Used - JUDGMENT</v>
      </c>
      <c r="F130" s="455" t="e">
        <f t="shared" si="3"/>
        <v>#DIV/0!</v>
      </c>
      <c r="G130" s="455" t="e">
        <f>$G$10</f>
        <v>#DIV/0!</v>
      </c>
      <c r="I130" s="237">
        <f>'13 Score Fill'!T1700</f>
        <v>0</v>
      </c>
      <c r="J130" s="439">
        <f>$J$10</f>
        <v>0</v>
      </c>
      <c r="K130" s="237" t="s">
        <v>298</v>
      </c>
      <c r="L130" s="238" t="str">
        <f>'12 Score Format'!$G$12</f>
        <v>Not Used</v>
      </c>
      <c r="M130" s="457" t="e">
        <f t="shared" si="5"/>
        <v>#DIV/0!</v>
      </c>
      <c r="N130" s="457" t="e">
        <f>$N$10</f>
        <v>#DIV/0!</v>
      </c>
      <c r="P130" s="229"/>
    </row>
    <row r="131" spans="2:16" x14ac:dyDescent="0.25">
      <c r="B131" s="236">
        <f>'13 Score Fill'!$AC$1080</f>
        <v>0</v>
      </c>
      <c r="C131" s="246">
        <f>'13 Score Fill'!$AE$28</f>
        <v>0</v>
      </c>
      <c r="D131" s="456" t="s">
        <v>289</v>
      </c>
      <c r="E131" s="662" t="str">
        <f>$E$11</f>
        <v>Not Used - ORAL COMMUNICATIONS</v>
      </c>
      <c r="F131" s="455" t="e">
        <f t="shared" si="3"/>
        <v>#DIV/0!</v>
      </c>
      <c r="G131" s="455" t="e">
        <f>$G$11</f>
        <v>#DIV/0!</v>
      </c>
      <c r="I131" s="237">
        <f>SUM(I127:I130)</f>
        <v>0</v>
      </c>
      <c r="J131" s="237">
        <f>SUM(J127:J130)</f>
        <v>0</v>
      </c>
      <c r="K131" s="237" t="str">
        <f>K130</f>
        <v>Y</v>
      </c>
      <c r="L131" s="488" t="s">
        <v>248</v>
      </c>
      <c r="M131" s="457" t="e">
        <f>I131/J131</f>
        <v>#DIV/0!</v>
      </c>
      <c r="N131" s="457" t="e">
        <f>$R$11</f>
        <v>#DIV/0!</v>
      </c>
      <c r="P131" s="229"/>
    </row>
    <row r="132" spans="2:16" ht="13.8" x14ac:dyDescent="0.3">
      <c r="B132" s="236">
        <f>'13 Score Fill'!$AC$1081</f>
        <v>0</v>
      </c>
      <c r="C132" s="246">
        <f>'13 Score Fill'!$AE$29</f>
        <v>0</v>
      </c>
      <c r="D132" s="456" t="s">
        <v>289</v>
      </c>
      <c r="E132" s="662" t="str">
        <f>$E$12</f>
        <v>Not Used - PLANNING AND ORGANIZING</v>
      </c>
      <c r="F132" s="455" t="e">
        <f t="shared" si="3"/>
        <v>#DIV/0!</v>
      </c>
      <c r="G132" s="455" t="e">
        <f>$G$12</f>
        <v>#DIV/0!</v>
      </c>
      <c r="I132" s="237">
        <f>'13 Score Fill'!T1766</f>
        <v>0</v>
      </c>
      <c r="J132" s="439">
        <f>$J$7</f>
        <v>0</v>
      </c>
      <c r="K132" s="237" t="s">
        <v>299</v>
      </c>
      <c r="L132" s="238" t="e">
        <f>'12 Score Format'!$G$9</f>
        <v>#N/A</v>
      </c>
      <c r="M132" s="457" t="e">
        <f t="shared" si="5"/>
        <v>#DIV/0!</v>
      </c>
      <c r="N132" s="457" t="e">
        <f>$N$7</f>
        <v>#DIV/0!</v>
      </c>
      <c r="P132" s="229"/>
    </row>
    <row r="133" spans="2:16" ht="13.8" x14ac:dyDescent="0.3">
      <c r="B133" s="236">
        <f>'13 Score Fill'!$AC$1082</f>
        <v>0</v>
      </c>
      <c r="C133" s="246">
        <f>'13 Score Fill'!$AE$30</f>
        <v>0</v>
      </c>
      <c r="D133" s="456" t="s">
        <v>289</v>
      </c>
      <c r="E133" s="662" t="str">
        <f>$E$13</f>
        <v>Not Used - PROBLEM ANALYSIS</v>
      </c>
      <c r="F133" s="455" t="e">
        <f t="shared" si="3"/>
        <v>#DIV/0!</v>
      </c>
      <c r="G133" s="455" t="e">
        <f>$G$13</f>
        <v>#DIV/0!</v>
      </c>
      <c r="I133" s="237">
        <f>'13 Score Fill'!T1767</f>
        <v>0</v>
      </c>
      <c r="J133" s="439">
        <f>$J$8</f>
        <v>0</v>
      </c>
      <c r="K133" s="237" t="s">
        <v>299</v>
      </c>
      <c r="L133" s="238" t="e">
        <f>'12 Score Format'!$G$10</f>
        <v>#N/A</v>
      </c>
      <c r="M133" s="457" t="e">
        <f t="shared" si="5"/>
        <v>#DIV/0!</v>
      </c>
      <c r="N133" s="457" t="e">
        <f>$N$8</f>
        <v>#DIV/0!</v>
      </c>
      <c r="P133" s="229"/>
    </row>
    <row r="134" spans="2:16" ht="13.8" x14ac:dyDescent="0.3">
      <c r="B134" s="236">
        <f>'13 Score Fill'!$AC$1083</f>
        <v>0</v>
      </c>
      <c r="C134" s="246">
        <f>'13 Score Fill'!$AE$31</f>
        <v>0</v>
      </c>
      <c r="D134" s="456" t="s">
        <v>289</v>
      </c>
      <c r="E134" s="663" t="str">
        <f>$E$14</f>
        <v>Not Used - WRITTEN COMMUNICATIONS</v>
      </c>
      <c r="F134" s="455" t="e">
        <f t="shared" si="3"/>
        <v>#DIV/0!</v>
      </c>
      <c r="G134" s="455" t="e">
        <f>$G$14</f>
        <v>#DIV/0!</v>
      </c>
      <c r="I134" s="237">
        <f>'13 Score Fill'!T1768</f>
        <v>0</v>
      </c>
      <c r="J134" s="439">
        <f>$J$9</f>
        <v>0</v>
      </c>
      <c r="K134" s="237" t="s">
        <v>299</v>
      </c>
      <c r="L134" s="238" t="e">
        <f>'12 Score Format'!$G$11</f>
        <v>#N/A</v>
      </c>
      <c r="M134" s="457" t="e">
        <f t="shared" si="5"/>
        <v>#DIV/0!</v>
      </c>
      <c r="N134" s="457" t="e">
        <f>$N$9</f>
        <v>#DIV/0!</v>
      </c>
      <c r="P134" s="229"/>
    </row>
    <row r="135" spans="2:16" ht="13.8" x14ac:dyDescent="0.3">
      <c r="B135" s="236">
        <f>'13 Score Fill'!$AC$1145</f>
        <v>0</v>
      </c>
      <c r="C135" s="246">
        <f>'13 Score Fill'!$AE$24</f>
        <v>0</v>
      </c>
      <c r="D135" s="456" t="s">
        <v>290</v>
      </c>
      <c r="E135" s="662" t="str">
        <f>$E$7</f>
        <v>Not Used - DECISIVENESS</v>
      </c>
      <c r="F135" s="455" t="e">
        <f t="shared" ref="F135:F198" si="6">B135/C135</f>
        <v>#DIV/0!</v>
      </c>
      <c r="G135" s="455" t="e">
        <f>$G$7</f>
        <v>#DIV/0!</v>
      </c>
      <c r="I135" s="237">
        <f>'13 Score Fill'!T1769</f>
        <v>0</v>
      </c>
      <c r="J135" s="439">
        <f>$J$10</f>
        <v>0</v>
      </c>
      <c r="K135" s="237" t="s">
        <v>299</v>
      </c>
      <c r="L135" s="238" t="str">
        <f>'12 Score Format'!$G$12</f>
        <v>Not Used</v>
      </c>
      <c r="M135" s="457" t="e">
        <f t="shared" si="5"/>
        <v>#DIV/0!</v>
      </c>
      <c r="N135" s="457" t="e">
        <f>$N$10</f>
        <v>#DIV/0!</v>
      </c>
      <c r="P135" s="229"/>
    </row>
    <row r="136" spans="2:16" x14ac:dyDescent="0.25">
      <c r="B136" s="236">
        <f>'13 Score Fill'!$AC$1146</f>
        <v>0</v>
      </c>
      <c r="C136" s="246">
        <f>'13 Score Fill'!$AE$25</f>
        <v>0</v>
      </c>
      <c r="D136" s="456" t="s">
        <v>290</v>
      </c>
      <c r="E136" s="662" t="str">
        <f>$E$8</f>
        <v>Not Used - DELEGATION AND CONTROL</v>
      </c>
      <c r="F136" s="455" t="e">
        <f t="shared" si="6"/>
        <v>#DIV/0!</v>
      </c>
      <c r="G136" s="455" t="e">
        <f>$G$8</f>
        <v>#DIV/0!</v>
      </c>
      <c r="I136" s="237">
        <f>SUM(I132:I135)</f>
        <v>0</v>
      </c>
      <c r="J136" s="237">
        <f>SUM(J132:J135)</f>
        <v>0</v>
      </c>
      <c r="K136" s="237" t="str">
        <f>K135</f>
        <v>Z</v>
      </c>
      <c r="L136" s="488" t="s">
        <v>248</v>
      </c>
      <c r="M136" s="457" t="e">
        <f>I136/J136</f>
        <v>#DIV/0!</v>
      </c>
      <c r="N136" s="457" t="e">
        <f>$R$11</f>
        <v>#DIV/0!</v>
      </c>
      <c r="P136" s="229"/>
    </row>
    <row r="137" spans="2:16" x14ac:dyDescent="0.25">
      <c r="B137" s="236">
        <f>'13 Score Fill'!$AC$1147</f>
        <v>0</v>
      </c>
      <c r="C137" s="246">
        <f>'13 Score Fill'!$AE$26</f>
        <v>0</v>
      </c>
      <c r="D137" s="456" t="s">
        <v>290</v>
      </c>
      <c r="E137" s="662" t="str">
        <f>$E$9</f>
        <v>Not Used - INTERPERSONAL INSIGHT</v>
      </c>
      <c r="F137" s="455" t="e">
        <f t="shared" si="6"/>
        <v>#DIV/0!</v>
      </c>
      <c r="G137" s="455" t="e">
        <f>$G$9</f>
        <v>#DIV/0!</v>
      </c>
      <c r="I137" s="229"/>
      <c r="J137" s="229"/>
      <c r="K137" s="229"/>
      <c r="M137" s="230"/>
      <c r="N137" s="437"/>
      <c r="P137" s="229"/>
    </row>
    <row r="138" spans="2:16" x14ac:dyDescent="0.25">
      <c r="B138" s="236">
        <f>'13 Score Fill'!$AC$1148</f>
        <v>0</v>
      </c>
      <c r="C138" s="246">
        <f>'13 Score Fill'!$AE$27</f>
        <v>0</v>
      </c>
      <c r="D138" s="456" t="s">
        <v>290</v>
      </c>
      <c r="E138" s="662" t="str">
        <f>$E$10</f>
        <v>Not Used - JUDGMENT</v>
      </c>
      <c r="F138" s="455" t="e">
        <f t="shared" si="6"/>
        <v>#DIV/0!</v>
      </c>
      <c r="G138" s="455" t="e">
        <f>$G$10</f>
        <v>#DIV/0!</v>
      </c>
      <c r="I138" s="229"/>
      <c r="J138" s="229"/>
      <c r="K138" s="229"/>
      <c r="M138" s="230"/>
      <c r="N138" s="437"/>
      <c r="P138" s="229"/>
    </row>
    <row r="139" spans="2:16" x14ac:dyDescent="0.25">
      <c r="B139" s="236">
        <f>'13 Score Fill'!$AC$1149</f>
        <v>0</v>
      </c>
      <c r="C139" s="246">
        <f>'13 Score Fill'!$AE$28</f>
        <v>0</v>
      </c>
      <c r="D139" s="456" t="s">
        <v>290</v>
      </c>
      <c r="E139" s="662" t="str">
        <f>$E$11</f>
        <v>Not Used - ORAL COMMUNICATIONS</v>
      </c>
      <c r="F139" s="455" t="e">
        <f t="shared" si="6"/>
        <v>#DIV/0!</v>
      </c>
      <c r="G139" s="455" t="e">
        <f>$G$11</f>
        <v>#DIV/0!</v>
      </c>
      <c r="I139" s="229"/>
      <c r="J139" s="229"/>
      <c r="K139" s="229"/>
      <c r="M139" s="230"/>
      <c r="N139" s="437"/>
      <c r="P139" s="229"/>
    </row>
    <row r="140" spans="2:16" x14ac:dyDescent="0.25">
      <c r="B140" s="236">
        <f>'13 Score Fill'!$AC$1150</f>
        <v>0</v>
      </c>
      <c r="C140" s="246">
        <f>'13 Score Fill'!$AE$29</f>
        <v>0</v>
      </c>
      <c r="D140" s="456" t="s">
        <v>290</v>
      </c>
      <c r="E140" s="662" t="str">
        <f>$E$12</f>
        <v>Not Used - PLANNING AND ORGANIZING</v>
      </c>
      <c r="F140" s="455" t="e">
        <f t="shared" si="6"/>
        <v>#DIV/0!</v>
      </c>
      <c r="G140" s="455" t="e">
        <f>$G$12</f>
        <v>#DIV/0!</v>
      </c>
      <c r="I140" s="229"/>
      <c r="J140" s="229"/>
      <c r="K140" s="229"/>
      <c r="M140" s="230"/>
      <c r="N140" s="437"/>
      <c r="P140" s="229"/>
    </row>
    <row r="141" spans="2:16" x14ac:dyDescent="0.25">
      <c r="B141" s="236">
        <f>'13 Score Fill'!$AC$1151</f>
        <v>0</v>
      </c>
      <c r="C141" s="246">
        <f>'13 Score Fill'!$AE$30</f>
        <v>0</v>
      </c>
      <c r="D141" s="456" t="s">
        <v>290</v>
      </c>
      <c r="E141" s="662" t="str">
        <f>$E$13</f>
        <v>Not Used - PROBLEM ANALYSIS</v>
      </c>
      <c r="F141" s="455" t="e">
        <f t="shared" si="6"/>
        <v>#DIV/0!</v>
      </c>
      <c r="G141" s="455" t="e">
        <f>$G$13</f>
        <v>#DIV/0!</v>
      </c>
      <c r="I141" s="229"/>
      <c r="J141" s="229"/>
      <c r="K141" s="229"/>
      <c r="M141" s="230"/>
      <c r="N141" s="437"/>
      <c r="P141" s="229"/>
    </row>
    <row r="142" spans="2:16" x14ac:dyDescent="0.25">
      <c r="B142" s="236">
        <f>'13 Score Fill'!$AC$1152</f>
        <v>0</v>
      </c>
      <c r="C142" s="246">
        <f>'13 Score Fill'!$AE$31</f>
        <v>0</v>
      </c>
      <c r="D142" s="456" t="s">
        <v>290</v>
      </c>
      <c r="E142" s="663" t="str">
        <f>$E$14</f>
        <v>Not Used - WRITTEN COMMUNICATIONS</v>
      </c>
      <c r="F142" s="455" t="e">
        <f t="shared" si="6"/>
        <v>#DIV/0!</v>
      </c>
      <c r="G142" s="455" t="e">
        <f>$G$14</f>
        <v>#DIV/0!</v>
      </c>
      <c r="I142" s="229"/>
      <c r="J142" s="229"/>
      <c r="K142" s="229"/>
      <c r="M142" s="230"/>
      <c r="N142" s="437"/>
      <c r="P142" s="229"/>
    </row>
    <row r="143" spans="2:16" x14ac:dyDescent="0.25">
      <c r="B143" s="236">
        <f>'13 Score Fill'!$AC$1214</f>
        <v>0</v>
      </c>
      <c r="C143" s="246">
        <f>'13 Score Fill'!$AE$24</f>
        <v>0</v>
      </c>
      <c r="D143" s="456" t="s">
        <v>291</v>
      </c>
      <c r="E143" s="662" t="str">
        <f>$E$7</f>
        <v>Not Used - DECISIVENESS</v>
      </c>
      <c r="F143" s="455" t="e">
        <f t="shared" si="6"/>
        <v>#DIV/0!</v>
      </c>
      <c r="G143" s="455" t="e">
        <f>$G$7</f>
        <v>#DIV/0!</v>
      </c>
      <c r="I143" s="229"/>
      <c r="J143" s="229"/>
      <c r="K143" s="229"/>
      <c r="M143" s="230"/>
      <c r="N143" s="437"/>
      <c r="P143" s="229"/>
    </row>
    <row r="144" spans="2:16" x14ac:dyDescent="0.25">
      <c r="B144" s="236">
        <f>'13 Score Fill'!$AC$1215</f>
        <v>0</v>
      </c>
      <c r="C144" s="246">
        <f>'13 Score Fill'!$AE$25</f>
        <v>0</v>
      </c>
      <c r="D144" s="456" t="s">
        <v>291</v>
      </c>
      <c r="E144" s="662" t="str">
        <f>$E$8</f>
        <v>Not Used - DELEGATION AND CONTROL</v>
      </c>
      <c r="F144" s="455" t="e">
        <f t="shared" si="6"/>
        <v>#DIV/0!</v>
      </c>
      <c r="G144" s="455" t="e">
        <f>$G$8</f>
        <v>#DIV/0!</v>
      </c>
      <c r="I144" s="229"/>
      <c r="J144" s="229"/>
      <c r="K144" s="229"/>
      <c r="M144" s="230"/>
      <c r="N144" s="437"/>
      <c r="P144" s="229"/>
    </row>
    <row r="145" spans="2:16" x14ac:dyDescent="0.25">
      <c r="B145" s="236">
        <f>'13 Score Fill'!$AC$1216</f>
        <v>0</v>
      </c>
      <c r="C145" s="246">
        <f>'13 Score Fill'!$AE$26</f>
        <v>0</v>
      </c>
      <c r="D145" s="456" t="s">
        <v>291</v>
      </c>
      <c r="E145" s="662" t="str">
        <f>$E$9</f>
        <v>Not Used - INTERPERSONAL INSIGHT</v>
      </c>
      <c r="F145" s="455" t="e">
        <f t="shared" si="6"/>
        <v>#DIV/0!</v>
      </c>
      <c r="G145" s="455" t="e">
        <f>$G$9</f>
        <v>#DIV/0!</v>
      </c>
      <c r="I145" s="229"/>
      <c r="J145" s="229"/>
      <c r="K145" s="229"/>
      <c r="M145" s="230"/>
      <c r="N145" s="437"/>
      <c r="P145" s="229"/>
    </row>
    <row r="146" spans="2:16" x14ac:dyDescent="0.25">
      <c r="B146" s="236">
        <f>'13 Score Fill'!$AC$1217</f>
        <v>0</v>
      </c>
      <c r="C146" s="246">
        <f>'13 Score Fill'!$AE$27</f>
        <v>0</v>
      </c>
      <c r="D146" s="456" t="s">
        <v>291</v>
      </c>
      <c r="E146" s="662" t="str">
        <f>$E$10</f>
        <v>Not Used - JUDGMENT</v>
      </c>
      <c r="F146" s="455" t="e">
        <f t="shared" si="6"/>
        <v>#DIV/0!</v>
      </c>
      <c r="G146" s="455" t="e">
        <f>$G$10</f>
        <v>#DIV/0!</v>
      </c>
      <c r="I146" s="229"/>
      <c r="J146" s="229"/>
      <c r="K146" s="229"/>
      <c r="M146" s="230"/>
      <c r="N146" s="437"/>
      <c r="P146" s="229"/>
    </row>
    <row r="147" spans="2:16" x14ac:dyDescent="0.25">
      <c r="B147" s="236">
        <f>'13 Score Fill'!$AC$1218</f>
        <v>0</v>
      </c>
      <c r="C147" s="246">
        <f>'13 Score Fill'!$AE$28</f>
        <v>0</v>
      </c>
      <c r="D147" s="456" t="s">
        <v>291</v>
      </c>
      <c r="E147" s="662" t="str">
        <f>$E$11</f>
        <v>Not Used - ORAL COMMUNICATIONS</v>
      </c>
      <c r="F147" s="455" t="e">
        <f t="shared" si="6"/>
        <v>#DIV/0!</v>
      </c>
      <c r="G147" s="455" t="e">
        <f>$G$11</f>
        <v>#DIV/0!</v>
      </c>
      <c r="I147" s="229"/>
      <c r="J147" s="229"/>
      <c r="K147" s="229"/>
      <c r="M147" s="230"/>
      <c r="N147" s="437"/>
      <c r="P147" s="229"/>
    </row>
    <row r="148" spans="2:16" x14ac:dyDescent="0.25">
      <c r="B148" s="236">
        <f>'13 Score Fill'!$AC$1219</f>
        <v>0</v>
      </c>
      <c r="C148" s="246">
        <f>'13 Score Fill'!$AE$29</f>
        <v>0</v>
      </c>
      <c r="D148" s="456" t="s">
        <v>291</v>
      </c>
      <c r="E148" s="662" t="str">
        <f>$E$12</f>
        <v>Not Used - PLANNING AND ORGANIZING</v>
      </c>
      <c r="F148" s="455" t="e">
        <f t="shared" si="6"/>
        <v>#DIV/0!</v>
      </c>
      <c r="G148" s="455" t="e">
        <f>$G$12</f>
        <v>#DIV/0!</v>
      </c>
      <c r="I148" s="229"/>
      <c r="J148" s="229"/>
      <c r="K148" s="229"/>
      <c r="M148" s="230"/>
      <c r="N148" s="437"/>
      <c r="P148" s="229"/>
    </row>
    <row r="149" spans="2:16" x14ac:dyDescent="0.25">
      <c r="B149" s="236">
        <f>'13 Score Fill'!$AC$1220</f>
        <v>0</v>
      </c>
      <c r="C149" s="246">
        <f>'13 Score Fill'!$AE$30</f>
        <v>0</v>
      </c>
      <c r="D149" s="456" t="s">
        <v>291</v>
      </c>
      <c r="E149" s="662" t="str">
        <f>$E$13</f>
        <v>Not Used - PROBLEM ANALYSIS</v>
      </c>
      <c r="F149" s="455" t="e">
        <f t="shared" si="6"/>
        <v>#DIV/0!</v>
      </c>
      <c r="G149" s="455" t="e">
        <f>$G$13</f>
        <v>#DIV/0!</v>
      </c>
      <c r="I149" s="229"/>
      <c r="J149" s="229"/>
      <c r="K149" s="229"/>
      <c r="M149" s="230"/>
      <c r="N149" s="437"/>
      <c r="P149" s="229"/>
    </row>
    <row r="150" spans="2:16" x14ac:dyDescent="0.25">
      <c r="B150" s="236">
        <f>'13 Score Fill'!$AC$1221</f>
        <v>0</v>
      </c>
      <c r="C150" s="246">
        <f>'13 Score Fill'!$AE$31</f>
        <v>0</v>
      </c>
      <c r="D150" s="456" t="s">
        <v>291</v>
      </c>
      <c r="E150" s="663" t="str">
        <f>$E$14</f>
        <v>Not Used - WRITTEN COMMUNICATIONS</v>
      </c>
      <c r="F150" s="455" t="e">
        <f t="shared" si="6"/>
        <v>#DIV/0!</v>
      </c>
      <c r="G150" s="455" t="e">
        <f>$G$14</f>
        <v>#DIV/0!</v>
      </c>
      <c r="I150" s="229"/>
      <c r="J150" s="229"/>
      <c r="K150" s="229"/>
      <c r="M150" s="230"/>
      <c r="N150" s="437"/>
      <c r="P150" s="229"/>
    </row>
    <row r="151" spans="2:16" x14ac:dyDescent="0.25">
      <c r="B151" s="236">
        <f>'13 Score Fill'!$AC$1283</f>
        <v>0</v>
      </c>
      <c r="C151" s="246">
        <f>'13 Score Fill'!$AE$24</f>
        <v>0</v>
      </c>
      <c r="D151" s="456" t="s">
        <v>292</v>
      </c>
      <c r="E151" s="662" t="str">
        <f>$E$7</f>
        <v>Not Used - DECISIVENESS</v>
      </c>
      <c r="F151" s="455" t="e">
        <f t="shared" si="6"/>
        <v>#DIV/0!</v>
      </c>
      <c r="G151" s="455" t="e">
        <f>$G$7</f>
        <v>#DIV/0!</v>
      </c>
      <c r="I151" s="229"/>
      <c r="J151" s="229"/>
      <c r="K151" s="229"/>
      <c r="M151" s="230"/>
      <c r="N151" s="437"/>
      <c r="P151" s="229"/>
    </row>
    <row r="152" spans="2:16" x14ac:dyDescent="0.25">
      <c r="B152" s="236">
        <f>'13 Score Fill'!$AC$1284</f>
        <v>0</v>
      </c>
      <c r="C152" s="246">
        <f>'13 Score Fill'!$AE$25</f>
        <v>0</v>
      </c>
      <c r="D152" s="456" t="s">
        <v>292</v>
      </c>
      <c r="E152" s="662" t="str">
        <f>$E$8</f>
        <v>Not Used - DELEGATION AND CONTROL</v>
      </c>
      <c r="F152" s="455" t="e">
        <f t="shared" si="6"/>
        <v>#DIV/0!</v>
      </c>
      <c r="G152" s="455" t="e">
        <f>$G$8</f>
        <v>#DIV/0!</v>
      </c>
      <c r="I152" s="229"/>
      <c r="J152" s="229"/>
      <c r="K152" s="229"/>
      <c r="M152" s="230"/>
      <c r="N152" s="437"/>
      <c r="P152" s="229"/>
    </row>
    <row r="153" spans="2:16" x14ac:dyDescent="0.25">
      <c r="B153" s="236">
        <f>'13 Score Fill'!$AC$1285</f>
        <v>0</v>
      </c>
      <c r="C153" s="246">
        <f>'13 Score Fill'!$AE$26</f>
        <v>0</v>
      </c>
      <c r="D153" s="456" t="s">
        <v>292</v>
      </c>
      <c r="E153" s="662" t="str">
        <f>$E$9</f>
        <v>Not Used - INTERPERSONAL INSIGHT</v>
      </c>
      <c r="F153" s="455" t="e">
        <f t="shared" si="6"/>
        <v>#DIV/0!</v>
      </c>
      <c r="G153" s="455" t="e">
        <f>$G$9</f>
        <v>#DIV/0!</v>
      </c>
      <c r="I153" s="229"/>
      <c r="J153" s="229"/>
      <c r="K153" s="229"/>
      <c r="M153" s="230"/>
      <c r="N153" s="437"/>
      <c r="P153" s="229"/>
    </row>
    <row r="154" spans="2:16" x14ac:dyDescent="0.25">
      <c r="B154" s="236">
        <f>'13 Score Fill'!$AC$1286</f>
        <v>0</v>
      </c>
      <c r="C154" s="246">
        <f>'13 Score Fill'!$AE$27</f>
        <v>0</v>
      </c>
      <c r="D154" s="456" t="s">
        <v>292</v>
      </c>
      <c r="E154" s="662" t="str">
        <f>$E$10</f>
        <v>Not Used - JUDGMENT</v>
      </c>
      <c r="F154" s="455" t="e">
        <f t="shared" si="6"/>
        <v>#DIV/0!</v>
      </c>
      <c r="G154" s="455" t="e">
        <f>$G$10</f>
        <v>#DIV/0!</v>
      </c>
      <c r="I154" s="229"/>
      <c r="J154" s="229"/>
      <c r="K154" s="229"/>
      <c r="M154" s="230"/>
      <c r="N154" s="437"/>
      <c r="P154" s="229"/>
    </row>
    <row r="155" spans="2:16" x14ac:dyDescent="0.25">
      <c r="B155" s="236">
        <f>'13 Score Fill'!$AC$1287</f>
        <v>0</v>
      </c>
      <c r="C155" s="246">
        <f>'13 Score Fill'!$AE$28</f>
        <v>0</v>
      </c>
      <c r="D155" s="456" t="s">
        <v>292</v>
      </c>
      <c r="E155" s="662" t="str">
        <f>$E$11</f>
        <v>Not Used - ORAL COMMUNICATIONS</v>
      </c>
      <c r="F155" s="455" t="e">
        <f t="shared" si="6"/>
        <v>#DIV/0!</v>
      </c>
      <c r="G155" s="455" t="e">
        <f>$G$11</f>
        <v>#DIV/0!</v>
      </c>
      <c r="I155" s="229"/>
      <c r="J155" s="229"/>
      <c r="K155" s="229"/>
      <c r="M155" s="230"/>
      <c r="N155" s="437"/>
      <c r="P155" s="229"/>
    </row>
    <row r="156" spans="2:16" x14ac:dyDescent="0.25">
      <c r="B156" s="236">
        <f>'13 Score Fill'!$AC$1288</f>
        <v>0</v>
      </c>
      <c r="C156" s="246">
        <f>'13 Score Fill'!$AE$29</f>
        <v>0</v>
      </c>
      <c r="D156" s="456" t="s">
        <v>292</v>
      </c>
      <c r="E156" s="662" t="str">
        <f>$E$12</f>
        <v>Not Used - PLANNING AND ORGANIZING</v>
      </c>
      <c r="F156" s="455" t="e">
        <f t="shared" si="6"/>
        <v>#DIV/0!</v>
      </c>
      <c r="G156" s="455" t="e">
        <f>$G$12</f>
        <v>#DIV/0!</v>
      </c>
      <c r="I156" s="229"/>
      <c r="J156" s="229"/>
      <c r="K156" s="229"/>
      <c r="M156" s="230"/>
      <c r="N156" s="437"/>
      <c r="P156" s="229"/>
    </row>
    <row r="157" spans="2:16" x14ac:dyDescent="0.25">
      <c r="B157" s="236">
        <f>'13 Score Fill'!$AC$1289</f>
        <v>0</v>
      </c>
      <c r="C157" s="246">
        <f>'13 Score Fill'!$AE$30</f>
        <v>0</v>
      </c>
      <c r="D157" s="456" t="s">
        <v>292</v>
      </c>
      <c r="E157" s="662" t="str">
        <f>$E$13</f>
        <v>Not Used - PROBLEM ANALYSIS</v>
      </c>
      <c r="F157" s="455" t="e">
        <f t="shared" si="6"/>
        <v>#DIV/0!</v>
      </c>
      <c r="G157" s="455" t="e">
        <f>$G$13</f>
        <v>#DIV/0!</v>
      </c>
      <c r="I157" s="229"/>
      <c r="J157" s="229"/>
      <c r="K157" s="229"/>
      <c r="M157" s="230"/>
      <c r="N157" s="437"/>
      <c r="P157" s="229"/>
    </row>
    <row r="158" spans="2:16" x14ac:dyDescent="0.25">
      <c r="B158" s="236">
        <f>'13 Score Fill'!$AC$1290</f>
        <v>0</v>
      </c>
      <c r="C158" s="246">
        <f>'13 Score Fill'!$AE$31</f>
        <v>0</v>
      </c>
      <c r="D158" s="456" t="s">
        <v>292</v>
      </c>
      <c r="E158" s="663" t="str">
        <f>$E$14</f>
        <v>Not Used - WRITTEN COMMUNICATIONS</v>
      </c>
      <c r="F158" s="455" t="e">
        <f t="shared" si="6"/>
        <v>#DIV/0!</v>
      </c>
      <c r="G158" s="455" t="e">
        <f>$G$14</f>
        <v>#DIV/0!</v>
      </c>
      <c r="I158" s="229"/>
      <c r="J158" s="229"/>
      <c r="K158" s="229"/>
      <c r="M158" s="230"/>
      <c r="N158" s="437"/>
      <c r="P158" s="229"/>
    </row>
    <row r="159" spans="2:16" x14ac:dyDescent="0.25">
      <c r="B159" s="236">
        <f>'13 Score Fill'!$AC$1352</f>
        <v>0</v>
      </c>
      <c r="C159" s="246">
        <f>'13 Score Fill'!$AE$24</f>
        <v>0</v>
      </c>
      <c r="D159" s="456" t="s">
        <v>293</v>
      </c>
      <c r="E159" s="662" t="str">
        <f>$E$7</f>
        <v>Not Used - DECISIVENESS</v>
      </c>
      <c r="F159" s="455" t="e">
        <f t="shared" si="6"/>
        <v>#DIV/0!</v>
      </c>
      <c r="G159" s="455" t="e">
        <f>$G$7</f>
        <v>#DIV/0!</v>
      </c>
      <c r="I159" s="229"/>
      <c r="J159" s="229"/>
      <c r="K159" s="229"/>
      <c r="M159" s="230"/>
      <c r="N159" s="437"/>
      <c r="P159" s="229"/>
    </row>
    <row r="160" spans="2:16" x14ac:dyDescent="0.25">
      <c r="B160" s="236">
        <f>'13 Score Fill'!$AC$1353</f>
        <v>0</v>
      </c>
      <c r="C160" s="246">
        <f>'13 Score Fill'!$AE$25</f>
        <v>0</v>
      </c>
      <c r="D160" s="456" t="s">
        <v>293</v>
      </c>
      <c r="E160" s="662" t="str">
        <f>$E$8</f>
        <v>Not Used - DELEGATION AND CONTROL</v>
      </c>
      <c r="F160" s="455" t="e">
        <f t="shared" si="6"/>
        <v>#DIV/0!</v>
      </c>
      <c r="G160" s="455" t="e">
        <f>$G$8</f>
        <v>#DIV/0!</v>
      </c>
      <c r="I160" s="229"/>
      <c r="J160" s="229"/>
      <c r="K160" s="229"/>
      <c r="M160" s="230"/>
      <c r="N160" s="437"/>
      <c r="P160" s="229"/>
    </row>
    <row r="161" spans="2:16" x14ac:dyDescent="0.25">
      <c r="B161" s="236">
        <f>'13 Score Fill'!$AC$1354</f>
        <v>0</v>
      </c>
      <c r="C161" s="246">
        <f>'13 Score Fill'!$AE$26</f>
        <v>0</v>
      </c>
      <c r="D161" s="456" t="s">
        <v>293</v>
      </c>
      <c r="E161" s="662" t="str">
        <f>$E$9</f>
        <v>Not Used - INTERPERSONAL INSIGHT</v>
      </c>
      <c r="F161" s="455" t="e">
        <f t="shared" si="6"/>
        <v>#DIV/0!</v>
      </c>
      <c r="G161" s="455" t="e">
        <f>$G$9</f>
        <v>#DIV/0!</v>
      </c>
      <c r="I161" s="229"/>
      <c r="J161" s="229"/>
      <c r="K161" s="229"/>
      <c r="M161" s="230"/>
      <c r="N161" s="437"/>
      <c r="P161" s="229"/>
    </row>
    <row r="162" spans="2:16" x14ac:dyDescent="0.25">
      <c r="B162" s="236">
        <f>'13 Score Fill'!$AC$1355</f>
        <v>0</v>
      </c>
      <c r="C162" s="246">
        <f>'13 Score Fill'!$AE$27</f>
        <v>0</v>
      </c>
      <c r="D162" s="456" t="s">
        <v>293</v>
      </c>
      <c r="E162" s="662" t="str">
        <f>$E$10</f>
        <v>Not Used - JUDGMENT</v>
      </c>
      <c r="F162" s="455" t="e">
        <f t="shared" si="6"/>
        <v>#DIV/0!</v>
      </c>
      <c r="G162" s="455" t="e">
        <f>$G$10</f>
        <v>#DIV/0!</v>
      </c>
      <c r="I162" s="229"/>
      <c r="J162" s="229"/>
      <c r="K162" s="229"/>
      <c r="M162" s="230"/>
      <c r="N162" s="437"/>
      <c r="P162" s="229"/>
    </row>
    <row r="163" spans="2:16" x14ac:dyDescent="0.25">
      <c r="B163" s="236">
        <f>'13 Score Fill'!$AC$1356</f>
        <v>0</v>
      </c>
      <c r="C163" s="246">
        <f>'13 Score Fill'!$AE$28</f>
        <v>0</v>
      </c>
      <c r="D163" s="456" t="s">
        <v>293</v>
      </c>
      <c r="E163" s="662" t="str">
        <f>$E$11</f>
        <v>Not Used - ORAL COMMUNICATIONS</v>
      </c>
      <c r="F163" s="455" t="e">
        <f t="shared" si="6"/>
        <v>#DIV/0!</v>
      </c>
      <c r="G163" s="455" t="e">
        <f>$G$11</f>
        <v>#DIV/0!</v>
      </c>
      <c r="I163" s="229"/>
      <c r="J163" s="229"/>
      <c r="K163" s="229"/>
      <c r="M163" s="230"/>
      <c r="N163" s="437"/>
      <c r="P163" s="229"/>
    </row>
    <row r="164" spans="2:16" x14ac:dyDescent="0.25">
      <c r="B164" s="236">
        <f>'13 Score Fill'!$AC$1357</f>
        <v>0</v>
      </c>
      <c r="C164" s="246">
        <f>'13 Score Fill'!$AE$29</f>
        <v>0</v>
      </c>
      <c r="D164" s="456" t="s">
        <v>293</v>
      </c>
      <c r="E164" s="662" t="str">
        <f>$E$12</f>
        <v>Not Used - PLANNING AND ORGANIZING</v>
      </c>
      <c r="F164" s="455" t="e">
        <f t="shared" si="6"/>
        <v>#DIV/0!</v>
      </c>
      <c r="G164" s="455" t="e">
        <f>$G$12</f>
        <v>#DIV/0!</v>
      </c>
      <c r="I164" s="229"/>
      <c r="J164" s="229"/>
      <c r="K164" s="229"/>
      <c r="M164" s="230"/>
      <c r="N164" s="437"/>
      <c r="P164" s="229"/>
    </row>
    <row r="165" spans="2:16" x14ac:dyDescent="0.25">
      <c r="B165" s="236">
        <f>'13 Score Fill'!$AC$1358</f>
        <v>0</v>
      </c>
      <c r="C165" s="246">
        <f>'13 Score Fill'!$AE$30</f>
        <v>0</v>
      </c>
      <c r="D165" s="456" t="s">
        <v>293</v>
      </c>
      <c r="E165" s="662" t="str">
        <f>$E$13</f>
        <v>Not Used - PROBLEM ANALYSIS</v>
      </c>
      <c r="F165" s="455" t="e">
        <f t="shared" si="6"/>
        <v>#DIV/0!</v>
      </c>
      <c r="G165" s="455" t="e">
        <f>$G$13</f>
        <v>#DIV/0!</v>
      </c>
      <c r="I165" s="229"/>
      <c r="J165" s="229"/>
      <c r="K165" s="229"/>
      <c r="M165" s="230"/>
      <c r="N165" s="437"/>
      <c r="P165" s="229"/>
    </row>
    <row r="166" spans="2:16" x14ac:dyDescent="0.25">
      <c r="B166" s="236">
        <f>'13 Score Fill'!$AC$1359</f>
        <v>0</v>
      </c>
      <c r="C166" s="246">
        <f>'13 Score Fill'!$AE$31</f>
        <v>0</v>
      </c>
      <c r="D166" s="456" t="s">
        <v>293</v>
      </c>
      <c r="E166" s="663" t="str">
        <f>$E$14</f>
        <v>Not Used - WRITTEN COMMUNICATIONS</v>
      </c>
      <c r="F166" s="455" t="e">
        <f t="shared" si="6"/>
        <v>#DIV/0!</v>
      </c>
      <c r="G166" s="455" t="e">
        <f>$G$14</f>
        <v>#DIV/0!</v>
      </c>
      <c r="I166" s="229"/>
      <c r="J166" s="229"/>
      <c r="K166" s="229"/>
      <c r="M166" s="230"/>
      <c r="N166" s="437"/>
      <c r="P166" s="229"/>
    </row>
    <row r="167" spans="2:16" x14ac:dyDescent="0.25">
      <c r="B167" s="236">
        <f>'13 Score Fill'!$AC$1421</f>
        <v>0</v>
      </c>
      <c r="C167" s="246">
        <f>'13 Score Fill'!$AE$24</f>
        <v>0</v>
      </c>
      <c r="D167" s="456" t="s">
        <v>294</v>
      </c>
      <c r="E167" s="662" t="str">
        <f>$E$7</f>
        <v>Not Used - DECISIVENESS</v>
      </c>
      <c r="F167" s="455" t="e">
        <f t="shared" si="6"/>
        <v>#DIV/0!</v>
      </c>
      <c r="G167" s="455" t="e">
        <f>$G$7</f>
        <v>#DIV/0!</v>
      </c>
      <c r="I167" s="229"/>
      <c r="J167" s="229"/>
      <c r="K167" s="229"/>
      <c r="M167" s="230"/>
      <c r="N167" s="437"/>
      <c r="P167" s="229"/>
    </row>
    <row r="168" spans="2:16" x14ac:dyDescent="0.25">
      <c r="B168" s="236">
        <f>'13 Score Fill'!$AC$1422</f>
        <v>0</v>
      </c>
      <c r="C168" s="246">
        <f>'13 Score Fill'!$AE$25</f>
        <v>0</v>
      </c>
      <c r="D168" s="456" t="s">
        <v>294</v>
      </c>
      <c r="E168" s="662" t="str">
        <f>$E$8</f>
        <v>Not Used - DELEGATION AND CONTROL</v>
      </c>
      <c r="F168" s="455" t="e">
        <f t="shared" si="6"/>
        <v>#DIV/0!</v>
      </c>
      <c r="G168" s="455" t="e">
        <f>$G$8</f>
        <v>#DIV/0!</v>
      </c>
      <c r="I168" s="229"/>
      <c r="J168" s="229"/>
      <c r="K168" s="229"/>
      <c r="M168" s="230"/>
      <c r="N168" s="437"/>
      <c r="P168" s="229"/>
    </row>
    <row r="169" spans="2:16" x14ac:dyDescent="0.25">
      <c r="B169" s="236">
        <f>'13 Score Fill'!$AC$1423</f>
        <v>0</v>
      </c>
      <c r="C169" s="246">
        <f>'13 Score Fill'!$AE$26</f>
        <v>0</v>
      </c>
      <c r="D169" s="456" t="s">
        <v>294</v>
      </c>
      <c r="E169" s="662" t="str">
        <f>$E$9</f>
        <v>Not Used - INTERPERSONAL INSIGHT</v>
      </c>
      <c r="F169" s="455" t="e">
        <f t="shared" si="6"/>
        <v>#DIV/0!</v>
      </c>
      <c r="G169" s="455" t="e">
        <f>$G$9</f>
        <v>#DIV/0!</v>
      </c>
      <c r="I169" s="229"/>
      <c r="J169" s="229"/>
      <c r="K169" s="229"/>
      <c r="M169" s="230"/>
      <c r="N169" s="437"/>
      <c r="P169" s="229"/>
    </row>
    <row r="170" spans="2:16" x14ac:dyDescent="0.25">
      <c r="B170" s="236">
        <f>'13 Score Fill'!$AC$1424</f>
        <v>0</v>
      </c>
      <c r="C170" s="246">
        <f>'13 Score Fill'!$AE$27</f>
        <v>0</v>
      </c>
      <c r="D170" s="456" t="s">
        <v>294</v>
      </c>
      <c r="E170" s="662" t="str">
        <f>$E$10</f>
        <v>Not Used - JUDGMENT</v>
      </c>
      <c r="F170" s="455" t="e">
        <f t="shared" si="6"/>
        <v>#DIV/0!</v>
      </c>
      <c r="G170" s="455" t="e">
        <f>$G$10</f>
        <v>#DIV/0!</v>
      </c>
      <c r="I170" s="229"/>
      <c r="J170" s="229"/>
      <c r="K170" s="229"/>
      <c r="M170" s="230"/>
      <c r="N170" s="437"/>
      <c r="P170" s="229"/>
    </row>
    <row r="171" spans="2:16" x14ac:dyDescent="0.25">
      <c r="B171" s="236">
        <f>'13 Score Fill'!$AC$1425</f>
        <v>0</v>
      </c>
      <c r="C171" s="246">
        <f>'13 Score Fill'!$AE$28</f>
        <v>0</v>
      </c>
      <c r="D171" s="456" t="s">
        <v>294</v>
      </c>
      <c r="E171" s="662" t="str">
        <f>$E$11</f>
        <v>Not Used - ORAL COMMUNICATIONS</v>
      </c>
      <c r="F171" s="455" t="e">
        <f t="shared" si="6"/>
        <v>#DIV/0!</v>
      </c>
      <c r="G171" s="455" t="e">
        <f>$G$11</f>
        <v>#DIV/0!</v>
      </c>
      <c r="I171" s="229"/>
      <c r="J171" s="229"/>
      <c r="K171" s="229"/>
      <c r="M171" s="230"/>
      <c r="N171" s="437"/>
      <c r="P171" s="229"/>
    </row>
    <row r="172" spans="2:16" x14ac:dyDescent="0.25">
      <c r="B172" s="236">
        <f>'13 Score Fill'!$AC$1426</f>
        <v>0</v>
      </c>
      <c r="C172" s="246">
        <f>'13 Score Fill'!$AE$29</f>
        <v>0</v>
      </c>
      <c r="D172" s="456" t="s">
        <v>294</v>
      </c>
      <c r="E172" s="662" t="str">
        <f>$E$12</f>
        <v>Not Used - PLANNING AND ORGANIZING</v>
      </c>
      <c r="F172" s="455" t="e">
        <f t="shared" si="6"/>
        <v>#DIV/0!</v>
      </c>
      <c r="G172" s="455" t="e">
        <f>$G$12</f>
        <v>#DIV/0!</v>
      </c>
      <c r="I172" s="229"/>
      <c r="J172" s="229"/>
      <c r="K172" s="229"/>
      <c r="M172" s="230"/>
      <c r="N172" s="437"/>
      <c r="P172" s="229"/>
    </row>
    <row r="173" spans="2:16" x14ac:dyDescent="0.25">
      <c r="B173" s="236">
        <f>'13 Score Fill'!$AC$1427</f>
        <v>0</v>
      </c>
      <c r="C173" s="246">
        <f>'13 Score Fill'!$AE$30</f>
        <v>0</v>
      </c>
      <c r="D173" s="456" t="s">
        <v>294</v>
      </c>
      <c r="E173" s="662" t="str">
        <f>$E$13</f>
        <v>Not Used - PROBLEM ANALYSIS</v>
      </c>
      <c r="F173" s="455" t="e">
        <f t="shared" si="6"/>
        <v>#DIV/0!</v>
      </c>
      <c r="G173" s="455" t="e">
        <f>$G$13</f>
        <v>#DIV/0!</v>
      </c>
      <c r="I173" s="229"/>
      <c r="J173" s="229"/>
      <c r="K173" s="229"/>
      <c r="M173" s="230"/>
      <c r="N173" s="437"/>
      <c r="P173" s="229"/>
    </row>
    <row r="174" spans="2:16" x14ac:dyDescent="0.25">
      <c r="B174" s="236">
        <f>'13 Score Fill'!$AC$1428</f>
        <v>0</v>
      </c>
      <c r="C174" s="246">
        <f>'13 Score Fill'!$AE$31</f>
        <v>0</v>
      </c>
      <c r="D174" s="456" t="s">
        <v>294</v>
      </c>
      <c r="E174" s="663" t="str">
        <f>$E$14</f>
        <v>Not Used - WRITTEN COMMUNICATIONS</v>
      </c>
      <c r="F174" s="455" t="e">
        <f t="shared" si="6"/>
        <v>#DIV/0!</v>
      </c>
      <c r="G174" s="455" t="e">
        <f>$G$14</f>
        <v>#DIV/0!</v>
      </c>
      <c r="I174" s="229"/>
      <c r="J174" s="229"/>
      <c r="K174" s="229"/>
      <c r="M174" s="230"/>
      <c r="N174" s="437"/>
      <c r="P174" s="229"/>
    </row>
    <row r="175" spans="2:16" x14ac:dyDescent="0.25">
      <c r="B175" s="236">
        <f>'13 Score Fill'!$AC$1490</f>
        <v>0</v>
      </c>
      <c r="C175" s="246">
        <f>'13 Score Fill'!$AE$24</f>
        <v>0</v>
      </c>
      <c r="D175" s="456" t="s">
        <v>295</v>
      </c>
      <c r="E175" s="662" t="str">
        <f>$E$7</f>
        <v>Not Used - DECISIVENESS</v>
      </c>
      <c r="F175" s="455" t="e">
        <f t="shared" si="6"/>
        <v>#DIV/0!</v>
      </c>
      <c r="G175" s="455" t="e">
        <f>$G$7</f>
        <v>#DIV/0!</v>
      </c>
      <c r="I175" s="229"/>
      <c r="J175" s="229"/>
      <c r="K175" s="229"/>
      <c r="M175" s="230"/>
      <c r="N175" s="437"/>
      <c r="P175" s="229"/>
    </row>
    <row r="176" spans="2:16" x14ac:dyDescent="0.25">
      <c r="B176" s="236">
        <f>'13 Score Fill'!$AC$1491</f>
        <v>0</v>
      </c>
      <c r="C176" s="246">
        <f>'13 Score Fill'!$AE$25</f>
        <v>0</v>
      </c>
      <c r="D176" s="456" t="s">
        <v>295</v>
      </c>
      <c r="E176" s="662" t="str">
        <f>$E$8</f>
        <v>Not Used - DELEGATION AND CONTROL</v>
      </c>
      <c r="F176" s="455" t="e">
        <f t="shared" si="6"/>
        <v>#DIV/0!</v>
      </c>
      <c r="G176" s="455" t="e">
        <f>$G$8</f>
        <v>#DIV/0!</v>
      </c>
      <c r="I176" s="229"/>
      <c r="J176" s="229"/>
      <c r="K176" s="229"/>
      <c r="M176" s="230"/>
      <c r="N176" s="437"/>
      <c r="P176" s="229"/>
    </row>
    <row r="177" spans="2:16" x14ac:dyDescent="0.25">
      <c r="B177" s="236">
        <f>'13 Score Fill'!$AC$1492</f>
        <v>0</v>
      </c>
      <c r="C177" s="246">
        <f>'13 Score Fill'!$AE$26</f>
        <v>0</v>
      </c>
      <c r="D177" s="456" t="s">
        <v>295</v>
      </c>
      <c r="E177" s="662" t="str">
        <f>$E$9</f>
        <v>Not Used - INTERPERSONAL INSIGHT</v>
      </c>
      <c r="F177" s="455" t="e">
        <f t="shared" si="6"/>
        <v>#DIV/0!</v>
      </c>
      <c r="G177" s="455" t="e">
        <f>$G$9</f>
        <v>#DIV/0!</v>
      </c>
      <c r="I177" s="229"/>
      <c r="J177" s="229"/>
      <c r="K177" s="229"/>
      <c r="M177" s="230"/>
      <c r="N177" s="437"/>
      <c r="P177" s="229"/>
    </row>
    <row r="178" spans="2:16" x14ac:dyDescent="0.25">
      <c r="B178" s="236">
        <f>'13 Score Fill'!$AC$1493</f>
        <v>0</v>
      </c>
      <c r="C178" s="246">
        <f>'13 Score Fill'!$AE$27</f>
        <v>0</v>
      </c>
      <c r="D178" s="456" t="s">
        <v>295</v>
      </c>
      <c r="E178" s="662" t="str">
        <f>$E$10</f>
        <v>Not Used - JUDGMENT</v>
      </c>
      <c r="F178" s="455" t="e">
        <f t="shared" si="6"/>
        <v>#DIV/0!</v>
      </c>
      <c r="G178" s="455" t="e">
        <f>$G$10</f>
        <v>#DIV/0!</v>
      </c>
      <c r="I178" s="229"/>
      <c r="J178" s="229"/>
      <c r="K178" s="229"/>
      <c r="M178" s="230"/>
      <c r="N178" s="437"/>
      <c r="P178" s="229"/>
    </row>
    <row r="179" spans="2:16" x14ac:dyDescent="0.25">
      <c r="B179" s="236">
        <f>'13 Score Fill'!$AC$1494</f>
        <v>0</v>
      </c>
      <c r="C179" s="246">
        <f>'13 Score Fill'!$AE$28</f>
        <v>0</v>
      </c>
      <c r="D179" s="456" t="s">
        <v>295</v>
      </c>
      <c r="E179" s="662" t="str">
        <f>$E$11</f>
        <v>Not Used - ORAL COMMUNICATIONS</v>
      </c>
      <c r="F179" s="455" t="e">
        <f t="shared" si="6"/>
        <v>#DIV/0!</v>
      </c>
      <c r="G179" s="455" t="e">
        <f>$G$11</f>
        <v>#DIV/0!</v>
      </c>
      <c r="I179" s="229"/>
      <c r="J179" s="229"/>
      <c r="K179" s="229"/>
      <c r="M179" s="230"/>
      <c r="N179" s="437"/>
      <c r="P179" s="229"/>
    </row>
    <row r="180" spans="2:16" x14ac:dyDescent="0.25">
      <c r="B180" s="236">
        <f>'13 Score Fill'!$AC$1495</f>
        <v>0</v>
      </c>
      <c r="C180" s="246">
        <f>'13 Score Fill'!$AE$29</f>
        <v>0</v>
      </c>
      <c r="D180" s="456" t="s">
        <v>295</v>
      </c>
      <c r="E180" s="662" t="str">
        <f>$E$12</f>
        <v>Not Used - PLANNING AND ORGANIZING</v>
      </c>
      <c r="F180" s="455" t="e">
        <f t="shared" si="6"/>
        <v>#DIV/0!</v>
      </c>
      <c r="G180" s="455" t="e">
        <f>$G$12</f>
        <v>#DIV/0!</v>
      </c>
      <c r="I180" s="229"/>
      <c r="J180" s="229"/>
      <c r="K180" s="229"/>
      <c r="M180" s="230"/>
      <c r="N180" s="437"/>
      <c r="P180" s="229"/>
    </row>
    <row r="181" spans="2:16" x14ac:dyDescent="0.25">
      <c r="B181" s="236">
        <f>'13 Score Fill'!$AC$1496</f>
        <v>0</v>
      </c>
      <c r="C181" s="246">
        <f>'13 Score Fill'!$AE$30</f>
        <v>0</v>
      </c>
      <c r="D181" s="456" t="s">
        <v>295</v>
      </c>
      <c r="E181" s="662" t="str">
        <f>$E$13</f>
        <v>Not Used - PROBLEM ANALYSIS</v>
      </c>
      <c r="F181" s="455" t="e">
        <f t="shared" si="6"/>
        <v>#DIV/0!</v>
      </c>
      <c r="G181" s="455" t="e">
        <f>$G$13</f>
        <v>#DIV/0!</v>
      </c>
      <c r="I181" s="229"/>
      <c r="J181" s="229"/>
      <c r="K181" s="229"/>
      <c r="M181" s="230"/>
      <c r="N181" s="437"/>
      <c r="P181" s="229"/>
    </row>
    <row r="182" spans="2:16" x14ac:dyDescent="0.25">
      <c r="B182" s="236">
        <f>'13 Score Fill'!$AC$1497</f>
        <v>0</v>
      </c>
      <c r="C182" s="246">
        <f>'13 Score Fill'!$AE$31</f>
        <v>0</v>
      </c>
      <c r="D182" s="456" t="s">
        <v>295</v>
      </c>
      <c r="E182" s="663" t="str">
        <f>$E$14</f>
        <v>Not Used - WRITTEN COMMUNICATIONS</v>
      </c>
      <c r="F182" s="455" t="e">
        <f t="shared" si="6"/>
        <v>#DIV/0!</v>
      </c>
      <c r="G182" s="455" t="e">
        <f>$G$14</f>
        <v>#DIV/0!</v>
      </c>
      <c r="I182" s="229"/>
      <c r="J182" s="229"/>
      <c r="K182" s="229"/>
      <c r="M182" s="230"/>
      <c r="N182" s="437"/>
      <c r="P182" s="229"/>
    </row>
    <row r="183" spans="2:16" x14ac:dyDescent="0.25">
      <c r="B183" s="236">
        <f>'13 Score Fill'!$AC$1559</f>
        <v>0</v>
      </c>
      <c r="C183" s="246">
        <f>'13 Score Fill'!$AE$24</f>
        <v>0</v>
      </c>
      <c r="D183" s="456" t="s">
        <v>296</v>
      </c>
      <c r="E183" s="662" t="str">
        <f>$E$7</f>
        <v>Not Used - DECISIVENESS</v>
      </c>
      <c r="F183" s="455" t="e">
        <f t="shared" si="6"/>
        <v>#DIV/0!</v>
      </c>
      <c r="G183" s="455" t="e">
        <f>$G$7</f>
        <v>#DIV/0!</v>
      </c>
      <c r="I183" s="229"/>
      <c r="J183" s="229"/>
      <c r="K183" s="229"/>
      <c r="M183" s="230"/>
      <c r="N183" s="437"/>
      <c r="P183" s="229"/>
    </row>
    <row r="184" spans="2:16" x14ac:dyDescent="0.25">
      <c r="B184" s="236">
        <f>'13 Score Fill'!$AC$1560</f>
        <v>0</v>
      </c>
      <c r="C184" s="246">
        <f>'13 Score Fill'!$AE$25</f>
        <v>0</v>
      </c>
      <c r="D184" s="456" t="s">
        <v>296</v>
      </c>
      <c r="E184" s="662" t="str">
        <f>$E$8</f>
        <v>Not Used - DELEGATION AND CONTROL</v>
      </c>
      <c r="F184" s="455" t="e">
        <f t="shared" si="6"/>
        <v>#DIV/0!</v>
      </c>
      <c r="G184" s="455" t="e">
        <f>$G$8</f>
        <v>#DIV/0!</v>
      </c>
      <c r="I184" s="229"/>
      <c r="J184" s="229"/>
      <c r="K184" s="229"/>
      <c r="M184" s="230"/>
      <c r="N184" s="437"/>
      <c r="P184" s="229"/>
    </row>
    <row r="185" spans="2:16" x14ac:dyDescent="0.25">
      <c r="B185" s="236">
        <f>'13 Score Fill'!$AC$1561</f>
        <v>0</v>
      </c>
      <c r="C185" s="246">
        <f>'13 Score Fill'!$AE$26</f>
        <v>0</v>
      </c>
      <c r="D185" s="456" t="s">
        <v>296</v>
      </c>
      <c r="E185" s="662" t="str">
        <f>$E$9</f>
        <v>Not Used - INTERPERSONAL INSIGHT</v>
      </c>
      <c r="F185" s="455" t="e">
        <f t="shared" si="6"/>
        <v>#DIV/0!</v>
      </c>
      <c r="G185" s="455" t="e">
        <f>$G$9</f>
        <v>#DIV/0!</v>
      </c>
      <c r="I185" s="229"/>
      <c r="J185" s="229"/>
      <c r="K185" s="229"/>
      <c r="M185" s="230"/>
      <c r="N185" s="437"/>
      <c r="P185" s="229"/>
    </row>
    <row r="186" spans="2:16" x14ac:dyDescent="0.25">
      <c r="B186" s="236">
        <f>'13 Score Fill'!$AC$1562</f>
        <v>0</v>
      </c>
      <c r="C186" s="246">
        <f>'13 Score Fill'!$AE$27</f>
        <v>0</v>
      </c>
      <c r="D186" s="456" t="s">
        <v>296</v>
      </c>
      <c r="E186" s="662" t="str">
        <f>$E$10</f>
        <v>Not Used - JUDGMENT</v>
      </c>
      <c r="F186" s="455" t="e">
        <f t="shared" si="6"/>
        <v>#DIV/0!</v>
      </c>
      <c r="G186" s="455" t="e">
        <f>$G$10</f>
        <v>#DIV/0!</v>
      </c>
      <c r="I186" s="229"/>
      <c r="J186" s="229"/>
      <c r="K186" s="229"/>
      <c r="M186" s="230"/>
      <c r="N186" s="437"/>
      <c r="P186" s="229"/>
    </row>
    <row r="187" spans="2:16" x14ac:dyDescent="0.25">
      <c r="B187" s="236">
        <f>'13 Score Fill'!$AC$1563</f>
        <v>0</v>
      </c>
      <c r="C187" s="246">
        <f>'13 Score Fill'!$AE$28</f>
        <v>0</v>
      </c>
      <c r="D187" s="456" t="s">
        <v>296</v>
      </c>
      <c r="E187" s="662" t="str">
        <f>$E$11</f>
        <v>Not Used - ORAL COMMUNICATIONS</v>
      </c>
      <c r="F187" s="455" t="e">
        <f t="shared" si="6"/>
        <v>#DIV/0!</v>
      </c>
      <c r="G187" s="455" t="e">
        <f>$G$11</f>
        <v>#DIV/0!</v>
      </c>
      <c r="I187" s="229"/>
      <c r="J187" s="229"/>
      <c r="K187" s="229"/>
      <c r="M187" s="230"/>
      <c r="N187" s="437"/>
      <c r="P187" s="229"/>
    </row>
    <row r="188" spans="2:16" x14ac:dyDescent="0.25">
      <c r="B188" s="236">
        <f>'13 Score Fill'!$AC$1564</f>
        <v>0</v>
      </c>
      <c r="C188" s="246">
        <f>'13 Score Fill'!$AE$29</f>
        <v>0</v>
      </c>
      <c r="D188" s="456" t="s">
        <v>296</v>
      </c>
      <c r="E188" s="662" t="str">
        <f>$E$12</f>
        <v>Not Used - PLANNING AND ORGANIZING</v>
      </c>
      <c r="F188" s="455" t="e">
        <f t="shared" si="6"/>
        <v>#DIV/0!</v>
      </c>
      <c r="G188" s="455" t="e">
        <f>$G$12</f>
        <v>#DIV/0!</v>
      </c>
      <c r="I188" s="229"/>
      <c r="J188" s="229"/>
      <c r="K188" s="229"/>
      <c r="M188" s="230"/>
      <c r="N188" s="437"/>
      <c r="P188" s="229"/>
    </row>
    <row r="189" spans="2:16" x14ac:dyDescent="0.25">
      <c r="B189" s="236">
        <f>'13 Score Fill'!$AC$1565</f>
        <v>0</v>
      </c>
      <c r="C189" s="246">
        <f>'13 Score Fill'!$AE$30</f>
        <v>0</v>
      </c>
      <c r="D189" s="456" t="s">
        <v>296</v>
      </c>
      <c r="E189" s="662" t="str">
        <f>$E$13</f>
        <v>Not Used - PROBLEM ANALYSIS</v>
      </c>
      <c r="F189" s="455" t="e">
        <f t="shared" si="6"/>
        <v>#DIV/0!</v>
      </c>
      <c r="G189" s="455" t="e">
        <f>$G$13</f>
        <v>#DIV/0!</v>
      </c>
      <c r="I189" s="229"/>
      <c r="J189" s="229"/>
      <c r="K189" s="229"/>
      <c r="M189" s="230"/>
      <c r="N189" s="437"/>
      <c r="P189" s="229"/>
    </row>
    <row r="190" spans="2:16" x14ac:dyDescent="0.25">
      <c r="B190" s="236">
        <f>'13 Score Fill'!$AC$1566</f>
        <v>0</v>
      </c>
      <c r="C190" s="246">
        <f>'13 Score Fill'!$AE$31</f>
        <v>0</v>
      </c>
      <c r="D190" s="456" t="s">
        <v>296</v>
      </c>
      <c r="E190" s="663" t="str">
        <f>$E$14</f>
        <v>Not Used - WRITTEN COMMUNICATIONS</v>
      </c>
      <c r="F190" s="455" t="e">
        <f t="shared" si="6"/>
        <v>#DIV/0!</v>
      </c>
      <c r="G190" s="455" t="e">
        <f>$G$14</f>
        <v>#DIV/0!</v>
      </c>
      <c r="I190" s="229"/>
      <c r="J190" s="229"/>
      <c r="K190" s="229"/>
      <c r="M190" s="230"/>
      <c r="N190" s="437"/>
      <c r="P190" s="229"/>
    </row>
    <row r="191" spans="2:16" x14ac:dyDescent="0.25">
      <c r="B191" s="236">
        <f>'13 Score Fill'!$AC$1628</f>
        <v>0</v>
      </c>
      <c r="C191" s="246">
        <f>'13 Score Fill'!$AE$24</f>
        <v>0</v>
      </c>
      <c r="D191" s="456" t="s">
        <v>297</v>
      </c>
      <c r="E191" s="662" t="str">
        <f>$E$7</f>
        <v>Not Used - DECISIVENESS</v>
      </c>
      <c r="F191" s="455" t="e">
        <f t="shared" si="6"/>
        <v>#DIV/0!</v>
      </c>
      <c r="G191" s="455" t="e">
        <f>$G$7</f>
        <v>#DIV/0!</v>
      </c>
      <c r="I191" s="229"/>
      <c r="J191" s="229"/>
      <c r="K191" s="229"/>
      <c r="M191" s="230"/>
      <c r="N191" s="437"/>
      <c r="P191" s="229"/>
    </row>
    <row r="192" spans="2:16" x14ac:dyDescent="0.25">
      <c r="B192" s="236">
        <f>'13 Score Fill'!$AC$1629</f>
        <v>0</v>
      </c>
      <c r="C192" s="246">
        <f>'13 Score Fill'!$AE$25</f>
        <v>0</v>
      </c>
      <c r="D192" s="456" t="s">
        <v>297</v>
      </c>
      <c r="E192" s="662" t="str">
        <f>$E$8</f>
        <v>Not Used - DELEGATION AND CONTROL</v>
      </c>
      <c r="F192" s="455" t="e">
        <f t="shared" si="6"/>
        <v>#DIV/0!</v>
      </c>
      <c r="G192" s="455" t="e">
        <f>$G$8</f>
        <v>#DIV/0!</v>
      </c>
      <c r="I192" s="229"/>
      <c r="J192" s="229"/>
      <c r="K192" s="229"/>
      <c r="M192" s="230"/>
      <c r="N192" s="437"/>
      <c r="P192" s="229"/>
    </row>
    <row r="193" spans="2:16" x14ac:dyDescent="0.25">
      <c r="B193" s="236">
        <f>'13 Score Fill'!$AC$1630</f>
        <v>0</v>
      </c>
      <c r="C193" s="246">
        <f>'13 Score Fill'!$AE$26</f>
        <v>0</v>
      </c>
      <c r="D193" s="456" t="s">
        <v>297</v>
      </c>
      <c r="E193" s="662" t="str">
        <f>$E$9</f>
        <v>Not Used - INTERPERSONAL INSIGHT</v>
      </c>
      <c r="F193" s="455" t="e">
        <f t="shared" si="6"/>
        <v>#DIV/0!</v>
      </c>
      <c r="G193" s="455" t="e">
        <f>$G$9</f>
        <v>#DIV/0!</v>
      </c>
      <c r="I193" s="229"/>
      <c r="J193" s="229"/>
      <c r="K193" s="229"/>
      <c r="M193" s="230"/>
      <c r="N193" s="437"/>
      <c r="P193" s="229"/>
    </row>
    <row r="194" spans="2:16" x14ac:dyDescent="0.25">
      <c r="B194" s="236">
        <f>'13 Score Fill'!$AC$1631</f>
        <v>0</v>
      </c>
      <c r="C194" s="246">
        <f>'13 Score Fill'!$AE$27</f>
        <v>0</v>
      </c>
      <c r="D194" s="456" t="s">
        <v>297</v>
      </c>
      <c r="E194" s="662" t="str">
        <f>$E$10</f>
        <v>Not Used - JUDGMENT</v>
      </c>
      <c r="F194" s="455" t="e">
        <f t="shared" si="6"/>
        <v>#DIV/0!</v>
      </c>
      <c r="G194" s="455" t="e">
        <f>$G$10</f>
        <v>#DIV/0!</v>
      </c>
      <c r="I194" s="229"/>
      <c r="J194" s="229"/>
      <c r="K194" s="229"/>
      <c r="M194" s="230"/>
      <c r="N194" s="437"/>
      <c r="P194" s="229"/>
    </row>
    <row r="195" spans="2:16" x14ac:dyDescent="0.25">
      <c r="B195" s="236">
        <f>'13 Score Fill'!$AC$1632</f>
        <v>0</v>
      </c>
      <c r="C195" s="246">
        <f>'13 Score Fill'!$AE$28</f>
        <v>0</v>
      </c>
      <c r="D195" s="456" t="s">
        <v>297</v>
      </c>
      <c r="E195" s="662" t="str">
        <f>$E$11</f>
        <v>Not Used - ORAL COMMUNICATIONS</v>
      </c>
      <c r="F195" s="455" t="e">
        <f t="shared" si="6"/>
        <v>#DIV/0!</v>
      </c>
      <c r="G195" s="455" t="e">
        <f>$G$11</f>
        <v>#DIV/0!</v>
      </c>
      <c r="I195" s="229"/>
      <c r="J195" s="229"/>
      <c r="K195" s="229"/>
      <c r="M195" s="230"/>
      <c r="N195" s="437"/>
      <c r="P195" s="229"/>
    </row>
    <row r="196" spans="2:16" x14ac:dyDescent="0.25">
      <c r="B196" s="236">
        <f>'13 Score Fill'!$AC$1633</f>
        <v>0</v>
      </c>
      <c r="C196" s="246">
        <f>'13 Score Fill'!$AE$29</f>
        <v>0</v>
      </c>
      <c r="D196" s="456" t="s">
        <v>297</v>
      </c>
      <c r="E196" s="662" t="str">
        <f>$E$12</f>
        <v>Not Used - PLANNING AND ORGANIZING</v>
      </c>
      <c r="F196" s="455" t="e">
        <f t="shared" si="6"/>
        <v>#DIV/0!</v>
      </c>
      <c r="G196" s="455" t="e">
        <f>$G$12</f>
        <v>#DIV/0!</v>
      </c>
      <c r="I196" s="229"/>
      <c r="J196" s="229"/>
      <c r="K196" s="229"/>
      <c r="M196" s="230"/>
      <c r="N196" s="437"/>
      <c r="P196" s="229"/>
    </row>
    <row r="197" spans="2:16" x14ac:dyDescent="0.25">
      <c r="B197" s="236">
        <f>'13 Score Fill'!$AC$1634</f>
        <v>0</v>
      </c>
      <c r="C197" s="246">
        <f>'13 Score Fill'!$AE$30</f>
        <v>0</v>
      </c>
      <c r="D197" s="456" t="s">
        <v>297</v>
      </c>
      <c r="E197" s="662" t="str">
        <f>$E$13</f>
        <v>Not Used - PROBLEM ANALYSIS</v>
      </c>
      <c r="F197" s="455" t="e">
        <f t="shared" si="6"/>
        <v>#DIV/0!</v>
      </c>
      <c r="G197" s="455" t="e">
        <f>$G$13</f>
        <v>#DIV/0!</v>
      </c>
      <c r="I197" s="229"/>
      <c r="J197" s="229"/>
      <c r="K197" s="229"/>
      <c r="M197" s="230"/>
      <c r="N197" s="437"/>
      <c r="P197" s="229"/>
    </row>
    <row r="198" spans="2:16" x14ac:dyDescent="0.25">
      <c r="B198" s="236">
        <f>'13 Score Fill'!$AC$1635</f>
        <v>0</v>
      </c>
      <c r="C198" s="246">
        <f>'13 Score Fill'!$AE$31</f>
        <v>0</v>
      </c>
      <c r="D198" s="456" t="s">
        <v>297</v>
      </c>
      <c r="E198" s="663" t="str">
        <f>$E$14</f>
        <v>Not Used - WRITTEN COMMUNICATIONS</v>
      </c>
      <c r="F198" s="455" t="e">
        <f t="shared" si="6"/>
        <v>#DIV/0!</v>
      </c>
      <c r="G198" s="455" t="e">
        <f>$G$14</f>
        <v>#DIV/0!</v>
      </c>
      <c r="I198" s="229"/>
      <c r="J198" s="229"/>
      <c r="K198" s="229"/>
      <c r="M198" s="230"/>
      <c r="N198" s="437"/>
      <c r="P198" s="229"/>
    </row>
    <row r="199" spans="2:16" x14ac:dyDescent="0.25">
      <c r="B199" s="236">
        <f>'13 Score Fill'!$AC$1697</f>
        <v>0</v>
      </c>
      <c r="C199" s="246">
        <f>'13 Score Fill'!$AE$24</f>
        <v>0</v>
      </c>
      <c r="D199" s="456" t="s">
        <v>298</v>
      </c>
      <c r="E199" s="662" t="str">
        <f>$E$7</f>
        <v>Not Used - DECISIVENESS</v>
      </c>
      <c r="F199" s="455" t="e">
        <f t="shared" ref="F199:F214" si="7">B199/C199</f>
        <v>#DIV/0!</v>
      </c>
      <c r="G199" s="455" t="e">
        <f>$G$7</f>
        <v>#DIV/0!</v>
      </c>
      <c r="I199" s="229"/>
      <c r="J199" s="229"/>
      <c r="K199" s="229"/>
      <c r="M199" s="230"/>
      <c r="N199" s="437"/>
      <c r="P199" s="229"/>
    </row>
    <row r="200" spans="2:16" x14ac:dyDescent="0.25">
      <c r="B200" s="236">
        <f>'13 Score Fill'!$AC$1698</f>
        <v>0</v>
      </c>
      <c r="C200" s="246">
        <f>'13 Score Fill'!$AE$25</f>
        <v>0</v>
      </c>
      <c r="D200" s="456" t="s">
        <v>298</v>
      </c>
      <c r="E200" s="662" t="str">
        <f>$E$8</f>
        <v>Not Used - DELEGATION AND CONTROL</v>
      </c>
      <c r="F200" s="455" t="e">
        <f t="shared" si="7"/>
        <v>#DIV/0!</v>
      </c>
      <c r="G200" s="455" t="e">
        <f>$G$8</f>
        <v>#DIV/0!</v>
      </c>
      <c r="I200" s="229"/>
      <c r="J200" s="229"/>
      <c r="K200" s="229"/>
      <c r="M200" s="230"/>
      <c r="N200" s="437"/>
      <c r="P200" s="229"/>
    </row>
    <row r="201" spans="2:16" x14ac:dyDescent="0.25">
      <c r="B201" s="236">
        <f>'13 Score Fill'!$AC$1699</f>
        <v>0</v>
      </c>
      <c r="C201" s="246">
        <f>'13 Score Fill'!$AE$26</f>
        <v>0</v>
      </c>
      <c r="D201" s="456" t="s">
        <v>298</v>
      </c>
      <c r="E201" s="662" t="str">
        <f>$E$9</f>
        <v>Not Used - INTERPERSONAL INSIGHT</v>
      </c>
      <c r="F201" s="455" t="e">
        <f t="shared" si="7"/>
        <v>#DIV/0!</v>
      </c>
      <c r="G201" s="455" t="e">
        <f>$G$9</f>
        <v>#DIV/0!</v>
      </c>
      <c r="I201" s="229"/>
      <c r="J201" s="229"/>
      <c r="K201" s="229"/>
      <c r="M201" s="230"/>
      <c r="N201" s="437"/>
      <c r="P201" s="229"/>
    </row>
    <row r="202" spans="2:16" x14ac:dyDescent="0.25">
      <c r="B202" s="236">
        <f>'13 Score Fill'!$AC$1700</f>
        <v>0</v>
      </c>
      <c r="C202" s="246">
        <f>'13 Score Fill'!$AE$27</f>
        <v>0</v>
      </c>
      <c r="D202" s="456" t="s">
        <v>298</v>
      </c>
      <c r="E202" s="662" t="str">
        <f>$E$10</f>
        <v>Not Used - JUDGMENT</v>
      </c>
      <c r="F202" s="455" t="e">
        <f t="shared" si="7"/>
        <v>#DIV/0!</v>
      </c>
      <c r="G202" s="455" t="e">
        <f>$G$10</f>
        <v>#DIV/0!</v>
      </c>
      <c r="I202" s="229"/>
      <c r="J202" s="229"/>
      <c r="K202" s="229"/>
      <c r="M202" s="230"/>
      <c r="N202" s="437"/>
      <c r="P202" s="229"/>
    </row>
    <row r="203" spans="2:16" x14ac:dyDescent="0.25">
      <c r="B203" s="236">
        <f>'13 Score Fill'!$AC$1701</f>
        <v>0</v>
      </c>
      <c r="C203" s="246">
        <f>'13 Score Fill'!$AE$28</f>
        <v>0</v>
      </c>
      <c r="D203" s="456" t="s">
        <v>298</v>
      </c>
      <c r="E203" s="662" t="str">
        <f>$E$11</f>
        <v>Not Used - ORAL COMMUNICATIONS</v>
      </c>
      <c r="F203" s="455" t="e">
        <f t="shared" si="7"/>
        <v>#DIV/0!</v>
      </c>
      <c r="G203" s="455" t="e">
        <f>$G$11</f>
        <v>#DIV/0!</v>
      </c>
      <c r="I203" s="229"/>
      <c r="J203" s="229"/>
      <c r="K203" s="229"/>
      <c r="M203" s="230"/>
      <c r="N203" s="437"/>
      <c r="P203" s="229"/>
    </row>
    <row r="204" spans="2:16" x14ac:dyDescent="0.25">
      <c r="B204" s="236">
        <f>'13 Score Fill'!$AC$1702</f>
        <v>0</v>
      </c>
      <c r="C204" s="246">
        <f>'13 Score Fill'!$AE$29</f>
        <v>0</v>
      </c>
      <c r="D204" s="456" t="s">
        <v>298</v>
      </c>
      <c r="E204" s="662" t="str">
        <f>$E$12</f>
        <v>Not Used - PLANNING AND ORGANIZING</v>
      </c>
      <c r="F204" s="455" t="e">
        <f t="shared" si="7"/>
        <v>#DIV/0!</v>
      </c>
      <c r="G204" s="455" t="e">
        <f>$G$12</f>
        <v>#DIV/0!</v>
      </c>
      <c r="I204" s="229"/>
      <c r="J204" s="229"/>
      <c r="K204" s="229"/>
      <c r="M204" s="230"/>
      <c r="N204" s="437"/>
      <c r="P204" s="229"/>
    </row>
    <row r="205" spans="2:16" x14ac:dyDescent="0.25">
      <c r="B205" s="236">
        <f>'13 Score Fill'!$AC$1703</f>
        <v>0</v>
      </c>
      <c r="C205" s="246">
        <f>'13 Score Fill'!$AE$30</f>
        <v>0</v>
      </c>
      <c r="D205" s="456" t="s">
        <v>298</v>
      </c>
      <c r="E205" s="662" t="str">
        <f>$E$13</f>
        <v>Not Used - PROBLEM ANALYSIS</v>
      </c>
      <c r="F205" s="455" t="e">
        <f t="shared" si="7"/>
        <v>#DIV/0!</v>
      </c>
      <c r="G205" s="455" t="e">
        <f>$G$13</f>
        <v>#DIV/0!</v>
      </c>
      <c r="I205" s="229"/>
      <c r="J205" s="229"/>
      <c r="K205" s="229"/>
      <c r="M205" s="230"/>
      <c r="N205" s="437"/>
      <c r="P205" s="229"/>
    </row>
    <row r="206" spans="2:16" x14ac:dyDescent="0.25">
      <c r="B206" s="236">
        <f>'13 Score Fill'!$AC$1704</f>
        <v>0</v>
      </c>
      <c r="C206" s="246">
        <f>'13 Score Fill'!$AE$31</f>
        <v>0</v>
      </c>
      <c r="D206" s="456" t="s">
        <v>298</v>
      </c>
      <c r="E206" s="663" t="str">
        <f>$E$14</f>
        <v>Not Used - WRITTEN COMMUNICATIONS</v>
      </c>
      <c r="F206" s="455" t="e">
        <f t="shared" si="7"/>
        <v>#DIV/0!</v>
      </c>
      <c r="G206" s="455" t="e">
        <f>$G$14</f>
        <v>#DIV/0!</v>
      </c>
      <c r="I206" s="229"/>
      <c r="J206" s="229"/>
      <c r="K206" s="229"/>
      <c r="M206" s="230"/>
      <c r="N206" s="437"/>
      <c r="P206" s="229"/>
    </row>
    <row r="207" spans="2:16" x14ac:dyDescent="0.25">
      <c r="B207" s="236">
        <f>'13 Score Fill'!$AC$1766</f>
        <v>0</v>
      </c>
      <c r="C207" s="246">
        <f>'13 Score Fill'!$AE$24</f>
        <v>0</v>
      </c>
      <c r="D207" s="456" t="s">
        <v>299</v>
      </c>
      <c r="E207" s="662" t="str">
        <f>$E$7</f>
        <v>Not Used - DECISIVENESS</v>
      </c>
      <c r="F207" s="455" t="e">
        <f t="shared" si="7"/>
        <v>#DIV/0!</v>
      </c>
      <c r="G207" s="455" t="e">
        <f>$G$7</f>
        <v>#DIV/0!</v>
      </c>
      <c r="I207" s="229"/>
      <c r="J207" s="229"/>
      <c r="K207" s="229"/>
      <c r="M207" s="230"/>
      <c r="N207" s="437"/>
      <c r="P207" s="229"/>
    </row>
    <row r="208" spans="2:16" x14ac:dyDescent="0.25">
      <c r="B208" s="236">
        <f>'13 Score Fill'!$AC$1767</f>
        <v>0</v>
      </c>
      <c r="C208" s="246">
        <f>'13 Score Fill'!$AE$25</f>
        <v>0</v>
      </c>
      <c r="D208" s="456" t="s">
        <v>299</v>
      </c>
      <c r="E208" s="662" t="str">
        <f>$E$8</f>
        <v>Not Used - DELEGATION AND CONTROL</v>
      </c>
      <c r="F208" s="455" t="e">
        <f t="shared" si="7"/>
        <v>#DIV/0!</v>
      </c>
      <c r="G208" s="455" t="e">
        <f>$G$8</f>
        <v>#DIV/0!</v>
      </c>
      <c r="I208" s="229"/>
      <c r="J208" s="229"/>
      <c r="K208" s="229"/>
      <c r="M208" s="230"/>
      <c r="N208" s="437"/>
      <c r="P208" s="229"/>
    </row>
    <row r="209" spans="2:16" x14ac:dyDescent="0.25">
      <c r="B209" s="236">
        <f>'13 Score Fill'!$AC$1768</f>
        <v>0</v>
      </c>
      <c r="C209" s="246">
        <f>'13 Score Fill'!$AE$26</f>
        <v>0</v>
      </c>
      <c r="D209" s="456" t="s">
        <v>299</v>
      </c>
      <c r="E209" s="662" t="str">
        <f>$E$9</f>
        <v>Not Used - INTERPERSONAL INSIGHT</v>
      </c>
      <c r="F209" s="455" t="e">
        <f t="shared" si="7"/>
        <v>#DIV/0!</v>
      </c>
      <c r="G209" s="455" t="e">
        <f>$G$9</f>
        <v>#DIV/0!</v>
      </c>
      <c r="I209" s="229"/>
      <c r="J209" s="229"/>
      <c r="K209" s="229"/>
      <c r="M209" s="230"/>
      <c r="N209" s="437"/>
      <c r="P209" s="229"/>
    </row>
    <row r="210" spans="2:16" x14ac:dyDescent="0.25">
      <c r="B210" s="236">
        <f>'13 Score Fill'!$AC$1769</f>
        <v>0</v>
      </c>
      <c r="C210" s="246">
        <f>'13 Score Fill'!$AE$27</f>
        <v>0</v>
      </c>
      <c r="D210" s="456" t="s">
        <v>299</v>
      </c>
      <c r="E210" s="662" t="str">
        <f>$E$10</f>
        <v>Not Used - JUDGMENT</v>
      </c>
      <c r="F210" s="455" t="e">
        <f t="shared" si="7"/>
        <v>#DIV/0!</v>
      </c>
      <c r="G210" s="455" t="e">
        <f>$G$10</f>
        <v>#DIV/0!</v>
      </c>
      <c r="I210" s="229"/>
      <c r="J210" s="229"/>
      <c r="K210" s="229"/>
      <c r="M210" s="230"/>
      <c r="N210" s="437"/>
      <c r="P210" s="229"/>
    </row>
    <row r="211" spans="2:16" x14ac:dyDescent="0.25">
      <c r="B211" s="236">
        <f>'13 Score Fill'!$AC$1770</f>
        <v>0</v>
      </c>
      <c r="C211" s="246">
        <f>'13 Score Fill'!$AE$28</f>
        <v>0</v>
      </c>
      <c r="D211" s="456" t="s">
        <v>299</v>
      </c>
      <c r="E211" s="662" t="str">
        <f>$E$11</f>
        <v>Not Used - ORAL COMMUNICATIONS</v>
      </c>
      <c r="F211" s="455" t="e">
        <f t="shared" si="7"/>
        <v>#DIV/0!</v>
      </c>
      <c r="G211" s="455" t="e">
        <f>$G$11</f>
        <v>#DIV/0!</v>
      </c>
      <c r="I211" s="229"/>
      <c r="J211" s="229"/>
      <c r="K211" s="229"/>
      <c r="M211" s="230"/>
      <c r="N211" s="437"/>
      <c r="P211" s="229"/>
    </row>
    <row r="212" spans="2:16" x14ac:dyDescent="0.25">
      <c r="B212" s="236">
        <f>'13 Score Fill'!$AC$1771</f>
        <v>0</v>
      </c>
      <c r="C212" s="246">
        <f>'13 Score Fill'!$AE$29</f>
        <v>0</v>
      </c>
      <c r="D212" s="456" t="s">
        <v>299</v>
      </c>
      <c r="E212" s="662" t="str">
        <f>$E$12</f>
        <v>Not Used - PLANNING AND ORGANIZING</v>
      </c>
      <c r="F212" s="455" t="e">
        <f t="shared" si="7"/>
        <v>#DIV/0!</v>
      </c>
      <c r="G212" s="455" t="e">
        <f>$G$12</f>
        <v>#DIV/0!</v>
      </c>
      <c r="I212" s="229"/>
      <c r="J212" s="229"/>
      <c r="K212" s="229"/>
      <c r="M212" s="230"/>
      <c r="N212" s="437"/>
      <c r="P212" s="229"/>
    </row>
    <row r="213" spans="2:16" x14ac:dyDescent="0.25">
      <c r="B213" s="236">
        <f>'13 Score Fill'!$AC$1772</f>
        <v>0</v>
      </c>
      <c r="C213" s="246">
        <f>'13 Score Fill'!$AE$30</f>
        <v>0</v>
      </c>
      <c r="D213" s="456" t="s">
        <v>299</v>
      </c>
      <c r="E213" s="662" t="str">
        <f>$E$13</f>
        <v>Not Used - PROBLEM ANALYSIS</v>
      </c>
      <c r="F213" s="455" t="e">
        <f t="shared" si="7"/>
        <v>#DIV/0!</v>
      </c>
      <c r="G213" s="455" t="e">
        <f>$G$13</f>
        <v>#DIV/0!</v>
      </c>
      <c r="I213" s="229"/>
      <c r="J213" s="229"/>
      <c r="K213" s="229"/>
      <c r="M213" s="230"/>
      <c r="N213" s="437"/>
      <c r="P213" s="229"/>
    </row>
    <row r="214" spans="2:16" x14ac:dyDescent="0.25">
      <c r="B214" s="236">
        <f>'13 Score Fill'!$AC$1773</f>
        <v>0</v>
      </c>
      <c r="C214" s="246">
        <f>'13 Score Fill'!$AE$31</f>
        <v>0</v>
      </c>
      <c r="D214" s="456" t="s">
        <v>299</v>
      </c>
      <c r="E214" s="663" t="str">
        <f>$E$14</f>
        <v>Not Used - WRITTEN COMMUNICATIONS</v>
      </c>
      <c r="F214" s="455" t="e">
        <f t="shared" si="7"/>
        <v>#DIV/0!</v>
      </c>
      <c r="G214" s="455" t="e">
        <f>$G$14</f>
        <v>#DIV/0!</v>
      </c>
      <c r="I214" s="229"/>
      <c r="J214" s="229"/>
      <c r="K214" s="229"/>
      <c r="M214" s="230"/>
      <c r="N214" s="437"/>
      <c r="P214" s="229"/>
    </row>
    <row r="215" spans="2:16" x14ac:dyDescent="0.25">
      <c r="I215" s="229"/>
      <c r="J215" s="229"/>
      <c r="K215" s="229"/>
      <c r="M215" s="230"/>
      <c r="N215" s="437"/>
    </row>
    <row r="216" spans="2:16" x14ac:dyDescent="0.25">
      <c r="I216" s="229"/>
      <c r="J216" s="229"/>
      <c r="K216" s="229"/>
      <c r="M216" s="230"/>
      <c r="N216" s="437"/>
    </row>
    <row r="217" spans="2:16" x14ac:dyDescent="0.25">
      <c r="I217" s="229"/>
      <c r="J217" s="229"/>
      <c r="K217" s="229"/>
      <c r="M217" s="230"/>
      <c r="N217" s="437"/>
    </row>
    <row r="218" spans="2:16" x14ac:dyDescent="0.25">
      <c r="I218" s="229"/>
      <c r="J218" s="229"/>
      <c r="K218" s="229"/>
      <c r="M218" s="230"/>
      <c r="N218" s="437"/>
    </row>
    <row r="219" spans="2:16" x14ac:dyDescent="0.25">
      <c r="I219" s="229"/>
      <c r="J219" s="229"/>
      <c r="K219" s="229"/>
      <c r="M219" s="230"/>
      <c r="N219" s="437"/>
    </row>
    <row r="220" spans="2:16" x14ac:dyDescent="0.25">
      <c r="I220" s="229"/>
      <c r="J220" s="229"/>
      <c r="K220" s="229"/>
      <c r="M220" s="230"/>
      <c r="N220" s="437"/>
    </row>
    <row r="221" spans="2:16" x14ac:dyDescent="0.25">
      <c r="I221" s="229"/>
      <c r="J221" s="229"/>
      <c r="K221" s="229"/>
      <c r="M221" s="230"/>
      <c r="N221" s="437"/>
    </row>
    <row r="222" spans="2:16" x14ac:dyDescent="0.25">
      <c r="I222" s="229"/>
      <c r="J222" s="229"/>
      <c r="K222" s="229"/>
      <c r="M222" s="230"/>
      <c r="N222" s="437"/>
    </row>
    <row r="223" spans="2:16" x14ac:dyDescent="0.25">
      <c r="I223" s="229"/>
      <c r="J223" s="229"/>
      <c r="K223" s="229"/>
      <c r="M223" s="230"/>
      <c r="N223" s="437"/>
    </row>
    <row r="224" spans="2:16" x14ac:dyDescent="0.25">
      <c r="I224" s="229"/>
      <c r="J224" s="229"/>
      <c r="K224" s="229"/>
      <c r="M224" s="230"/>
      <c r="N224" s="437"/>
    </row>
    <row r="225" spans="9:14" x14ac:dyDescent="0.25">
      <c r="I225" s="229"/>
      <c r="J225" s="229"/>
      <c r="K225" s="229"/>
      <c r="M225" s="230"/>
      <c r="N225" s="437"/>
    </row>
    <row r="226" spans="9:14" x14ac:dyDescent="0.25">
      <c r="I226" s="229"/>
      <c r="J226" s="229"/>
      <c r="K226" s="229"/>
      <c r="M226" s="230"/>
      <c r="N226" s="437"/>
    </row>
    <row r="227" spans="9:14" x14ac:dyDescent="0.25">
      <c r="I227" s="229"/>
      <c r="J227" s="229"/>
      <c r="K227" s="229"/>
      <c r="M227" s="230"/>
      <c r="N227" s="437"/>
    </row>
    <row r="228" spans="9:14" x14ac:dyDescent="0.25">
      <c r="I228" s="229"/>
      <c r="J228" s="229"/>
      <c r="K228" s="229"/>
      <c r="M228" s="230"/>
      <c r="N228" s="437"/>
    </row>
    <row r="229" spans="9:14" x14ac:dyDescent="0.25">
      <c r="I229" s="229"/>
      <c r="J229" s="229"/>
      <c r="K229" s="229"/>
      <c r="M229" s="230"/>
      <c r="N229" s="437"/>
    </row>
    <row r="230" spans="9:14" x14ac:dyDescent="0.25">
      <c r="I230" s="229"/>
      <c r="J230" s="229"/>
      <c r="K230" s="229"/>
      <c r="M230" s="230"/>
      <c r="N230" s="437"/>
    </row>
    <row r="231" spans="9:14" x14ac:dyDescent="0.25">
      <c r="I231" s="229"/>
      <c r="J231" s="229"/>
      <c r="K231" s="229"/>
      <c r="M231" s="230"/>
      <c r="N231" s="437"/>
    </row>
    <row r="232" spans="9:14" x14ac:dyDescent="0.25">
      <c r="I232" s="229"/>
      <c r="J232" s="229"/>
      <c r="K232" s="229"/>
      <c r="M232" s="230"/>
      <c r="N232" s="437"/>
    </row>
    <row r="233" spans="9:14" x14ac:dyDescent="0.25">
      <c r="I233" s="229"/>
      <c r="J233" s="229"/>
      <c r="K233" s="229"/>
      <c r="M233" s="230"/>
      <c r="N233" s="437"/>
    </row>
    <row r="234" spans="9:14" x14ac:dyDescent="0.25">
      <c r="I234" s="229"/>
      <c r="J234" s="229"/>
      <c r="K234" s="229"/>
      <c r="M234" s="230"/>
      <c r="N234" s="437"/>
    </row>
    <row r="235" spans="9:14" x14ac:dyDescent="0.25">
      <c r="I235" s="229"/>
      <c r="J235" s="229"/>
      <c r="K235" s="229"/>
      <c r="M235" s="230"/>
      <c r="N235" s="437"/>
    </row>
    <row r="236" spans="9:14" x14ac:dyDescent="0.25">
      <c r="I236" s="229"/>
      <c r="J236" s="229"/>
      <c r="K236" s="229"/>
      <c r="M236" s="230"/>
      <c r="N236" s="437"/>
    </row>
    <row r="237" spans="9:14" x14ac:dyDescent="0.25">
      <c r="I237" s="229"/>
      <c r="J237" s="229"/>
      <c r="K237" s="229"/>
      <c r="M237" s="230"/>
      <c r="N237" s="437"/>
    </row>
    <row r="238" spans="9:14" x14ac:dyDescent="0.25">
      <c r="I238" s="229"/>
      <c r="J238" s="229"/>
      <c r="K238" s="229"/>
      <c r="M238" s="230"/>
      <c r="N238" s="437"/>
    </row>
    <row r="239" spans="9:14" x14ac:dyDescent="0.25">
      <c r="I239" s="229"/>
      <c r="J239" s="229"/>
      <c r="K239" s="229"/>
      <c r="M239" s="230"/>
      <c r="N239" s="437"/>
    </row>
    <row r="240" spans="9:14" x14ac:dyDescent="0.25">
      <c r="I240" s="229"/>
      <c r="J240" s="229"/>
      <c r="K240" s="229"/>
      <c r="M240" s="230"/>
      <c r="N240" s="437"/>
    </row>
  </sheetData>
  <mergeCells count="6">
    <mergeCell ref="B1:N1"/>
    <mergeCell ref="G2:H2"/>
    <mergeCell ref="B4:G4"/>
    <mergeCell ref="B5:G5"/>
    <mergeCell ref="I5:N5"/>
    <mergeCell ref="I4:N4"/>
  </mergeCells>
  <dataValidations count="1">
    <dataValidation allowBlank="1" showInputMessage="1" showErrorMessage="1" sqref="E8:E14 E136:E142 E144:E150 E16:E22 E24:E30 E32:E38 E40:E46 E96:E102 E152:E158 E160:E166 E168:E174 E48:E54 E56:E62 E64:E70 E72:E78 E80:E86 E88:E94 E104:E110 E112:E118 E120:E126 E128:E134 E176:E182 E184:E190 E192:E198 E200:E206 E208:E214"/>
  </dataValidations>
  <printOptions horizontalCentered="1"/>
  <pageMargins left="0.7" right="0.7" top="1.2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B2:H64"/>
  <sheetViews>
    <sheetView showGridLines="0" showRowColHeaders="0" topLeftCell="A2" zoomScaleNormal="100" zoomScaleSheetLayoutView="96" workbookViewId="0">
      <selection activeCell="C3" sqref="C3:E3"/>
    </sheetView>
  </sheetViews>
  <sheetFormatPr defaultColWidth="8.88671875" defaultRowHeight="13.2" x14ac:dyDescent="0.25"/>
  <cols>
    <col min="1" max="1" width="8.88671875" style="747"/>
    <col min="2" max="2" width="3.44140625" style="747" customWidth="1"/>
    <col min="3" max="3" width="72.44140625" style="747" customWidth="1"/>
    <col min="4" max="4" width="1.6640625" style="747" customWidth="1"/>
    <col min="5" max="5" width="20.21875" style="747" customWidth="1"/>
    <col min="6" max="6" width="2.6640625" style="747" customWidth="1"/>
    <col min="7" max="16384" width="8.88671875" style="747"/>
  </cols>
  <sheetData>
    <row r="2" spans="2:8" ht="13.8" thickBot="1" x14ac:dyDescent="0.3">
      <c r="B2" s="1561"/>
      <c r="C2" s="1561"/>
      <c r="D2" s="1561"/>
      <c r="E2" s="1561"/>
      <c r="F2" s="1561"/>
    </row>
    <row r="3" spans="2:8" ht="18" thickTop="1" thickBot="1" x14ac:dyDescent="0.3">
      <c r="B3" s="781"/>
      <c r="C3" s="1566" t="s">
        <v>945</v>
      </c>
      <c r="D3" s="1567"/>
      <c r="E3" s="1568"/>
      <c r="F3" s="781"/>
    </row>
    <row r="4" spans="2:8" ht="14.4" thickTop="1" thickBot="1" x14ac:dyDescent="0.3">
      <c r="B4" s="781"/>
      <c r="C4" s="781"/>
      <c r="D4" s="781"/>
      <c r="E4" s="781"/>
      <c r="F4" s="781"/>
    </row>
    <row r="5" spans="2:8" ht="15.6" customHeight="1" x14ac:dyDescent="0.25">
      <c r="B5" s="1569" t="s">
        <v>49</v>
      </c>
      <c r="C5" s="1563" t="s">
        <v>974</v>
      </c>
      <c r="D5" s="781"/>
      <c r="E5" s="743"/>
      <c r="F5" s="781"/>
    </row>
    <row r="6" spans="2:8" ht="15.6" customHeight="1" thickBot="1" x14ac:dyDescent="0.3">
      <c r="B6" s="1569"/>
      <c r="C6" s="1564"/>
      <c r="D6" s="734"/>
      <c r="E6" s="917"/>
      <c r="F6" s="781"/>
    </row>
    <row r="7" spans="2:8" ht="28.2" customHeight="1" thickBot="1" x14ac:dyDescent="0.3">
      <c r="B7" s="788"/>
      <c r="C7" s="1565"/>
      <c r="D7" s="734"/>
      <c r="E7" s="918" t="s">
        <v>686</v>
      </c>
      <c r="F7" s="788"/>
    </row>
    <row r="8" spans="2:8" ht="9" customHeight="1" x14ac:dyDescent="0.25">
      <c r="B8" s="781"/>
      <c r="C8" s="781"/>
      <c r="D8" s="781"/>
      <c r="E8" s="781"/>
      <c r="F8" s="781"/>
      <c r="H8" s="915"/>
    </row>
    <row r="9" spans="2:8" x14ac:dyDescent="0.25">
      <c r="B9" s="733"/>
      <c r="C9" s="881" t="s">
        <v>667</v>
      </c>
      <c r="D9" s="96"/>
      <c r="E9" s="96" t="s">
        <v>682</v>
      </c>
      <c r="F9" s="781"/>
    </row>
    <row r="10" spans="2:8" x14ac:dyDescent="0.25">
      <c r="B10" s="733"/>
      <c r="C10" s="881" t="s">
        <v>668</v>
      </c>
      <c r="D10" s="96"/>
      <c r="E10" s="96" t="s">
        <v>682</v>
      </c>
      <c r="F10" s="781"/>
    </row>
    <row r="11" spans="2:8" x14ac:dyDescent="0.25">
      <c r="B11" s="733"/>
      <c r="C11" s="881" t="s">
        <v>669</v>
      </c>
      <c r="D11" s="96"/>
      <c r="E11" s="96" t="s">
        <v>682</v>
      </c>
      <c r="F11" s="781"/>
    </row>
    <row r="12" spans="2:8" x14ac:dyDescent="0.25">
      <c r="B12" s="733"/>
      <c r="C12" s="881" t="s">
        <v>675</v>
      </c>
      <c r="D12" s="96"/>
      <c r="E12" s="96" t="s">
        <v>718</v>
      </c>
      <c r="F12" s="781"/>
    </row>
    <row r="13" spans="2:8" x14ac:dyDescent="0.25">
      <c r="B13" s="733"/>
      <c r="C13" s="881" t="s">
        <v>687</v>
      </c>
      <c r="D13" s="96"/>
      <c r="E13" s="96" t="s">
        <v>683</v>
      </c>
      <c r="F13" s="781"/>
    </row>
    <row r="14" spans="2:8" x14ac:dyDescent="0.25">
      <c r="B14" s="733"/>
      <c r="C14" s="881" t="s">
        <v>673</v>
      </c>
      <c r="D14" s="96"/>
      <c r="E14" s="96" t="s">
        <v>683</v>
      </c>
      <c r="F14" s="781"/>
    </row>
    <row r="15" spans="2:8" x14ac:dyDescent="0.25">
      <c r="B15" s="733"/>
      <c r="C15" s="881" t="s">
        <v>674</v>
      </c>
      <c r="D15" s="96"/>
      <c r="E15" s="96" t="s">
        <v>683</v>
      </c>
      <c r="F15" s="781"/>
    </row>
    <row r="16" spans="2:8" ht="13.2" customHeight="1" x14ac:dyDescent="0.25">
      <c r="B16" s="733"/>
      <c r="C16" s="882" t="s">
        <v>681</v>
      </c>
      <c r="D16" s="96"/>
      <c r="E16" s="96" t="s">
        <v>684</v>
      </c>
      <c r="F16" s="781"/>
    </row>
    <row r="17" spans="2:8" ht="13.2" customHeight="1" x14ac:dyDescent="0.25">
      <c r="B17" s="733"/>
      <c r="C17" s="881" t="s">
        <v>664</v>
      </c>
      <c r="D17" s="96"/>
      <c r="E17" s="96" t="s">
        <v>684</v>
      </c>
      <c r="F17" s="781"/>
    </row>
    <row r="18" spans="2:8" ht="9" customHeight="1" thickBot="1" x14ac:dyDescent="0.3">
      <c r="B18" s="733"/>
      <c r="C18" s="881"/>
      <c r="D18" s="96"/>
      <c r="E18" s="96"/>
      <c r="F18" s="788"/>
    </row>
    <row r="19" spans="2:8" ht="15.6" customHeight="1" x14ac:dyDescent="0.25">
      <c r="B19" s="923" t="s">
        <v>50</v>
      </c>
      <c r="C19" s="1563" t="s">
        <v>973</v>
      </c>
      <c r="D19" s="788"/>
      <c r="E19" s="20"/>
      <c r="F19" s="781"/>
    </row>
    <row r="20" spans="2:8" ht="15.6" customHeight="1" x14ac:dyDescent="0.25">
      <c r="B20" s="788"/>
      <c r="C20" s="1564"/>
      <c r="D20" s="788"/>
      <c r="E20" s="20"/>
      <c r="F20" s="788"/>
    </row>
    <row r="21" spans="2:8" ht="15.6" customHeight="1" x14ac:dyDescent="0.25">
      <c r="B21" s="788"/>
      <c r="C21" s="1564"/>
      <c r="D21" s="788"/>
      <c r="E21" s="20"/>
      <c r="F21" s="788"/>
    </row>
    <row r="22" spans="2:8" ht="15.6" customHeight="1" x14ac:dyDescent="0.25">
      <c r="B22" s="788"/>
      <c r="C22" s="1564"/>
      <c r="D22" s="788"/>
      <c r="E22" s="743"/>
      <c r="F22" s="788"/>
    </row>
    <row r="23" spans="2:8" ht="15.6" customHeight="1" x14ac:dyDescent="0.25">
      <c r="B23" s="788"/>
      <c r="C23" s="1564"/>
      <c r="D23" s="788"/>
      <c r="E23" s="743"/>
      <c r="F23" s="788"/>
    </row>
    <row r="24" spans="2:8" ht="15.6" customHeight="1" thickBot="1" x14ac:dyDescent="0.3">
      <c r="B24" s="788"/>
      <c r="C24" s="1564"/>
      <c r="D24" s="788"/>
      <c r="E24" s="917"/>
      <c r="F24" s="788"/>
    </row>
    <row r="25" spans="2:8" ht="29.4" customHeight="1" thickBot="1" x14ac:dyDescent="0.3">
      <c r="B25" s="781"/>
      <c r="C25" s="1565"/>
      <c r="D25" s="788"/>
      <c r="E25" s="918" t="s">
        <v>686</v>
      </c>
      <c r="F25" s="781"/>
    </row>
    <row r="26" spans="2:8" ht="9" customHeight="1" x14ac:dyDescent="0.25">
      <c r="B26" s="96"/>
      <c r="C26" s="781"/>
      <c r="D26" s="781"/>
      <c r="E26" s="781"/>
      <c r="F26" s="781"/>
      <c r="H26" s="919"/>
    </row>
    <row r="27" spans="2:8" ht="13.2" customHeight="1" x14ac:dyDescent="0.25">
      <c r="B27" s="96"/>
      <c r="C27" s="979" t="s">
        <v>941</v>
      </c>
      <c r="D27" s="788"/>
      <c r="E27" s="788"/>
      <c r="F27" s="788"/>
    </row>
    <row r="28" spans="2:8" ht="9" customHeight="1" x14ac:dyDescent="0.25">
      <c r="B28" s="96"/>
      <c r="C28" s="788"/>
      <c r="D28" s="788"/>
      <c r="E28" s="788"/>
      <c r="F28" s="788"/>
    </row>
    <row r="29" spans="2:8" x14ac:dyDescent="0.25">
      <c r="B29" s="96"/>
      <c r="C29" s="920" t="s">
        <v>972</v>
      </c>
      <c r="D29" s="788"/>
      <c r="E29" s="788"/>
      <c r="F29" s="788"/>
    </row>
    <row r="30" spans="2:8" x14ac:dyDescent="0.25">
      <c r="B30" s="96"/>
      <c r="C30" s="96" t="s">
        <v>665</v>
      </c>
      <c r="D30" s="96"/>
      <c r="E30" s="96" t="s">
        <v>682</v>
      </c>
      <c r="F30" s="781"/>
      <c r="G30" s="784"/>
    </row>
    <row r="31" spans="2:8" x14ac:dyDescent="0.25">
      <c r="B31" s="96"/>
      <c r="C31" s="96" t="s">
        <v>666</v>
      </c>
      <c r="D31" s="96"/>
      <c r="E31" s="96" t="s">
        <v>682</v>
      </c>
      <c r="F31" s="781"/>
    </row>
    <row r="32" spans="2:8" x14ac:dyDescent="0.25">
      <c r="B32" s="96"/>
      <c r="C32" s="96" t="s">
        <v>676</v>
      </c>
      <c r="D32" s="96"/>
      <c r="E32" s="96" t="s">
        <v>682</v>
      </c>
      <c r="F32" s="781"/>
    </row>
    <row r="33" spans="2:6" x14ac:dyDescent="0.25">
      <c r="B33" s="96"/>
      <c r="C33" s="96" t="s">
        <v>678</v>
      </c>
      <c r="D33" s="96"/>
      <c r="E33" s="96" t="s">
        <v>682</v>
      </c>
      <c r="F33" s="781"/>
    </row>
    <row r="34" spans="2:6" x14ac:dyDescent="0.25">
      <c r="B34" s="96"/>
      <c r="C34" s="96" t="s">
        <v>679</v>
      </c>
      <c r="D34" s="96"/>
      <c r="E34" s="96" t="s">
        <v>682</v>
      </c>
      <c r="F34" s="781"/>
    </row>
    <row r="35" spans="2:6" x14ac:dyDescent="0.25">
      <c r="B35" s="96"/>
      <c r="C35" s="96" t="s">
        <v>680</v>
      </c>
      <c r="D35" s="96"/>
      <c r="E35" s="96" t="s">
        <v>682</v>
      </c>
      <c r="F35" s="781"/>
    </row>
    <row r="36" spans="2:6" x14ac:dyDescent="0.25">
      <c r="B36" s="96"/>
      <c r="C36" s="96" t="s">
        <v>943</v>
      </c>
      <c r="D36" s="96"/>
      <c r="E36" s="732" t="s">
        <v>682</v>
      </c>
      <c r="F36" s="781"/>
    </row>
    <row r="37" spans="2:6" x14ac:dyDescent="0.25">
      <c r="B37" s="96"/>
      <c r="C37" s="96" t="s">
        <v>677</v>
      </c>
      <c r="D37" s="96"/>
      <c r="E37" s="96" t="s">
        <v>682</v>
      </c>
      <c r="F37" s="781"/>
    </row>
    <row r="38" spans="2:6" x14ac:dyDescent="0.25">
      <c r="B38" s="96"/>
      <c r="C38" s="96" t="s">
        <v>671</v>
      </c>
      <c r="D38" s="96"/>
      <c r="E38" s="96" t="s">
        <v>682</v>
      </c>
      <c r="F38" s="781"/>
    </row>
    <row r="39" spans="2:6" x14ac:dyDescent="0.25">
      <c r="B39" s="96"/>
      <c r="C39" s="96" t="s">
        <v>670</v>
      </c>
      <c r="D39" s="96"/>
      <c r="E39" s="96" t="s">
        <v>682</v>
      </c>
      <c r="F39" s="781"/>
    </row>
    <row r="40" spans="2:6" x14ac:dyDescent="0.25">
      <c r="B40" s="96"/>
      <c r="C40" s="96" t="s">
        <v>672</v>
      </c>
      <c r="D40" s="96"/>
      <c r="E40" s="96" t="s">
        <v>685</v>
      </c>
      <c r="F40" s="96"/>
    </row>
    <row r="41" spans="2:6" x14ac:dyDescent="0.25">
      <c r="B41" s="96"/>
      <c r="C41" s="96" t="s">
        <v>803</v>
      </c>
      <c r="D41" s="732"/>
      <c r="E41" s="96" t="s">
        <v>685</v>
      </c>
      <c r="F41" s="96"/>
    </row>
    <row r="42" spans="2:6" x14ac:dyDescent="0.25">
      <c r="B42" s="96"/>
      <c r="C42" s="96" t="s">
        <v>944</v>
      </c>
      <c r="D42" s="96"/>
      <c r="E42" s="96" t="s">
        <v>685</v>
      </c>
      <c r="F42" s="96"/>
    </row>
    <row r="43" spans="2:6" ht="9" customHeight="1" thickBot="1" x14ac:dyDescent="0.3">
      <c r="B43" s="96"/>
      <c r="C43" s="916"/>
      <c r="D43" s="96"/>
      <c r="E43" s="732"/>
      <c r="F43" s="96"/>
    </row>
    <row r="44" spans="2:6" ht="16.05" customHeight="1" x14ac:dyDescent="0.25">
      <c r="B44" s="1569" t="s">
        <v>67</v>
      </c>
      <c r="C44" s="1563" t="s">
        <v>946</v>
      </c>
      <c r="D44" s="781"/>
      <c r="E44" s="20"/>
      <c r="F44" s="96"/>
    </row>
    <row r="45" spans="2:6" ht="16.05" customHeight="1" x14ac:dyDescent="0.25">
      <c r="B45" s="1569"/>
      <c r="C45" s="1564"/>
      <c r="D45" s="781"/>
      <c r="E45" s="744"/>
      <c r="F45" s="96"/>
    </row>
    <row r="46" spans="2:6" ht="16.05" customHeight="1" x14ac:dyDescent="0.25">
      <c r="B46" s="781"/>
      <c r="C46" s="1564"/>
      <c r="D46" s="781"/>
      <c r="E46" s="744"/>
      <c r="F46" s="781"/>
    </row>
    <row r="47" spans="2:6" ht="16.05" customHeight="1" x14ac:dyDescent="0.25">
      <c r="B47" s="781"/>
      <c r="C47" s="1564"/>
      <c r="D47" s="781"/>
      <c r="E47" s="914"/>
      <c r="F47" s="781"/>
    </row>
    <row r="48" spans="2:6" ht="16.05" customHeight="1" x14ac:dyDescent="0.25">
      <c r="B48" s="781"/>
      <c r="C48" s="1564"/>
      <c r="D48" s="781"/>
      <c r="E48" s="914"/>
      <c r="F48" s="781"/>
    </row>
    <row r="49" spans="2:6" ht="16.05" customHeight="1" thickBot="1" x14ac:dyDescent="0.3">
      <c r="B49" s="788"/>
      <c r="C49" s="1564"/>
      <c r="D49" s="788"/>
      <c r="E49" s="922"/>
      <c r="F49" s="788"/>
    </row>
    <row r="50" spans="2:6" ht="26.4" customHeight="1" thickBot="1" x14ac:dyDescent="0.3">
      <c r="B50" s="781"/>
      <c r="C50" s="1565"/>
      <c r="D50" s="781"/>
      <c r="E50" s="921" t="s">
        <v>686</v>
      </c>
      <c r="F50" s="781"/>
    </row>
    <row r="51" spans="2:6" ht="9" customHeight="1" x14ac:dyDescent="0.25">
      <c r="B51" s="788"/>
      <c r="C51" s="913"/>
      <c r="D51" s="788"/>
      <c r="E51" s="912"/>
      <c r="F51" s="788"/>
    </row>
    <row r="52" spans="2:6" ht="15" x14ac:dyDescent="0.25">
      <c r="B52" s="781"/>
      <c r="C52" s="979" t="s">
        <v>941</v>
      </c>
      <c r="D52" s="781"/>
      <c r="E52" s="96" t="s">
        <v>940</v>
      </c>
      <c r="F52" s="781"/>
    </row>
    <row r="53" spans="2:6" ht="14.4" thickBot="1" x14ac:dyDescent="0.3">
      <c r="B53" s="788"/>
      <c r="C53" s="916"/>
      <c r="D53" s="788"/>
      <c r="E53" s="96"/>
      <c r="F53" s="788"/>
    </row>
    <row r="54" spans="2:6" ht="15.6" customHeight="1" x14ac:dyDescent="0.25">
      <c r="B54" s="1562" t="s">
        <v>277</v>
      </c>
      <c r="C54" s="1563" t="s">
        <v>947</v>
      </c>
      <c r="D54" s="788"/>
      <c r="E54" s="20"/>
      <c r="F54" s="781"/>
    </row>
    <row r="55" spans="2:6" ht="15.6" customHeight="1" x14ac:dyDescent="0.25">
      <c r="B55" s="1562"/>
      <c r="C55" s="1564"/>
      <c r="D55" s="788"/>
      <c r="E55" s="744"/>
      <c r="F55" s="781"/>
    </row>
    <row r="56" spans="2:6" ht="15.6" customHeight="1" x14ac:dyDescent="0.25">
      <c r="B56" s="781"/>
      <c r="C56" s="1564"/>
      <c r="D56" s="788"/>
      <c r="E56" s="744"/>
      <c r="F56" s="781"/>
    </row>
    <row r="57" spans="2:6" ht="15.6" customHeight="1" x14ac:dyDescent="0.25">
      <c r="B57" s="781"/>
      <c r="C57" s="1564"/>
      <c r="D57" s="788"/>
      <c r="E57" s="914"/>
      <c r="F57" s="781"/>
    </row>
    <row r="58" spans="2:6" ht="15.6" customHeight="1" x14ac:dyDescent="0.25">
      <c r="B58" s="781"/>
      <c r="C58" s="1564"/>
      <c r="D58" s="788"/>
      <c r="E58" s="914"/>
      <c r="F58" s="781"/>
    </row>
    <row r="59" spans="2:6" ht="15.6" customHeight="1" thickBot="1" x14ac:dyDescent="0.3">
      <c r="B59" s="781"/>
      <c r="C59" s="1564"/>
      <c r="D59" s="788"/>
      <c r="E59" s="914"/>
      <c r="F59" s="781"/>
    </row>
    <row r="60" spans="2:6" ht="30" customHeight="1" thickBot="1" x14ac:dyDescent="0.3">
      <c r="B60" s="781"/>
      <c r="C60" s="1565"/>
      <c r="D60" s="788"/>
      <c r="E60" s="921" t="s">
        <v>686</v>
      </c>
      <c r="F60" s="781"/>
    </row>
    <row r="61" spans="2:6" ht="9" customHeight="1" x14ac:dyDescent="0.25">
      <c r="B61" s="788"/>
      <c r="C61" s="913"/>
      <c r="D61" s="788"/>
      <c r="E61" s="110"/>
      <c r="F61" s="788"/>
    </row>
    <row r="62" spans="2:6" ht="15" x14ac:dyDescent="0.25">
      <c r="B62" s="781"/>
      <c r="C62" s="979" t="s">
        <v>941</v>
      </c>
      <c r="D62" s="781"/>
      <c r="E62" s="96" t="s">
        <v>942</v>
      </c>
      <c r="F62" s="781"/>
    </row>
    <row r="63" spans="2:6" ht="13.8" x14ac:dyDescent="0.25">
      <c r="B63" s="788"/>
      <c r="C63" s="916"/>
      <c r="D63" s="788"/>
      <c r="E63" s="788"/>
      <c r="F63" s="788"/>
    </row>
    <row r="64" spans="2:6" ht="13.8" x14ac:dyDescent="0.25">
      <c r="B64" s="781"/>
      <c r="C64" s="916"/>
      <c r="D64" s="781"/>
      <c r="E64" s="781"/>
      <c r="F64" s="781"/>
    </row>
  </sheetData>
  <sheetProtection sheet="1" objects="1" scenarios="1"/>
  <sortState ref="B30:E44">
    <sortCondition ref="B30:B44"/>
  </sortState>
  <mergeCells count="9">
    <mergeCell ref="B2:F2"/>
    <mergeCell ref="B54:B55"/>
    <mergeCell ref="C54:C60"/>
    <mergeCell ref="C5:C7"/>
    <mergeCell ref="C3:E3"/>
    <mergeCell ref="C44:C50"/>
    <mergeCell ref="C19:C25"/>
    <mergeCell ref="B5:B6"/>
    <mergeCell ref="B44:B45"/>
  </mergeCells>
  <hyperlinks>
    <hyperlink ref="C9" location="'24 Dimension Rating Grid'!Print_Area" display="Dimension Rating Form – Horizontal"/>
    <hyperlink ref="C10" location="'25 Dimension Ranking Grid'!Print_Area" display="Dimension Ranking Grid"/>
    <hyperlink ref="C11" location="'26 Relevancy &amp; Frequency Forms'!Print_Area" display="Dimension Relevancy and Frequency Form"/>
    <hyperlink ref="C12" location="'27 AC InformationForCandidates'!Print_Area" display="Information for Candidates Relative to the Assessment Center"/>
    <hyperlink ref="C13" location="'28 Sign In Form'!Print_Area" display="Candidate Sign-in Form"/>
    <hyperlink ref="C15" location="'30 CANDIDATE CRITIQUE'!Print_Area" display="Candidate Critique of Assessment Center"/>
    <hyperlink ref="C16" location="'31 REIMBURSEMENT FORM'!Print_Area" display="Reimbursement Request Form"/>
    <hyperlink ref="C17" location="'32 PACKET SUBMISSION FORM'!Print_Area" display="Form for Submission of Assessment Center Records"/>
    <hyperlink ref="C14" location="'29 NON-DISCLOSURE'!Print_Area" display="Non-Disclosure Agreement"/>
    <hyperlink ref="C27" r:id="rId1"/>
    <hyperlink ref="C52" r:id="rId2"/>
    <hyperlink ref="C62" r:id="rId3"/>
  </hyperlinks>
  <printOptions horizontalCentered="1"/>
  <pageMargins left="0.45" right="0.45" top="0.7" bottom="0.25" header="0.3" footer="0.3"/>
  <pageSetup scale="85" orientation="portrait" r:id="rId4"/>
  <rowBreaks count="1" manualBreakCount="1">
    <brk id="5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99"/>
    <pageSetUpPr fitToPage="1"/>
  </sheetPr>
  <dimension ref="B2:AG30"/>
  <sheetViews>
    <sheetView showGridLines="0" showRowColHeaders="0" zoomScale="80" zoomScaleNormal="80" workbookViewId="0">
      <selection activeCell="C12" sqref="C12:R12"/>
    </sheetView>
  </sheetViews>
  <sheetFormatPr defaultColWidth="8.88671875" defaultRowHeight="13.2" x14ac:dyDescent="0.25"/>
  <cols>
    <col min="1" max="1" width="2.6640625" style="951" customWidth="1"/>
    <col min="2" max="2" width="1.33203125" style="951" customWidth="1"/>
    <col min="3" max="3" width="8.88671875" style="951"/>
    <col min="4" max="4" width="9.6640625" style="951" customWidth="1"/>
    <col min="5" max="5" width="8.88671875" style="951"/>
    <col min="6" max="6" width="7.44140625" style="951" customWidth="1"/>
    <col min="7" max="7" width="8.88671875" style="951"/>
    <col min="8" max="8" width="7.88671875" style="951" customWidth="1"/>
    <col min="9" max="9" width="5.6640625" style="951" customWidth="1"/>
    <col min="10" max="10" width="2.6640625" style="951" customWidth="1"/>
    <col min="11" max="12" width="8.88671875" style="951"/>
    <col min="13" max="13" width="2.6640625" style="951" customWidth="1"/>
    <col min="14" max="14" width="12" style="951" customWidth="1"/>
    <col min="15" max="16" width="8.88671875" style="951"/>
    <col min="17" max="17" width="4.33203125" style="951" customWidth="1"/>
    <col min="18" max="18" width="22.6640625" style="951" customWidth="1"/>
    <col min="19" max="19" width="1.33203125" style="951" customWidth="1"/>
    <col min="20" max="20" width="8.88671875" style="951"/>
    <col min="21" max="21" width="8.88671875" style="951" customWidth="1"/>
    <col min="22" max="29" width="8.88671875" style="951"/>
    <col min="30" max="30" width="0" style="951" hidden="1" customWidth="1"/>
    <col min="31" max="31" width="11.33203125" style="951" hidden="1" customWidth="1"/>
    <col min="32" max="33" width="0" style="951" hidden="1" customWidth="1"/>
    <col min="34" max="16384" width="8.88671875" style="951"/>
  </cols>
  <sheetData>
    <row r="2" spans="2:33" ht="1.95" customHeight="1" thickBot="1" x14ac:dyDescent="0.3">
      <c r="B2" s="5"/>
      <c r="C2" s="5"/>
      <c r="D2" s="5"/>
      <c r="E2" s="5"/>
      <c r="F2" s="5"/>
      <c r="G2" s="5"/>
      <c r="H2" s="5"/>
      <c r="I2" s="5"/>
      <c r="J2" s="5"/>
      <c r="K2" s="5"/>
      <c r="L2" s="5"/>
      <c r="M2" s="5"/>
      <c r="N2" s="5"/>
      <c r="O2" s="5"/>
      <c r="P2" s="5"/>
      <c r="Q2" s="5"/>
      <c r="R2" s="5"/>
      <c r="S2" s="5"/>
    </row>
    <row r="3" spans="2:33" ht="15.6" customHeight="1" x14ac:dyDescent="0.3">
      <c r="B3" s="5"/>
      <c r="C3" s="1584" t="s">
        <v>420</v>
      </c>
      <c r="D3" s="1584"/>
      <c r="E3" s="1584"/>
      <c r="F3" s="1584"/>
      <c r="G3" s="1584"/>
      <c r="H3" s="1584"/>
      <c r="I3" s="1584"/>
      <c r="J3" s="1584"/>
      <c r="K3" s="1584"/>
      <c r="L3" s="1584"/>
      <c r="M3" s="1584"/>
      <c r="N3" s="1584"/>
      <c r="O3" s="1584"/>
      <c r="P3" s="1584"/>
      <c r="Q3" s="1584"/>
      <c r="R3" s="1584"/>
      <c r="S3" s="966"/>
      <c r="U3" s="1582" t="s">
        <v>879</v>
      </c>
    </row>
    <row r="4" spans="2:33" ht="15" thickBot="1" x14ac:dyDescent="0.35">
      <c r="B4" s="5"/>
      <c r="C4" s="946"/>
      <c r="D4" s="946"/>
      <c r="E4" s="942"/>
      <c r="F4" s="945" t="s">
        <v>695</v>
      </c>
      <c r="G4" s="1581">
        <f>'1 FILL FORM'!$L$6</f>
        <v>0</v>
      </c>
      <c r="H4" s="1581"/>
      <c r="I4" s="1581"/>
      <c r="J4" s="1581"/>
      <c r="K4" s="1581"/>
      <c r="L4" s="942"/>
      <c r="M4" s="942"/>
      <c r="N4" s="942"/>
      <c r="O4" s="942"/>
      <c r="P4" s="942"/>
      <c r="Q4" s="942"/>
      <c r="R4" s="942"/>
      <c r="S4" s="967"/>
      <c r="U4" s="1583"/>
    </row>
    <row r="5" spans="2:33" ht="14.4" x14ac:dyDescent="0.3">
      <c r="B5" s="5"/>
      <c r="C5" s="943"/>
      <c r="D5" s="945"/>
      <c r="E5" s="942"/>
      <c r="F5" s="945" t="s">
        <v>4</v>
      </c>
      <c r="G5" s="1581">
        <f>'1 FILL FORM'!$F$7</f>
        <v>0</v>
      </c>
      <c r="H5" s="1581"/>
      <c r="I5" s="1581"/>
      <c r="J5" s="1581"/>
      <c r="K5" s="1581"/>
      <c r="L5" s="942"/>
      <c r="M5" s="942"/>
      <c r="N5" s="942"/>
      <c r="O5" s="942"/>
      <c r="P5" s="942"/>
      <c r="Q5" s="942"/>
      <c r="R5" s="942"/>
      <c r="S5" s="967"/>
    </row>
    <row r="6" spans="2:33" ht="14.4" x14ac:dyDescent="0.3">
      <c r="B6" s="5"/>
      <c r="C6" s="943"/>
      <c r="D6" s="945"/>
      <c r="E6" s="946"/>
      <c r="F6" s="945" t="s">
        <v>703</v>
      </c>
      <c r="G6" s="1438">
        <f>'1 FILL FORM'!$D$6</f>
        <v>0</v>
      </c>
      <c r="H6" s="1438"/>
      <c r="I6" s="1438"/>
      <c r="J6" s="1438"/>
      <c r="K6" s="1438"/>
      <c r="L6" s="943"/>
      <c r="M6" s="943"/>
      <c r="N6" s="943"/>
      <c r="O6" s="943"/>
      <c r="P6" s="943"/>
      <c r="Q6" s="943"/>
      <c r="R6" s="943"/>
      <c r="S6" s="968"/>
    </row>
    <row r="7" spans="2:33" ht="25.2" customHeight="1" x14ac:dyDescent="0.3">
      <c r="B7" s="5"/>
      <c r="C7" s="961"/>
      <c r="D7" s="1585" t="s">
        <v>696</v>
      </c>
      <c r="E7" s="1585"/>
      <c r="F7" s="1585"/>
      <c r="G7" s="1585"/>
      <c r="H7" s="1585"/>
      <c r="I7" s="1585"/>
      <c r="J7" s="1585"/>
      <c r="K7" s="1585"/>
      <c r="L7" s="1585"/>
      <c r="M7" s="1438" t="str">
        <f>$AD$11&amp;" "&amp;$AE$11&amp;" "&amp;$AG$11</f>
        <v>Chief 0 0</v>
      </c>
      <c r="N7" s="1438"/>
      <c r="O7" s="1438"/>
      <c r="P7" s="1438"/>
      <c r="Q7" s="1438"/>
      <c r="R7" s="943"/>
      <c r="S7" s="968"/>
    </row>
    <row r="8" spans="2:33" ht="14.4" x14ac:dyDescent="0.3">
      <c r="B8" s="5"/>
      <c r="C8" s="961"/>
      <c r="D8" s="943"/>
      <c r="E8" s="943"/>
      <c r="F8" s="943"/>
      <c r="G8" s="943"/>
      <c r="H8" s="961"/>
      <c r="I8" s="945"/>
      <c r="J8" s="946"/>
      <c r="K8" s="946"/>
      <c r="L8" s="946"/>
      <c r="M8" s="946"/>
      <c r="N8" s="946"/>
      <c r="O8" s="946"/>
      <c r="P8" s="946"/>
      <c r="Q8" s="946"/>
      <c r="R8" s="943"/>
      <c r="S8" s="968"/>
    </row>
    <row r="9" spans="2:33" ht="14.4" x14ac:dyDescent="0.3">
      <c r="B9" s="5"/>
      <c r="C9" s="961"/>
      <c r="D9" s="961"/>
      <c r="E9" s="945" t="s">
        <v>700</v>
      </c>
      <c r="F9" s="1576"/>
      <c r="G9" s="1576"/>
      <c r="H9" s="1576"/>
      <c r="I9" s="1576"/>
      <c r="J9" s="962"/>
      <c r="K9" s="1576"/>
      <c r="L9" s="1576"/>
      <c r="M9" s="962"/>
      <c r="N9" s="963"/>
      <c r="O9" s="962"/>
      <c r="P9" s="962"/>
      <c r="Q9" s="969"/>
      <c r="R9" s="969"/>
      <c r="S9" s="968"/>
    </row>
    <row r="10" spans="2:33" ht="14.4" x14ac:dyDescent="0.3">
      <c r="B10" s="5"/>
      <c r="C10" s="961"/>
      <c r="D10" s="943"/>
      <c r="E10" s="943"/>
      <c r="F10" s="1577" t="s">
        <v>697</v>
      </c>
      <c r="G10" s="1577"/>
      <c r="H10" s="1577"/>
      <c r="I10" s="1577"/>
      <c r="J10" s="962"/>
      <c r="K10" s="1578" t="s">
        <v>698</v>
      </c>
      <c r="L10" s="1578"/>
      <c r="M10" s="962"/>
      <c r="N10" s="943" t="s">
        <v>699</v>
      </c>
      <c r="O10" s="962"/>
      <c r="P10" s="962"/>
      <c r="Q10" s="943"/>
      <c r="R10" s="969"/>
      <c r="S10" s="968"/>
    </row>
    <row r="11" spans="2:33" ht="15" thickBot="1" x14ac:dyDescent="0.35">
      <c r="B11" s="5"/>
      <c r="C11" s="935"/>
      <c r="D11" s="935"/>
      <c r="E11" s="935"/>
      <c r="F11" s="935"/>
      <c r="G11" s="935"/>
      <c r="H11" s="935"/>
      <c r="I11" s="935"/>
      <c r="J11" s="935"/>
      <c r="K11" s="935"/>
      <c r="L11" s="935"/>
      <c r="M11" s="935"/>
      <c r="N11" s="935"/>
      <c r="O11" s="935"/>
      <c r="P11" s="935"/>
      <c r="Q11" s="935"/>
      <c r="R11" s="935"/>
      <c r="S11" s="968"/>
      <c r="AD11" s="951" t="str">
        <f>'1 FILL FORM'!D9</f>
        <v>Chief</v>
      </c>
      <c r="AE11" s="1570">
        <f>'1 FILL FORM'!$F$9</f>
        <v>0</v>
      </c>
      <c r="AF11" s="1570"/>
      <c r="AG11" s="951">
        <f xml:space="preserve"> '1 FILL FORM'!$I$9</f>
        <v>0</v>
      </c>
    </row>
    <row r="12" spans="2:33" ht="17.399999999999999" x14ac:dyDescent="0.25">
      <c r="B12" s="5"/>
      <c r="C12" s="1572" t="s">
        <v>688</v>
      </c>
      <c r="D12" s="1572"/>
      <c r="E12" s="1572"/>
      <c r="F12" s="1572"/>
      <c r="G12" s="1572"/>
      <c r="H12" s="1572"/>
      <c r="I12" s="1572"/>
      <c r="J12" s="1572"/>
      <c r="K12" s="1572"/>
      <c r="L12" s="1572"/>
      <c r="M12" s="1572"/>
      <c r="N12" s="1572"/>
      <c r="O12" s="1572"/>
      <c r="P12" s="1572"/>
      <c r="Q12" s="1572"/>
      <c r="R12" s="1572"/>
      <c r="S12" s="970"/>
    </row>
    <row r="13" spans="2:33" ht="14.4" x14ac:dyDescent="0.3">
      <c r="B13" s="5"/>
      <c r="C13" s="1573" t="s">
        <v>694</v>
      </c>
      <c r="D13" s="1573"/>
      <c r="E13" s="720"/>
      <c r="F13" s="720"/>
      <c r="G13" s="720"/>
      <c r="H13" s="720"/>
      <c r="I13" s="720"/>
      <c r="J13" s="720"/>
      <c r="K13" s="720"/>
      <c r="L13" s="720"/>
      <c r="M13" s="720"/>
      <c r="N13" s="720"/>
      <c r="O13" s="720"/>
      <c r="P13" s="720"/>
      <c r="Q13" s="720"/>
      <c r="R13" s="720"/>
      <c r="S13" s="971"/>
    </row>
    <row r="14" spans="2:33" ht="14.4" x14ac:dyDescent="0.25">
      <c r="B14" s="5"/>
      <c r="C14" s="1571" t="s">
        <v>713</v>
      </c>
      <c r="D14" s="1571"/>
      <c r="E14" s="1574" t="s">
        <v>689</v>
      </c>
      <c r="F14" s="1574"/>
      <c r="G14" s="1574"/>
      <c r="H14" s="1574"/>
      <c r="I14" s="1574"/>
      <c r="J14" s="1574"/>
      <c r="K14" s="1574"/>
      <c r="L14" s="1574"/>
      <c r="M14" s="1574"/>
      <c r="N14" s="1574"/>
      <c r="O14" s="1574"/>
      <c r="P14" s="1574"/>
      <c r="Q14" s="1574"/>
      <c r="R14" s="1574"/>
      <c r="S14" s="972"/>
    </row>
    <row r="15" spans="2:33" ht="14.4" x14ac:dyDescent="0.25">
      <c r="B15" s="5"/>
      <c r="C15" s="1571" t="s">
        <v>714</v>
      </c>
      <c r="D15" s="1571"/>
      <c r="E15" s="1574" t="s">
        <v>690</v>
      </c>
      <c r="F15" s="1574"/>
      <c r="G15" s="1574"/>
      <c r="H15" s="1574"/>
      <c r="I15" s="1574"/>
      <c r="J15" s="1574"/>
      <c r="K15" s="1574"/>
      <c r="L15" s="1574"/>
      <c r="M15" s="1574"/>
      <c r="N15" s="1574"/>
      <c r="O15" s="1574"/>
      <c r="P15" s="1574"/>
      <c r="Q15" s="1574"/>
      <c r="R15" s="1574"/>
      <c r="S15" s="972"/>
    </row>
    <row r="16" spans="2:33" ht="14.4" x14ac:dyDescent="0.25">
      <c r="B16" s="5"/>
      <c r="C16" s="1571" t="s">
        <v>715</v>
      </c>
      <c r="D16" s="1571"/>
      <c r="E16" s="1574" t="s">
        <v>872</v>
      </c>
      <c r="F16" s="1574"/>
      <c r="G16" s="1574"/>
      <c r="H16" s="1574"/>
      <c r="I16" s="1574"/>
      <c r="J16" s="1574"/>
      <c r="K16" s="1574"/>
      <c r="L16" s="1574"/>
      <c r="M16" s="1574"/>
      <c r="N16" s="1574"/>
      <c r="O16" s="1574"/>
      <c r="P16" s="1574"/>
      <c r="Q16" s="1574"/>
      <c r="R16" s="1574"/>
      <c r="S16" s="972"/>
    </row>
    <row r="17" spans="2:19" ht="14.4" x14ac:dyDescent="0.25">
      <c r="B17" s="5"/>
      <c r="C17" s="720"/>
      <c r="D17" s="720"/>
      <c r="E17" s="1571" t="s">
        <v>873</v>
      </c>
      <c r="F17" s="1571"/>
      <c r="G17" s="1571"/>
      <c r="H17" s="1571"/>
      <c r="I17" s="1571"/>
      <c r="J17" s="1571"/>
      <c r="K17" s="1571"/>
      <c r="L17" s="1571"/>
      <c r="M17" s="1571"/>
      <c r="N17" s="1571"/>
      <c r="O17" s="1571"/>
      <c r="P17" s="1571"/>
      <c r="Q17" s="1571"/>
      <c r="R17" s="1571"/>
      <c r="S17" s="973"/>
    </row>
    <row r="18" spans="2:19" ht="14.4" x14ac:dyDescent="0.25">
      <c r="B18" s="5"/>
      <c r="C18" s="1571" t="s">
        <v>716</v>
      </c>
      <c r="D18" s="1571"/>
      <c r="E18" s="1574" t="s">
        <v>691</v>
      </c>
      <c r="F18" s="1574"/>
      <c r="G18" s="1574"/>
      <c r="H18" s="1574"/>
      <c r="I18" s="1574"/>
      <c r="J18" s="1574"/>
      <c r="K18" s="1574"/>
      <c r="L18" s="1574"/>
      <c r="M18" s="1574"/>
      <c r="N18" s="1574"/>
      <c r="O18" s="1574"/>
      <c r="P18" s="1574"/>
      <c r="Q18" s="1574"/>
      <c r="R18" s="1574"/>
      <c r="S18" s="972"/>
    </row>
    <row r="19" spans="2:19" ht="14.4" x14ac:dyDescent="0.25">
      <c r="B19" s="5"/>
      <c r="C19" s="1571" t="s">
        <v>717</v>
      </c>
      <c r="D19" s="1571"/>
      <c r="E19" s="1574" t="s">
        <v>693</v>
      </c>
      <c r="F19" s="1574"/>
      <c r="G19" s="1574"/>
      <c r="H19" s="1574"/>
      <c r="I19" s="1574"/>
      <c r="J19" s="1574"/>
      <c r="K19" s="1574"/>
      <c r="L19" s="1574"/>
      <c r="M19" s="1574"/>
      <c r="N19" s="1574"/>
      <c r="O19" s="1574"/>
      <c r="P19" s="1574"/>
      <c r="Q19" s="1574"/>
      <c r="R19" s="1574"/>
      <c r="S19" s="972"/>
    </row>
    <row r="20" spans="2:19" ht="14.4" x14ac:dyDescent="0.3">
      <c r="B20" s="5"/>
      <c r="C20" s="974"/>
      <c r="D20" s="720"/>
      <c r="E20" s="720"/>
      <c r="F20" s="720"/>
      <c r="G20" s="720"/>
      <c r="H20" s="720"/>
      <c r="I20" s="720"/>
      <c r="J20" s="720"/>
      <c r="K20" s="720"/>
      <c r="L20" s="720"/>
      <c r="M20" s="720"/>
      <c r="N20" s="720"/>
      <c r="O20" s="720"/>
      <c r="P20" s="720"/>
      <c r="Q20" s="720"/>
      <c r="R20" s="720"/>
      <c r="S20" s="971"/>
    </row>
    <row r="21" spans="2:19" ht="31.95" customHeight="1" x14ac:dyDescent="0.25">
      <c r="B21" s="5"/>
      <c r="C21" s="964" t="s">
        <v>692</v>
      </c>
      <c r="D21" s="1580" t="s">
        <v>405</v>
      </c>
      <c r="E21" s="1580"/>
      <c r="F21" s="1580"/>
      <c r="G21" s="1580"/>
      <c r="H21" s="1580"/>
      <c r="I21" s="1580"/>
      <c r="J21" s="1580"/>
      <c r="K21" s="1580"/>
      <c r="L21" s="1580"/>
      <c r="M21" s="1580"/>
      <c r="N21" s="1580"/>
      <c r="O21" s="1580"/>
      <c r="P21" s="1580"/>
      <c r="Q21" s="1580"/>
      <c r="R21" s="1580"/>
      <c r="S21" s="975"/>
    </row>
    <row r="22" spans="2:19" ht="36" customHeight="1" x14ac:dyDescent="0.25">
      <c r="B22" s="5"/>
      <c r="C22" s="965"/>
      <c r="D22" s="1579" t="s">
        <v>704</v>
      </c>
      <c r="E22" s="1579"/>
      <c r="F22" s="1579"/>
      <c r="G22" s="1579"/>
      <c r="H22" s="1579"/>
      <c r="I22" s="1579"/>
      <c r="J22" s="1579"/>
      <c r="K22" s="1579"/>
      <c r="L22" s="1579"/>
      <c r="M22" s="1579"/>
      <c r="N22" s="1579"/>
      <c r="O22" s="1579"/>
      <c r="P22" s="1579"/>
      <c r="Q22" s="1579"/>
      <c r="R22" s="1579"/>
      <c r="S22" s="976"/>
    </row>
    <row r="23" spans="2:19" ht="36" customHeight="1" x14ac:dyDescent="0.25">
      <c r="B23" s="5"/>
      <c r="C23" s="965"/>
      <c r="D23" s="1575" t="s">
        <v>705</v>
      </c>
      <c r="E23" s="1575"/>
      <c r="F23" s="1575"/>
      <c r="G23" s="1575"/>
      <c r="H23" s="1575"/>
      <c r="I23" s="1575"/>
      <c r="J23" s="1575"/>
      <c r="K23" s="1575"/>
      <c r="L23" s="1575"/>
      <c r="M23" s="1575"/>
      <c r="N23" s="1575"/>
      <c r="O23" s="1575"/>
      <c r="P23" s="1575"/>
      <c r="Q23" s="1575"/>
      <c r="R23" s="1575"/>
      <c r="S23" s="977"/>
    </row>
    <row r="24" spans="2:19" ht="36" customHeight="1" x14ac:dyDescent="0.25">
      <c r="B24" s="5"/>
      <c r="C24" s="965"/>
      <c r="D24" s="1575" t="s">
        <v>706</v>
      </c>
      <c r="E24" s="1575"/>
      <c r="F24" s="1575"/>
      <c r="G24" s="1575"/>
      <c r="H24" s="1575"/>
      <c r="I24" s="1575"/>
      <c r="J24" s="1575"/>
      <c r="K24" s="1575"/>
      <c r="L24" s="1575"/>
      <c r="M24" s="1575"/>
      <c r="N24" s="1575"/>
      <c r="O24" s="1575"/>
      <c r="P24" s="1575"/>
      <c r="Q24" s="1575"/>
      <c r="R24" s="1575"/>
      <c r="S24" s="977"/>
    </row>
    <row r="25" spans="2:19" ht="36" customHeight="1" x14ac:dyDescent="0.25">
      <c r="B25" s="5"/>
      <c r="C25" s="965"/>
      <c r="D25" s="1575" t="s">
        <v>707</v>
      </c>
      <c r="E25" s="1575"/>
      <c r="F25" s="1575"/>
      <c r="G25" s="1575"/>
      <c r="H25" s="1575"/>
      <c r="I25" s="1575"/>
      <c r="J25" s="1575"/>
      <c r="K25" s="1575"/>
      <c r="L25" s="1575"/>
      <c r="M25" s="1575"/>
      <c r="N25" s="1575"/>
      <c r="O25" s="1575"/>
      <c r="P25" s="1575"/>
      <c r="Q25" s="1575"/>
      <c r="R25" s="1575"/>
      <c r="S25" s="977"/>
    </row>
    <row r="26" spans="2:19" ht="36" customHeight="1" x14ac:dyDescent="0.25">
      <c r="B26" s="5"/>
      <c r="C26" s="965"/>
      <c r="D26" s="1575" t="s">
        <v>708</v>
      </c>
      <c r="E26" s="1575"/>
      <c r="F26" s="1575"/>
      <c r="G26" s="1575"/>
      <c r="H26" s="1575"/>
      <c r="I26" s="1575"/>
      <c r="J26" s="1575"/>
      <c r="K26" s="1575"/>
      <c r="L26" s="1575"/>
      <c r="M26" s="1575"/>
      <c r="N26" s="1575"/>
      <c r="O26" s="1575"/>
      <c r="P26" s="1575"/>
      <c r="Q26" s="1575"/>
      <c r="R26" s="1575"/>
      <c r="S26" s="977"/>
    </row>
    <row r="27" spans="2:19" ht="36" customHeight="1" x14ac:dyDescent="0.25">
      <c r="B27" s="5"/>
      <c r="C27" s="965"/>
      <c r="D27" s="1575" t="s">
        <v>709</v>
      </c>
      <c r="E27" s="1575"/>
      <c r="F27" s="1575"/>
      <c r="G27" s="1575"/>
      <c r="H27" s="1575"/>
      <c r="I27" s="1575"/>
      <c r="J27" s="1575"/>
      <c r="K27" s="1575"/>
      <c r="L27" s="1575"/>
      <c r="M27" s="1575"/>
      <c r="N27" s="1575"/>
      <c r="O27" s="1575"/>
      <c r="P27" s="1575"/>
      <c r="Q27" s="1575"/>
      <c r="R27" s="1575"/>
      <c r="S27" s="977"/>
    </row>
    <row r="28" spans="2:19" ht="51" customHeight="1" x14ac:dyDescent="0.25">
      <c r="B28" s="5"/>
      <c r="C28" s="965"/>
      <c r="D28" s="1575" t="s">
        <v>710</v>
      </c>
      <c r="E28" s="1575"/>
      <c r="F28" s="1575"/>
      <c r="G28" s="1575"/>
      <c r="H28" s="1575"/>
      <c r="I28" s="1575"/>
      <c r="J28" s="1575"/>
      <c r="K28" s="1575"/>
      <c r="L28" s="1575"/>
      <c r="M28" s="1575"/>
      <c r="N28" s="1575"/>
      <c r="O28" s="1575"/>
      <c r="P28" s="1575"/>
      <c r="Q28" s="1575"/>
      <c r="R28" s="1575"/>
      <c r="S28" s="977"/>
    </row>
    <row r="29" spans="2:19" ht="36" customHeight="1" x14ac:dyDescent="0.25">
      <c r="B29" s="5"/>
      <c r="C29" s="965"/>
      <c r="D29" s="1575" t="s">
        <v>711</v>
      </c>
      <c r="E29" s="1575"/>
      <c r="F29" s="1575"/>
      <c r="G29" s="1575"/>
      <c r="H29" s="1575"/>
      <c r="I29" s="1575"/>
      <c r="J29" s="1575"/>
      <c r="K29" s="1575"/>
      <c r="L29" s="1575"/>
      <c r="M29" s="1575"/>
      <c r="N29" s="1575"/>
      <c r="O29" s="1575"/>
      <c r="P29" s="1575"/>
      <c r="Q29" s="1575"/>
      <c r="R29" s="1575"/>
      <c r="S29" s="977"/>
    </row>
    <row r="30" spans="2:19" ht="7.95" customHeight="1" x14ac:dyDescent="0.25">
      <c r="B30" s="5"/>
      <c r="C30" s="720"/>
      <c r="D30" s="978"/>
      <c r="E30" s="720"/>
      <c r="F30" s="720"/>
      <c r="G30" s="720"/>
      <c r="H30" s="720"/>
      <c r="I30" s="720"/>
      <c r="J30" s="720"/>
      <c r="K30" s="720"/>
      <c r="L30" s="720"/>
      <c r="M30" s="720"/>
      <c r="N30" s="720"/>
      <c r="O30" s="720"/>
      <c r="P30" s="720"/>
      <c r="Q30" s="720"/>
      <c r="R30" s="720"/>
      <c r="S30" s="5"/>
    </row>
  </sheetData>
  <sheetProtection sheet="1" objects="1" scenarios="1"/>
  <mergeCells count="34">
    <mergeCell ref="G4:K4"/>
    <mergeCell ref="G5:K5"/>
    <mergeCell ref="G6:K6"/>
    <mergeCell ref="U3:U4"/>
    <mergeCell ref="D28:R28"/>
    <mergeCell ref="C3:R3"/>
    <mergeCell ref="M7:Q7"/>
    <mergeCell ref="D7:L7"/>
    <mergeCell ref="D29:R29"/>
    <mergeCell ref="F9:I9"/>
    <mergeCell ref="F10:I10"/>
    <mergeCell ref="K9:L9"/>
    <mergeCell ref="K10:L10"/>
    <mergeCell ref="D22:R22"/>
    <mergeCell ref="D23:R23"/>
    <mergeCell ref="D21:R21"/>
    <mergeCell ref="D24:R24"/>
    <mergeCell ref="D25:R25"/>
    <mergeCell ref="D26:R26"/>
    <mergeCell ref="D27:R27"/>
    <mergeCell ref="E19:R19"/>
    <mergeCell ref="C19:D19"/>
    <mergeCell ref="AE11:AF11"/>
    <mergeCell ref="C18:D18"/>
    <mergeCell ref="C16:D16"/>
    <mergeCell ref="C15:D15"/>
    <mergeCell ref="C14:D14"/>
    <mergeCell ref="C12:R12"/>
    <mergeCell ref="C13:D13"/>
    <mergeCell ref="E14:R14"/>
    <mergeCell ref="E15:R15"/>
    <mergeCell ref="E16:R16"/>
    <mergeCell ref="E17:R17"/>
    <mergeCell ref="E18:R18"/>
  </mergeCells>
  <hyperlinks>
    <hyperlink ref="U3:U4" location="'23 Index - Following Tabs'!Print_Area" display="BACK TO TAB 23"/>
  </hyperlinks>
  <printOptions horizontalCentered="1"/>
  <pageMargins left="0" right="0" top="0.25" bottom="0" header="0.3" footer="0.3"/>
  <pageSetup scale="9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99"/>
    <pageSetUpPr fitToPage="1"/>
  </sheetPr>
  <dimension ref="C1:AG31"/>
  <sheetViews>
    <sheetView showGridLines="0" showRowColHeaders="0" zoomScale="90" zoomScaleNormal="90" workbookViewId="0">
      <selection activeCell="D12" sqref="D12:N12"/>
    </sheetView>
  </sheetViews>
  <sheetFormatPr defaultColWidth="8.88671875" defaultRowHeight="13.8" x14ac:dyDescent="0.25"/>
  <cols>
    <col min="1" max="1" width="8.88671875" style="939"/>
    <col min="2" max="2" width="2.6640625" style="939" customWidth="1"/>
    <col min="3" max="3" width="2.5546875" style="939" customWidth="1"/>
    <col min="4" max="4" width="10.44140625" style="939" customWidth="1"/>
    <col min="5" max="5" width="12.33203125" style="939" customWidth="1"/>
    <col min="6" max="8" width="8.6640625" style="939" customWidth="1"/>
    <col min="9" max="9" width="2.6640625" style="939" customWidth="1"/>
    <col min="10" max="10" width="8.6640625" style="939" customWidth="1"/>
    <col min="11" max="11" width="7.44140625" style="939" customWidth="1"/>
    <col min="12" max="12" width="2.6640625" style="939" customWidth="1"/>
    <col min="13" max="13" width="11.109375" style="939" customWidth="1"/>
    <col min="14" max="14" width="11.6640625" style="939" customWidth="1"/>
    <col min="15" max="15" width="1.33203125" style="939" customWidth="1"/>
    <col min="16" max="29" width="8.88671875" style="939"/>
    <col min="30" max="33" width="8.88671875" style="939" hidden="1" customWidth="1"/>
    <col min="34" max="16384" width="8.88671875" style="939"/>
  </cols>
  <sheetData>
    <row r="1" spans="3:33" ht="14.4" thickBot="1" x14ac:dyDescent="0.3"/>
    <row r="2" spans="3:33" ht="34.200000000000003" customHeight="1" x14ac:dyDescent="0.25">
      <c r="C2" s="720"/>
      <c r="D2" s="720"/>
      <c r="E2" s="720"/>
      <c r="F2" s="720"/>
      <c r="G2" s="720"/>
      <c r="H2" s="720"/>
      <c r="I2" s="720"/>
      <c r="J2" s="720"/>
      <c r="K2" s="720"/>
      <c r="L2" s="720"/>
      <c r="M2" s="720"/>
      <c r="N2" s="720"/>
      <c r="O2" s="720"/>
      <c r="Q2" s="1582" t="s">
        <v>879</v>
      </c>
    </row>
    <row r="3" spans="3:33" ht="16.2" thickBot="1" x14ac:dyDescent="0.35">
      <c r="C3" s="720"/>
      <c r="D3" s="1584" t="s">
        <v>420</v>
      </c>
      <c r="E3" s="1584"/>
      <c r="F3" s="1584"/>
      <c r="G3" s="1584"/>
      <c r="H3" s="1584"/>
      <c r="I3" s="1584"/>
      <c r="J3" s="1584"/>
      <c r="K3" s="1584"/>
      <c r="L3" s="1584"/>
      <c r="M3" s="1584"/>
      <c r="N3" s="1584"/>
      <c r="O3" s="720"/>
      <c r="Q3" s="1583"/>
    </row>
    <row r="4" spans="3:33" ht="30.6" customHeight="1" x14ac:dyDescent="0.25">
      <c r="C4" s="720"/>
      <c r="D4" s="1585" t="s">
        <v>695</v>
      </c>
      <c r="E4" s="1585"/>
      <c r="F4" s="1581">
        <f>'1 FILL FORM'!$L$6</f>
        <v>0</v>
      </c>
      <c r="G4" s="1581"/>
      <c r="H4" s="1581"/>
      <c r="I4" s="1581"/>
      <c r="J4" s="1581"/>
      <c r="K4" s="942"/>
      <c r="L4" s="942"/>
      <c r="M4" s="942"/>
      <c r="N4" s="942"/>
      <c r="O4" s="720"/>
    </row>
    <row r="5" spans="3:33" x14ac:dyDescent="0.25">
      <c r="C5" s="720"/>
      <c r="D5" s="943"/>
      <c r="E5" s="945" t="s">
        <v>4</v>
      </c>
      <c r="F5" s="1581">
        <f>'1 FILL FORM'!$F$7</f>
        <v>0</v>
      </c>
      <c r="G5" s="1581"/>
      <c r="H5" s="1581"/>
      <c r="I5" s="1581"/>
      <c r="J5" s="1581"/>
      <c r="K5" s="1581"/>
      <c r="L5" s="942"/>
      <c r="M5" s="942"/>
      <c r="N5" s="942"/>
      <c r="O5" s="720"/>
    </row>
    <row r="6" spans="3:33" x14ac:dyDescent="0.25">
      <c r="C6" s="720"/>
      <c r="D6" s="720"/>
      <c r="E6" s="945" t="s">
        <v>703</v>
      </c>
      <c r="F6" s="1438">
        <f>'1 FILL FORM'!$D$6</f>
        <v>0</v>
      </c>
      <c r="G6" s="1438"/>
      <c r="H6" s="1438"/>
      <c r="I6" s="943"/>
      <c r="J6" s="943"/>
      <c r="K6" s="943"/>
      <c r="L6" s="943"/>
      <c r="M6" s="943"/>
      <c r="N6" s="943"/>
      <c r="O6" s="720"/>
    </row>
    <row r="7" spans="3:33" ht="31.2" customHeight="1" x14ac:dyDescent="0.25">
      <c r="C7" s="720"/>
      <c r="D7" s="961"/>
      <c r="E7" s="943"/>
      <c r="F7" s="943"/>
      <c r="G7" s="943"/>
      <c r="H7" s="943"/>
      <c r="I7" s="720"/>
      <c r="J7" s="720"/>
      <c r="K7" s="945" t="s">
        <v>696</v>
      </c>
      <c r="L7" s="1438" t="str">
        <f>$AD$11&amp;" "&amp;$AE$11&amp;" "&amp;$AG$11</f>
        <v>Chief 0 0</v>
      </c>
      <c r="M7" s="1438"/>
      <c r="N7" s="1438"/>
      <c r="O7" s="720"/>
    </row>
    <row r="8" spans="3:33" x14ac:dyDescent="0.25">
      <c r="C8" s="720"/>
      <c r="D8" s="961"/>
      <c r="E8" s="943"/>
      <c r="F8" s="943"/>
      <c r="G8" s="943"/>
      <c r="H8" s="943"/>
      <c r="I8" s="945"/>
      <c r="J8" s="946"/>
      <c r="K8" s="946"/>
      <c r="L8" s="946"/>
      <c r="M8" s="946"/>
      <c r="N8" s="946"/>
      <c r="O8" s="720"/>
    </row>
    <row r="9" spans="3:33" x14ac:dyDescent="0.25">
      <c r="C9" s="720"/>
      <c r="D9" s="961"/>
      <c r="E9" s="945" t="s">
        <v>700</v>
      </c>
      <c r="F9" s="1576"/>
      <c r="G9" s="1576"/>
      <c r="H9" s="1576"/>
      <c r="I9" s="962"/>
      <c r="J9" s="1576"/>
      <c r="K9" s="1576"/>
      <c r="L9" s="962"/>
      <c r="M9" s="963"/>
      <c r="N9" s="720"/>
      <c r="O9" s="720"/>
    </row>
    <row r="10" spans="3:33" x14ac:dyDescent="0.25">
      <c r="C10" s="720"/>
      <c r="D10" s="961"/>
      <c r="E10" s="943"/>
      <c r="F10" s="1577" t="s">
        <v>697</v>
      </c>
      <c r="G10" s="1577"/>
      <c r="H10" s="1577"/>
      <c r="I10" s="962"/>
      <c r="J10" s="1577" t="s">
        <v>698</v>
      </c>
      <c r="K10" s="1577"/>
      <c r="L10" s="962"/>
      <c r="M10" s="943" t="s">
        <v>699</v>
      </c>
      <c r="N10" s="720"/>
      <c r="O10" s="720"/>
    </row>
    <row r="11" spans="3:33" ht="19.2" customHeight="1" thickBot="1" x14ac:dyDescent="0.3">
      <c r="C11" s="720"/>
      <c r="D11" s="935"/>
      <c r="E11" s="935"/>
      <c r="F11" s="935"/>
      <c r="G11" s="935"/>
      <c r="H11" s="935"/>
      <c r="I11" s="935"/>
      <c r="J11" s="935"/>
      <c r="K11" s="935"/>
      <c r="L11" s="935"/>
      <c r="M11" s="935"/>
      <c r="N11" s="935"/>
      <c r="O11" s="720"/>
      <c r="AD11" s="951" t="str">
        <f>'1 FILL FORM'!D9</f>
        <v>Chief</v>
      </c>
      <c r="AE11" s="1586">
        <f>'1 FILL FORM'!$F$9</f>
        <v>0</v>
      </c>
      <c r="AF11" s="1586"/>
      <c r="AG11" s="951">
        <f>'1 FILL FORM'!$I$9</f>
        <v>0</v>
      </c>
    </row>
    <row r="12" spans="3:33" ht="40.950000000000003" customHeight="1" x14ac:dyDescent="0.25">
      <c r="C12" s="720"/>
      <c r="D12" s="1572" t="s">
        <v>702</v>
      </c>
      <c r="E12" s="1572"/>
      <c r="F12" s="1572"/>
      <c r="G12" s="1572"/>
      <c r="H12" s="1572"/>
      <c r="I12" s="1572"/>
      <c r="J12" s="1572"/>
      <c r="K12" s="1572"/>
      <c r="L12" s="1572"/>
      <c r="M12" s="1572"/>
      <c r="N12" s="1572"/>
      <c r="O12" s="720"/>
    </row>
    <row r="13" spans="3:33" x14ac:dyDescent="0.25">
      <c r="C13" s="720"/>
      <c r="D13" s="720"/>
      <c r="E13" s="720"/>
      <c r="F13" s="720"/>
      <c r="G13" s="720"/>
      <c r="H13" s="720"/>
      <c r="I13" s="720"/>
      <c r="J13" s="720"/>
      <c r="K13" s="720"/>
      <c r="L13" s="720"/>
      <c r="M13" s="720"/>
      <c r="N13" s="720"/>
      <c r="O13" s="720"/>
    </row>
    <row r="14" spans="3:33" x14ac:dyDescent="0.25">
      <c r="C14" s="720"/>
      <c r="D14" s="720"/>
      <c r="E14" s="1578" t="s">
        <v>712</v>
      </c>
      <c r="F14" s="1578"/>
      <c r="G14" s="1578"/>
      <c r="H14" s="1578"/>
      <c r="I14" s="1578"/>
      <c r="J14" s="1578"/>
      <c r="K14" s="1578"/>
      <c r="L14" s="1578"/>
      <c r="M14" s="1578"/>
      <c r="N14" s="720"/>
      <c r="O14" s="720"/>
    </row>
    <row r="15" spans="3:33" x14ac:dyDescent="0.25">
      <c r="C15" s="720"/>
      <c r="D15" s="720"/>
      <c r="E15" s="720"/>
      <c r="F15" s="720"/>
      <c r="G15" s="720"/>
      <c r="H15" s="720"/>
      <c r="I15" s="720"/>
      <c r="J15" s="720"/>
      <c r="K15" s="720"/>
      <c r="L15" s="720"/>
      <c r="M15" s="720"/>
      <c r="N15" s="720"/>
      <c r="O15" s="720"/>
    </row>
    <row r="16" spans="3:33" ht="19.2" customHeight="1" x14ac:dyDescent="0.25">
      <c r="C16" s="720"/>
      <c r="D16" s="964" t="s">
        <v>701</v>
      </c>
      <c r="E16" s="1580" t="s">
        <v>405</v>
      </c>
      <c r="F16" s="1580"/>
      <c r="G16" s="1580"/>
      <c r="H16" s="1580"/>
      <c r="I16" s="1580"/>
      <c r="J16" s="1580"/>
      <c r="K16" s="1580"/>
      <c r="L16" s="1580"/>
      <c r="M16" s="1580"/>
      <c r="N16" s="1580"/>
      <c r="O16" s="720"/>
    </row>
    <row r="17" spans="3:15" ht="45" customHeight="1" x14ac:dyDescent="0.25">
      <c r="C17" s="720"/>
      <c r="D17" s="965"/>
      <c r="E17" s="1579" t="s">
        <v>704</v>
      </c>
      <c r="F17" s="1579"/>
      <c r="G17" s="1579"/>
      <c r="H17" s="1579"/>
      <c r="I17" s="1579"/>
      <c r="J17" s="1579"/>
      <c r="K17" s="1579"/>
      <c r="L17" s="1579"/>
      <c r="M17" s="1579"/>
      <c r="N17" s="1579"/>
      <c r="O17" s="720"/>
    </row>
    <row r="18" spans="3:15" ht="31.95" customHeight="1" x14ac:dyDescent="0.25">
      <c r="C18" s="720"/>
      <c r="D18" s="965"/>
      <c r="E18" s="1575" t="s">
        <v>705</v>
      </c>
      <c r="F18" s="1575"/>
      <c r="G18" s="1575"/>
      <c r="H18" s="1575"/>
      <c r="I18" s="1575"/>
      <c r="J18" s="1575"/>
      <c r="K18" s="1575"/>
      <c r="L18" s="1575"/>
      <c r="M18" s="1575"/>
      <c r="N18" s="1575"/>
      <c r="O18" s="720"/>
    </row>
    <row r="19" spans="3:15" ht="45" customHeight="1" x14ac:dyDescent="0.25">
      <c r="C19" s="720"/>
      <c r="D19" s="965"/>
      <c r="E19" s="1575" t="s">
        <v>706</v>
      </c>
      <c r="F19" s="1575"/>
      <c r="G19" s="1575"/>
      <c r="H19" s="1575"/>
      <c r="I19" s="1575"/>
      <c r="J19" s="1575"/>
      <c r="K19" s="1575"/>
      <c r="L19" s="1575"/>
      <c r="M19" s="1575"/>
      <c r="N19" s="1575"/>
      <c r="O19" s="720"/>
    </row>
    <row r="20" spans="3:15" ht="45" customHeight="1" x14ac:dyDescent="0.25">
      <c r="C20" s="720"/>
      <c r="D20" s="965"/>
      <c r="E20" s="1575" t="s">
        <v>707</v>
      </c>
      <c r="F20" s="1575"/>
      <c r="G20" s="1575"/>
      <c r="H20" s="1575"/>
      <c r="I20" s="1575"/>
      <c r="J20" s="1575"/>
      <c r="K20" s="1575"/>
      <c r="L20" s="1575"/>
      <c r="M20" s="1575"/>
      <c r="N20" s="1575"/>
      <c r="O20" s="720"/>
    </row>
    <row r="21" spans="3:15" ht="45" customHeight="1" x14ac:dyDescent="0.25">
      <c r="C21" s="720"/>
      <c r="D21" s="965"/>
      <c r="E21" s="1575" t="s">
        <v>708</v>
      </c>
      <c r="F21" s="1575"/>
      <c r="G21" s="1575"/>
      <c r="H21" s="1575"/>
      <c r="I21" s="1575"/>
      <c r="J21" s="1575"/>
      <c r="K21" s="1575"/>
      <c r="L21" s="1575"/>
      <c r="M21" s="1575"/>
      <c r="N21" s="1575"/>
      <c r="O21" s="720"/>
    </row>
    <row r="22" spans="3:15" ht="31.95" customHeight="1" x14ac:dyDescent="0.25">
      <c r="C22" s="720"/>
      <c r="D22" s="965"/>
      <c r="E22" s="1575" t="s">
        <v>709</v>
      </c>
      <c r="F22" s="1575"/>
      <c r="G22" s="1575"/>
      <c r="H22" s="1575"/>
      <c r="I22" s="1575"/>
      <c r="J22" s="1575"/>
      <c r="K22" s="1575"/>
      <c r="L22" s="1575"/>
      <c r="M22" s="1575"/>
      <c r="N22" s="1575"/>
      <c r="O22" s="720"/>
    </row>
    <row r="23" spans="3:15" ht="60" customHeight="1" x14ac:dyDescent="0.25">
      <c r="C23" s="720"/>
      <c r="D23" s="965"/>
      <c r="E23" s="1575" t="s">
        <v>710</v>
      </c>
      <c r="F23" s="1575"/>
      <c r="G23" s="1575"/>
      <c r="H23" s="1575"/>
      <c r="I23" s="1575"/>
      <c r="J23" s="1575"/>
      <c r="K23" s="1575"/>
      <c r="L23" s="1575"/>
      <c r="M23" s="1575"/>
      <c r="N23" s="1575"/>
      <c r="O23" s="720"/>
    </row>
    <row r="24" spans="3:15" ht="45" customHeight="1" x14ac:dyDescent="0.25">
      <c r="C24" s="720"/>
      <c r="D24" s="965"/>
      <c r="E24" s="1575" t="s">
        <v>711</v>
      </c>
      <c r="F24" s="1575"/>
      <c r="G24" s="1575"/>
      <c r="H24" s="1575"/>
      <c r="I24" s="1575"/>
      <c r="J24" s="1575"/>
      <c r="K24" s="1575"/>
      <c r="L24" s="1575"/>
      <c r="M24" s="1575"/>
      <c r="N24" s="1575"/>
      <c r="O24" s="720"/>
    </row>
    <row r="25" spans="3:15" ht="34.950000000000003" customHeight="1" x14ac:dyDescent="0.25">
      <c r="C25" s="720"/>
      <c r="D25" s="720"/>
      <c r="E25" s="720"/>
      <c r="F25" s="720"/>
      <c r="G25" s="720"/>
      <c r="H25" s="720"/>
      <c r="I25" s="720"/>
      <c r="J25" s="720"/>
      <c r="K25" s="720"/>
      <c r="L25" s="720"/>
      <c r="M25" s="720"/>
      <c r="N25" s="720"/>
      <c r="O25" s="720"/>
    </row>
    <row r="26" spans="3:15" ht="13.2" customHeight="1" x14ac:dyDescent="0.25"/>
    <row r="27" spans="3:15" ht="13.2" customHeight="1" x14ac:dyDescent="0.25"/>
    <row r="28" spans="3:15" ht="13.2" customHeight="1" x14ac:dyDescent="0.25"/>
    <row r="29" spans="3:15" ht="13.2" customHeight="1" x14ac:dyDescent="0.25"/>
    <row r="30" spans="3:15" ht="13.2" customHeight="1" x14ac:dyDescent="0.25"/>
    <row r="31" spans="3:15" ht="13.2" customHeight="1" x14ac:dyDescent="0.25"/>
  </sheetData>
  <sheetProtection sheet="1" objects="1" scenarios="1"/>
  <mergeCells count="23">
    <mergeCell ref="Q2:Q3"/>
    <mergeCell ref="F10:H10"/>
    <mergeCell ref="D3:N3"/>
    <mergeCell ref="F9:H9"/>
    <mergeCell ref="J9:K9"/>
    <mergeCell ref="J10:K10"/>
    <mergeCell ref="L7:N7"/>
    <mergeCell ref="F4:J4"/>
    <mergeCell ref="D4:E4"/>
    <mergeCell ref="F5:K5"/>
    <mergeCell ref="F6:H6"/>
    <mergeCell ref="E22:N22"/>
    <mergeCell ref="E23:N23"/>
    <mergeCell ref="E24:N24"/>
    <mergeCell ref="E14:M14"/>
    <mergeCell ref="AE11:AF11"/>
    <mergeCell ref="E16:N16"/>
    <mergeCell ref="E17:N17"/>
    <mergeCell ref="E18:N18"/>
    <mergeCell ref="E19:N19"/>
    <mergeCell ref="E20:N20"/>
    <mergeCell ref="E21:N21"/>
    <mergeCell ref="D12:N12"/>
  </mergeCells>
  <hyperlinks>
    <hyperlink ref="Q2:Q3" location="'23 Index - Following Tabs'!Print_Area" display="BACK TO TAB 23"/>
  </hyperlinks>
  <printOptions horizontalCentered="1"/>
  <pageMargins left="0.7" right="0.7" top="0.75" bottom="0.75" header="0.3" footer="0.3"/>
  <pageSetup scale="9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99"/>
    <pageSetUpPr fitToPage="1"/>
  </sheetPr>
  <dimension ref="B1:R59"/>
  <sheetViews>
    <sheetView showGridLines="0" showRowColHeaders="0" workbookViewId="0">
      <selection activeCell="C7" sqref="C7:L7"/>
    </sheetView>
  </sheetViews>
  <sheetFormatPr defaultColWidth="8.88671875" defaultRowHeight="13.2" x14ac:dyDescent="0.25"/>
  <cols>
    <col min="1" max="1" width="8.88671875" style="951"/>
    <col min="2" max="2" width="2.6640625" style="951" customWidth="1"/>
    <col min="3" max="3" width="12.109375" style="951" customWidth="1"/>
    <col min="4" max="11" width="8.88671875" style="951"/>
    <col min="12" max="12" width="10" style="951" customWidth="1"/>
    <col min="13" max="13" width="2.6640625" style="951" customWidth="1"/>
    <col min="14" max="14" width="8.88671875" style="951"/>
    <col min="15" max="17" width="8.88671875" style="951" hidden="1" customWidth="1"/>
    <col min="18" max="16384" width="8.88671875" style="951"/>
  </cols>
  <sheetData>
    <row r="1" spans="2:18" ht="13.8" thickBot="1" x14ac:dyDescent="0.3"/>
    <row r="2" spans="2:18" ht="13.2" customHeight="1" x14ac:dyDescent="0.25">
      <c r="B2" s="5"/>
      <c r="C2" s="5"/>
      <c r="D2" s="5"/>
      <c r="E2" s="5"/>
      <c r="F2" s="5"/>
      <c r="G2" s="5"/>
      <c r="H2" s="5"/>
      <c r="I2" s="5"/>
      <c r="J2" s="5"/>
      <c r="K2" s="5"/>
      <c r="L2" s="5"/>
      <c r="M2" s="5"/>
      <c r="R2" s="1582" t="s">
        <v>879</v>
      </c>
    </row>
    <row r="3" spans="2:18" ht="13.8" thickBot="1" x14ac:dyDescent="0.3">
      <c r="B3" s="5"/>
      <c r="C3" s="1587" t="s">
        <v>766</v>
      </c>
      <c r="D3" s="1587"/>
      <c r="E3" s="1587"/>
      <c r="F3" s="1587"/>
      <c r="G3" s="1587"/>
      <c r="H3" s="1587"/>
      <c r="I3" s="1587"/>
      <c r="J3" s="1587"/>
      <c r="K3" s="1587"/>
      <c r="L3" s="1587"/>
      <c r="M3" s="5"/>
      <c r="R3" s="1583"/>
    </row>
    <row r="4" spans="2:18" x14ac:dyDescent="0.25">
      <c r="B4" s="5"/>
      <c r="C4" s="1587" t="s">
        <v>276</v>
      </c>
      <c r="D4" s="1587"/>
      <c r="E4" s="1587"/>
      <c r="F4" s="1587"/>
      <c r="G4" s="1587"/>
      <c r="H4" s="1587"/>
      <c r="I4" s="1587"/>
      <c r="J4" s="1587"/>
      <c r="K4" s="1587"/>
      <c r="L4" s="1587"/>
      <c r="M4" s="5"/>
    </row>
    <row r="5" spans="2:18" ht="6" customHeight="1" x14ac:dyDescent="0.25">
      <c r="B5" s="5"/>
      <c r="C5" s="952"/>
      <c r="D5" s="5"/>
      <c r="E5" s="5"/>
      <c r="F5" s="5"/>
      <c r="G5" s="5"/>
      <c r="H5" s="5"/>
      <c r="I5" s="5"/>
      <c r="J5" s="5"/>
      <c r="K5" s="5"/>
      <c r="L5" s="5"/>
      <c r="M5" s="5"/>
    </row>
    <row r="6" spans="2:18" ht="6" customHeight="1" x14ac:dyDescent="0.25">
      <c r="B6" s="5"/>
      <c r="C6" s="952"/>
      <c r="D6" s="5"/>
      <c r="E6" s="5"/>
      <c r="F6" s="5"/>
      <c r="G6" s="5"/>
      <c r="H6" s="5"/>
      <c r="I6" s="5"/>
      <c r="J6" s="5"/>
      <c r="K6" s="5"/>
      <c r="L6" s="5"/>
      <c r="M6" s="5"/>
    </row>
    <row r="7" spans="2:18" ht="18" x14ac:dyDescent="0.25">
      <c r="B7" s="5"/>
      <c r="C7" s="1593" t="s">
        <v>787</v>
      </c>
      <c r="D7" s="1593"/>
      <c r="E7" s="1593"/>
      <c r="F7" s="1593"/>
      <c r="G7" s="1593"/>
      <c r="H7" s="1593"/>
      <c r="I7" s="1593"/>
      <c r="J7" s="1593"/>
      <c r="K7" s="1593"/>
      <c r="L7" s="1593"/>
      <c r="M7" s="5"/>
    </row>
    <row r="8" spans="2:18" ht="13.8" x14ac:dyDescent="0.25">
      <c r="B8" s="5"/>
      <c r="C8" s="953"/>
      <c r="D8" s="5"/>
      <c r="E8" s="5"/>
      <c r="F8" s="5"/>
      <c r="G8" s="5"/>
      <c r="H8" s="5"/>
      <c r="I8" s="5"/>
      <c r="J8" s="5"/>
      <c r="K8" s="5"/>
      <c r="L8" s="5"/>
      <c r="M8" s="5"/>
    </row>
    <row r="9" spans="2:18" ht="15.6" x14ac:dyDescent="0.3">
      <c r="B9" s="5"/>
      <c r="C9" s="1589" t="s">
        <v>346</v>
      </c>
      <c r="D9" s="1589"/>
      <c r="E9" s="1591">
        <f>'1 FILL FORM'!$L$6</f>
        <v>0</v>
      </c>
      <c r="F9" s="1591"/>
      <c r="G9" s="1591"/>
      <c r="H9" s="1591"/>
      <c r="I9" s="1591"/>
      <c r="J9" s="5"/>
      <c r="K9" s="5"/>
      <c r="L9" s="5"/>
      <c r="M9" s="5"/>
    </row>
    <row r="10" spans="2:18" ht="15.6" x14ac:dyDescent="0.3">
      <c r="B10" s="5"/>
      <c r="C10" s="1589" t="s">
        <v>781</v>
      </c>
      <c r="D10" s="1589"/>
      <c r="E10" s="1588">
        <f>'1 FILL FORM'!$D$6</f>
        <v>0</v>
      </c>
      <c r="F10" s="1588"/>
      <c r="G10" s="1588"/>
      <c r="H10" s="1588"/>
      <c r="I10" s="954"/>
      <c r="J10" s="5"/>
      <c r="K10" s="5"/>
      <c r="L10" s="5"/>
      <c r="M10" s="5"/>
    </row>
    <row r="11" spans="2:18" ht="15.6" x14ac:dyDescent="0.3">
      <c r="B11" s="5"/>
      <c r="C11" s="1589" t="s">
        <v>859</v>
      </c>
      <c r="D11" s="1589"/>
      <c r="E11" s="955"/>
      <c r="F11" s="955"/>
      <c r="G11" s="955"/>
      <c r="H11" s="955"/>
      <c r="I11" s="954"/>
      <c r="J11" s="5"/>
      <c r="K11" s="5"/>
      <c r="L11" s="5"/>
      <c r="M11" s="5"/>
    </row>
    <row r="12" spans="2:18" ht="15.6" x14ac:dyDescent="0.3">
      <c r="B12" s="5"/>
      <c r="C12" s="1589" t="s">
        <v>860</v>
      </c>
      <c r="D12" s="1589"/>
      <c r="E12" s="956"/>
      <c r="F12" s="956"/>
      <c r="G12" s="956"/>
      <c r="H12" s="956"/>
      <c r="I12" s="954"/>
      <c r="J12" s="5"/>
      <c r="K12" s="5"/>
      <c r="L12" s="5"/>
      <c r="M12" s="5"/>
    </row>
    <row r="13" spans="2:18" ht="15.6" x14ac:dyDescent="0.3">
      <c r="B13" s="5"/>
      <c r="C13" s="1589" t="s">
        <v>831</v>
      </c>
      <c r="D13" s="1589"/>
      <c r="E13" s="956"/>
      <c r="F13" s="956"/>
      <c r="G13" s="956"/>
      <c r="H13" s="956"/>
      <c r="I13" s="954"/>
      <c r="J13" s="5"/>
      <c r="K13" s="5"/>
      <c r="L13" s="5"/>
      <c r="M13" s="5"/>
    </row>
    <row r="14" spans="2:18" ht="13.8" x14ac:dyDescent="0.25">
      <c r="B14" s="5"/>
      <c r="C14" s="957"/>
      <c r="D14" s="957"/>
      <c r="E14" s="958"/>
      <c r="F14" s="958"/>
      <c r="G14" s="958"/>
      <c r="H14" s="958"/>
      <c r="I14" s="5"/>
      <c r="J14" s="5"/>
      <c r="K14" s="5"/>
      <c r="L14" s="5"/>
      <c r="M14" s="5"/>
    </row>
    <row r="15" spans="2:18" ht="13.2" customHeight="1" x14ac:dyDescent="0.25">
      <c r="B15" s="5"/>
      <c r="C15" s="1594" t="s">
        <v>795</v>
      </c>
      <c r="D15" s="1594"/>
      <c r="E15" s="1594"/>
      <c r="F15" s="1594"/>
      <c r="G15" s="1594"/>
      <c r="H15" s="1594"/>
      <c r="I15" s="1595" t="str">
        <f>CONCATENATE(O15," ",P15," ",Q15)</f>
        <v>Chief 0 0</v>
      </c>
      <c r="J15" s="1595"/>
      <c r="K15" s="1595"/>
      <c r="L15" s="1595"/>
      <c r="M15" s="5"/>
      <c r="O15" s="951" t="str">
        <f>'25 Dimension Ranking Grid'!AD11</f>
        <v>Chief</v>
      </c>
      <c r="P15" s="951">
        <f>'25 Dimension Ranking Grid'!AE11</f>
        <v>0</v>
      </c>
      <c r="Q15" s="951">
        <f>'25 Dimension Ranking Grid'!AG11</f>
        <v>0</v>
      </c>
    </row>
    <row r="16" spans="2:18" ht="13.8" x14ac:dyDescent="0.25">
      <c r="B16" s="5"/>
      <c r="C16" s="957"/>
      <c r="D16" s="957"/>
      <c r="E16" s="2"/>
      <c r="F16" s="2"/>
      <c r="G16" s="2"/>
      <c r="H16" s="2"/>
      <c r="I16" s="5"/>
      <c r="J16" s="5"/>
      <c r="K16" s="5"/>
      <c r="L16" s="5"/>
      <c r="M16" s="5"/>
    </row>
    <row r="17" spans="2:13" ht="13.95" customHeight="1" x14ac:dyDescent="0.3">
      <c r="B17" s="5"/>
      <c r="C17" s="1584" t="s">
        <v>788</v>
      </c>
      <c r="D17" s="1468"/>
      <c r="E17" s="1468"/>
      <c r="F17" s="1468"/>
      <c r="G17" s="1468"/>
      <c r="H17" s="1468"/>
      <c r="I17" s="1468"/>
      <c r="J17" s="1468"/>
      <c r="K17" s="1468"/>
      <c r="L17" s="1468"/>
      <c r="M17" s="5"/>
    </row>
    <row r="18" spans="2:13" ht="13.8" x14ac:dyDescent="0.25">
      <c r="B18" s="5"/>
      <c r="C18" s="953"/>
      <c r="D18" s="5"/>
      <c r="E18" s="5"/>
      <c r="F18" s="5"/>
      <c r="G18" s="5"/>
      <c r="H18" s="5"/>
      <c r="I18" s="5"/>
      <c r="J18" s="5"/>
      <c r="K18" s="5"/>
      <c r="L18" s="5"/>
      <c r="M18" s="5"/>
    </row>
    <row r="19" spans="2:13" ht="45" customHeight="1" x14ac:dyDescent="0.25">
      <c r="B19" s="5"/>
      <c r="C19" s="1592" t="s">
        <v>767</v>
      </c>
      <c r="D19" s="1592"/>
      <c r="E19" s="1592"/>
      <c r="F19" s="1592"/>
      <c r="G19" s="1592"/>
      <c r="H19" s="1592"/>
      <c r="I19" s="1592"/>
      <c r="J19" s="1592"/>
      <c r="K19" s="1592"/>
      <c r="L19" s="1592"/>
      <c r="M19" s="5"/>
    </row>
    <row r="20" spans="2:13" ht="13.8" x14ac:dyDescent="0.25">
      <c r="B20" s="5"/>
      <c r="C20" s="959" t="s">
        <v>768</v>
      </c>
      <c r="D20" s="5"/>
      <c r="E20" s="5"/>
      <c r="F20" s="5"/>
      <c r="G20" s="5"/>
      <c r="H20" s="5"/>
      <c r="I20" s="5"/>
      <c r="J20" s="5"/>
      <c r="K20" s="5"/>
      <c r="L20" s="5"/>
      <c r="M20" s="5"/>
    </row>
    <row r="21" spans="2:13" ht="13.8" x14ac:dyDescent="0.25">
      <c r="B21" s="5"/>
      <c r="C21" s="959" t="s">
        <v>769</v>
      </c>
      <c r="D21" s="5"/>
      <c r="E21" s="5"/>
      <c r="F21" s="5"/>
      <c r="G21" s="5"/>
      <c r="H21" s="5"/>
      <c r="I21" s="5"/>
      <c r="J21" s="5"/>
      <c r="K21" s="5"/>
      <c r="L21" s="5"/>
      <c r="M21" s="5"/>
    </row>
    <row r="22" spans="2:13" ht="13.8" x14ac:dyDescent="0.25">
      <c r="B22" s="5"/>
      <c r="C22" s="959" t="s">
        <v>770</v>
      </c>
      <c r="D22" s="5"/>
      <c r="E22" s="5"/>
      <c r="F22" s="5"/>
      <c r="G22" s="5"/>
      <c r="H22" s="5"/>
      <c r="I22" s="5"/>
      <c r="J22" s="5"/>
      <c r="K22" s="5"/>
      <c r="L22" s="5"/>
      <c r="M22" s="5"/>
    </row>
    <row r="23" spans="2:13" ht="13.8" x14ac:dyDescent="0.25">
      <c r="B23" s="5"/>
      <c r="C23" s="959" t="s">
        <v>771</v>
      </c>
      <c r="D23" s="5"/>
      <c r="E23" s="5"/>
      <c r="F23" s="5"/>
      <c r="G23" s="5"/>
      <c r="H23" s="5"/>
      <c r="I23" s="5"/>
      <c r="J23" s="5"/>
      <c r="K23" s="5"/>
      <c r="L23" s="5"/>
      <c r="M23" s="5"/>
    </row>
    <row r="24" spans="2:13" ht="13.8" x14ac:dyDescent="0.25">
      <c r="B24" s="5"/>
      <c r="C24" s="959" t="s">
        <v>772</v>
      </c>
      <c r="D24" s="5"/>
      <c r="E24" s="5"/>
      <c r="F24" s="5"/>
      <c r="G24" s="5"/>
      <c r="H24" s="5"/>
      <c r="I24" s="5"/>
      <c r="J24" s="5"/>
      <c r="K24" s="5"/>
      <c r="L24" s="5"/>
      <c r="M24" s="5"/>
    </row>
    <row r="25" spans="2:13" ht="13.8" x14ac:dyDescent="0.25">
      <c r="B25" s="5"/>
      <c r="C25" s="959" t="s">
        <v>773</v>
      </c>
      <c r="D25" s="5"/>
      <c r="E25" s="5"/>
      <c r="F25" s="5"/>
      <c r="G25" s="5"/>
      <c r="H25" s="5"/>
      <c r="I25" s="5"/>
      <c r="J25" s="5"/>
      <c r="K25" s="5"/>
      <c r="L25" s="5"/>
      <c r="M25" s="5"/>
    </row>
    <row r="26" spans="2:13" ht="13.8" x14ac:dyDescent="0.25">
      <c r="B26" s="5"/>
      <c r="C26" s="959"/>
      <c r="D26" s="5"/>
      <c r="E26" s="5"/>
      <c r="F26" s="5"/>
      <c r="G26" s="5"/>
      <c r="H26" s="5"/>
      <c r="I26" s="5"/>
      <c r="J26" s="5"/>
      <c r="K26" s="5"/>
      <c r="L26" s="5"/>
      <c r="M26" s="5"/>
    </row>
    <row r="27" spans="2:13" ht="13.2" customHeight="1" x14ac:dyDescent="0.25">
      <c r="B27" s="5"/>
      <c r="C27" s="1599" t="s">
        <v>783</v>
      </c>
      <c r="D27" s="1590" t="s">
        <v>774</v>
      </c>
      <c r="E27" s="1590"/>
      <c r="F27" s="1590"/>
      <c r="G27" s="1590"/>
      <c r="H27" s="1590"/>
      <c r="I27" s="1590"/>
      <c r="J27" s="1590"/>
      <c r="K27" s="1590"/>
      <c r="L27" s="1590"/>
      <c r="M27" s="5"/>
    </row>
    <row r="28" spans="2:13" ht="13.2" customHeight="1" x14ac:dyDescent="0.25">
      <c r="B28" s="5"/>
      <c r="C28" s="1599"/>
      <c r="D28" s="1590"/>
      <c r="E28" s="1590"/>
      <c r="F28" s="1590"/>
      <c r="G28" s="1590"/>
      <c r="H28" s="1590"/>
      <c r="I28" s="1590"/>
      <c r="J28" s="1590"/>
      <c r="K28" s="1590"/>
      <c r="L28" s="1590"/>
      <c r="M28" s="5"/>
    </row>
    <row r="29" spans="2:13" ht="41.4" customHeight="1" x14ac:dyDescent="0.25">
      <c r="B29" s="5"/>
      <c r="C29" s="960"/>
      <c r="D29" s="1600" t="s">
        <v>784</v>
      </c>
      <c r="E29" s="1600"/>
      <c r="F29" s="1600"/>
      <c r="G29" s="1600"/>
      <c r="H29" s="1600"/>
      <c r="I29" s="1600"/>
      <c r="J29" s="1600"/>
      <c r="K29" s="1600"/>
      <c r="L29" s="1600"/>
      <c r="M29" s="5"/>
    </row>
    <row r="30" spans="2:13" ht="27.6" customHeight="1" x14ac:dyDescent="0.25">
      <c r="B30" s="5"/>
      <c r="C30" s="960"/>
      <c r="D30" s="1596" t="s">
        <v>785</v>
      </c>
      <c r="E30" s="1597"/>
      <c r="F30" s="1597"/>
      <c r="G30" s="1597"/>
      <c r="H30" s="1597"/>
      <c r="I30" s="1597"/>
      <c r="J30" s="1597"/>
      <c r="K30" s="1597"/>
      <c r="L30" s="1598"/>
      <c r="M30" s="5"/>
    </row>
    <row r="31" spans="2:13" ht="41.4" customHeight="1" x14ac:dyDescent="0.25">
      <c r="B31" s="5"/>
      <c r="C31" s="960"/>
      <c r="D31" s="1596" t="s">
        <v>786</v>
      </c>
      <c r="E31" s="1597"/>
      <c r="F31" s="1597"/>
      <c r="G31" s="1597"/>
      <c r="H31" s="1597"/>
      <c r="I31" s="1597"/>
      <c r="J31" s="1597"/>
      <c r="K31" s="1597"/>
      <c r="L31" s="1598"/>
      <c r="M31" s="5"/>
    </row>
    <row r="32" spans="2:13" ht="41.4" customHeight="1" x14ac:dyDescent="0.25">
      <c r="B32" s="5"/>
      <c r="C32" s="960"/>
      <c r="D32" s="1596" t="s">
        <v>789</v>
      </c>
      <c r="E32" s="1597"/>
      <c r="F32" s="1597"/>
      <c r="G32" s="1597"/>
      <c r="H32" s="1597"/>
      <c r="I32" s="1597"/>
      <c r="J32" s="1597"/>
      <c r="K32" s="1597"/>
      <c r="L32" s="1598"/>
      <c r="M32" s="5"/>
    </row>
    <row r="33" spans="2:13" ht="41.4" customHeight="1" x14ac:dyDescent="0.25">
      <c r="B33" s="5"/>
      <c r="C33" s="960"/>
      <c r="D33" s="1596" t="s">
        <v>790</v>
      </c>
      <c r="E33" s="1597"/>
      <c r="F33" s="1597"/>
      <c r="G33" s="1597"/>
      <c r="H33" s="1597"/>
      <c r="I33" s="1597"/>
      <c r="J33" s="1597"/>
      <c r="K33" s="1597"/>
      <c r="L33" s="1598"/>
      <c r="M33" s="5"/>
    </row>
    <row r="34" spans="2:13" ht="27.6" customHeight="1" x14ac:dyDescent="0.25">
      <c r="B34" s="5"/>
      <c r="C34" s="960"/>
      <c r="D34" s="1596" t="s">
        <v>791</v>
      </c>
      <c r="E34" s="1597"/>
      <c r="F34" s="1597"/>
      <c r="G34" s="1597"/>
      <c r="H34" s="1597"/>
      <c r="I34" s="1597"/>
      <c r="J34" s="1597"/>
      <c r="K34" s="1597"/>
      <c r="L34" s="1598"/>
      <c r="M34" s="5"/>
    </row>
    <row r="35" spans="2:13" ht="55.2" customHeight="1" x14ac:dyDescent="0.25">
      <c r="B35" s="5"/>
      <c r="C35" s="960"/>
      <c r="D35" s="1596" t="s">
        <v>792</v>
      </c>
      <c r="E35" s="1597"/>
      <c r="F35" s="1597"/>
      <c r="G35" s="1597"/>
      <c r="H35" s="1597"/>
      <c r="I35" s="1597"/>
      <c r="J35" s="1597"/>
      <c r="K35" s="1597"/>
      <c r="L35" s="1598"/>
      <c r="M35" s="5"/>
    </row>
    <row r="36" spans="2:13" ht="27.6" customHeight="1" x14ac:dyDescent="0.25">
      <c r="B36" s="5"/>
      <c r="C36" s="960"/>
      <c r="D36" s="1596" t="s">
        <v>793</v>
      </c>
      <c r="E36" s="1597"/>
      <c r="F36" s="1597"/>
      <c r="G36" s="1597"/>
      <c r="H36" s="1597"/>
      <c r="I36" s="1597"/>
      <c r="J36" s="1597"/>
      <c r="K36" s="1597"/>
      <c r="L36" s="1598"/>
      <c r="M36" s="5"/>
    </row>
    <row r="37" spans="2:13" ht="13.8" x14ac:dyDescent="0.25">
      <c r="B37" s="5"/>
      <c r="C37" s="953"/>
      <c r="D37" s="5"/>
      <c r="E37" s="5"/>
      <c r="F37" s="5"/>
      <c r="G37" s="5"/>
      <c r="H37" s="5"/>
      <c r="I37" s="5"/>
      <c r="J37" s="5"/>
      <c r="K37" s="5"/>
      <c r="L37" s="5"/>
      <c r="M37" s="5"/>
    </row>
    <row r="38" spans="2:13" ht="13.8" x14ac:dyDescent="0.25">
      <c r="B38" s="5"/>
      <c r="C38" s="953"/>
      <c r="D38" s="5"/>
      <c r="E38" s="5"/>
      <c r="F38" s="5"/>
      <c r="G38" s="5"/>
      <c r="H38" s="5"/>
      <c r="I38" s="5"/>
      <c r="J38" s="5"/>
      <c r="K38" s="5"/>
      <c r="L38" s="5"/>
      <c r="M38" s="5"/>
    </row>
    <row r="39" spans="2:13" ht="13.95" customHeight="1" x14ac:dyDescent="0.3">
      <c r="B39" s="5"/>
      <c r="C39" s="1584" t="s">
        <v>794</v>
      </c>
      <c r="D39" s="1468"/>
      <c r="E39" s="1468"/>
      <c r="F39" s="1468"/>
      <c r="G39" s="1468"/>
      <c r="H39" s="1468"/>
      <c r="I39" s="1468"/>
      <c r="J39" s="1468"/>
      <c r="K39" s="1468"/>
      <c r="L39" s="1468"/>
      <c r="M39" s="5"/>
    </row>
    <row r="40" spans="2:13" ht="13.8" x14ac:dyDescent="0.25">
      <c r="B40" s="5"/>
      <c r="C40" s="953"/>
      <c r="D40" s="5"/>
      <c r="E40" s="5"/>
      <c r="F40" s="5"/>
      <c r="G40" s="5"/>
      <c r="H40" s="5"/>
      <c r="I40" s="5"/>
      <c r="J40" s="5"/>
      <c r="K40" s="5"/>
      <c r="L40" s="5"/>
      <c r="M40" s="5"/>
    </row>
    <row r="41" spans="2:13" ht="45" customHeight="1" x14ac:dyDescent="0.25">
      <c r="B41" s="5"/>
      <c r="C41" s="1592" t="s">
        <v>775</v>
      </c>
      <c r="D41" s="1592"/>
      <c r="E41" s="1592"/>
      <c r="F41" s="1592"/>
      <c r="G41" s="1592"/>
      <c r="H41" s="1592"/>
      <c r="I41" s="1592"/>
      <c r="J41" s="1592"/>
      <c r="K41" s="1592"/>
      <c r="L41" s="1592"/>
      <c r="M41" s="5"/>
    </row>
    <row r="42" spans="2:13" ht="13.8" x14ac:dyDescent="0.25">
      <c r="B42" s="5"/>
      <c r="C42" s="959" t="s">
        <v>776</v>
      </c>
      <c r="D42" s="5"/>
      <c r="E42" s="5"/>
      <c r="F42" s="5"/>
      <c r="G42" s="5"/>
      <c r="H42" s="5"/>
      <c r="I42" s="5"/>
      <c r="J42" s="5"/>
      <c r="K42" s="5"/>
      <c r="L42" s="5"/>
      <c r="M42" s="5"/>
    </row>
    <row r="43" spans="2:13" ht="13.8" x14ac:dyDescent="0.25">
      <c r="B43" s="5"/>
      <c r="C43" s="959" t="s">
        <v>777</v>
      </c>
      <c r="D43" s="5"/>
      <c r="E43" s="5"/>
      <c r="F43" s="5"/>
      <c r="G43" s="5"/>
      <c r="H43" s="5"/>
      <c r="I43" s="5"/>
      <c r="J43" s="5"/>
      <c r="K43" s="5"/>
      <c r="L43" s="5"/>
      <c r="M43" s="5"/>
    </row>
    <row r="44" spans="2:13" ht="13.8" x14ac:dyDescent="0.25">
      <c r="B44" s="5"/>
      <c r="C44" s="959" t="s">
        <v>778</v>
      </c>
      <c r="D44" s="5"/>
      <c r="E44" s="5"/>
      <c r="F44" s="5"/>
      <c r="G44" s="5"/>
      <c r="H44" s="5"/>
      <c r="I44" s="5"/>
      <c r="J44" s="5"/>
      <c r="K44" s="5"/>
      <c r="L44" s="5"/>
      <c r="M44" s="5"/>
    </row>
    <row r="45" spans="2:13" ht="13.8" x14ac:dyDescent="0.25">
      <c r="B45" s="5"/>
      <c r="C45" s="959" t="s">
        <v>779</v>
      </c>
      <c r="D45" s="5"/>
      <c r="E45" s="5"/>
      <c r="F45" s="5"/>
      <c r="G45" s="5"/>
      <c r="H45" s="5"/>
      <c r="I45" s="5"/>
      <c r="J45" s="5"/>
      <c r="K45" s="5"/>
      <c r="L45" s="5"/>
      <c r="M45" s="5"/>
    </row>
    <row r="46" spans="2:13" ht="13.8" x14ac:dyDescent="0.25">
      <c r="B46" s="5"/>
      <c r="C46" s="959" t="s">
        <v>780</v>
      </c>
      <c r="D46" s="5"/>
      <c r="E46" s="5"/>
      <c r="F46" s="5"/>
      <c r="G46" s="5"/>
      <c r="H46" s="5"/>
      <c r="I46" s="5"/>
      <c r="J46" s="5"/>
      <c r="K46" s="5"/>
      <c r="L46" s="5"/>
      <c r="M46" s="5"/>
    </row>
    <row r="47" spans="2:13" ht="13.8" x14ac:dyDescent="0.25">
      <c r="B47" s="5"/>
      <c r="C47" s="959" t="s">
        <v>796</v>
      </c>
      <c r="D47" s="5"/>
      <c r="E47" s="5"/>
      <c r="F47" s="5"/>
      <c r="G47" s="5"/>
      <c r="H47" s="5"/>
      <c r="I47" s="5"/>
      <c r="J47" s="5"/>
      <c r="K47" s="5"/>
      <c r="L47" s="5"/>
      <c r="M47" s="5"/>
    </row>
    <row r="48" spans="2:13" ht="13.8" x14ac:dyDescent="0.25">
      <c r="B48" s="5"/>
      <c r="C48" s="959"/>
      <c r="D48" s="5"/>
      <c r="E48" s="5"/>
      <c r="F48" s="5"/>
      <c r="G48" s="5"/>
      <c r="H48" s="5"/>
      <c r="I48" s="5"/>
      <c r="J48" s="5"/>
      <c r="K48" s="5"/>
      <c r="L48" s="5"/>
      <c r="M48" s="5"/>
    </row>
    <row r="49" spans="2:13" x14ac:dyDescent="0.25">
      <c r="B49" s="5"/>
      <c r="C49" s="1599" t="s">
        <v>783</v>
      </c>
      <c r="D49" s="1590" t="s">
        <v>774</v>
      </c>
      <c r="E49" s="1590"/>
      <c r="F49" s="1590"/>
      <c r="G49" s="1590"/>
      <c r="H49" s="1590"/>
      <c r="I49" s="1590"/>
      <c r="J49" s="1590"/>
      <c r="K49" s="1590"/>
      <c r="L49" s="1590"/>
      <c r="M49" s="5"/>
    </row>
    <row r="50" spans="2:13" x14ac:dyDescent="0.25">
      <c r="B50" s="5"/>
      <c r="C50" s="1599"/>
      <c r="D50" s="1590"/>
      <c r="E50" s="1590"/>
      <c r="F50" s="1590"/>
      <c r="G50" s="1590"/>
      <c r="H50" s="1590"/>
      <c r="I50" s="1590"/>
      <c r="J50" s="1590"/>
      <c r="K50" s="1590"/>
      <c r="L50" s="1590"/>
      <c r="M50" s="5"/>
    </row>
    <row r="51" spans="2:13" ht="41.4" customHeight="1" x14ac:dyDescent="0.25">
      <c r="B51" s="5"/>
      <c r="C51" s="960"/>
      <c r="D51" s="1600" t="s">
        <v>784</v>
      </c>
      <c r="E51" s="1600"/>
      <c r="F51" s="1600"/>
      <c r="G51" s="1600"/>
      <c r="H51" s="1600"/>
      <c r="I51" s="1600"/>
      <c r="J51" s="1600"/>
      <c r="K51" s="1600"/>
      <c r="L51" s="1600"/>
      <c r="M51" s="5"/>
    </row>
    <row r="52" spans="2:13" ht="27.6" customHeight="1" x14ac:dyDescent="0.25">
      <c r="B52" s="5"/>
      <c r="C52" s="960"/>
      <c r="D52" s="1596" t="s">
        <v>785</v>
      </c>
      <c r="E52" s="1597"/>
      <c r="F52" s="1597"/>
      <c r="G52" s="1597"/>
      <c r="H52" s="1597"/>
      <c r="I52" s="1597"/>
      <c r="J52" s="1597"/>
      <c r="K52" s="1597"/>
      <c r="L52" s="1598"/>
      <c r="M52" s="5"/>
    </row>
    <row r="53" spans="2:13" ht="41.4" customHeight="1" x14ac:dyDescent="0.25">
      <c r="B53" s="5"/>
      <c r="C53" s="960"/>
      <c r="D53" s="1596" t="s">
        <v>786</v>
      </c>
      <c r="E53" s="1597"/>
      <c r="F53" s="1597"/>
      <c r="G53" s="1597"/>
      <c r="H53" s="1597"/>
      <c r="I53" s="1597"/>
      <c r="J53" s="1597"/>
      <c r="K53" s="1597"/>
      <c r="L53" s="1598"/>
      <c r="M53" s="5"/>
    </row>
    <row r="54" spans="2:13" ht="41.4" customHeight="1" x14ac:dyDescent="0.25">
      <c r="B54" s="5"/>
      <c r="C54" s="960"/>
      <c r="D54" s="1596" t="s">
        <v>789</v>
      </c>
      <c r="E54" s="1597"/>
      <c r="F54" s="1597"/>
      <c r="G54" s="1597"/>
      <c r="H54" s="1597"/>
      <c r="I54" s="1597"/>
      <c r="J54" s="1597"/>
      <c r="K54" s="1597"/>
      <c r="L54" s="1598"/>
      <c r="M54" s="5"/>
    </row>
    <row r="55" spans="2:13" ht="41.4" customHeight="1" x14ac:dyDescent="0.25">
      <c r="B55" s="5"/>
      <c r="C55" s="960"/>
      <c r="D55" s="1596" t="s">
        <v>790</v>
      </c>
      <c r="E55" s="1597"/>
      <c r="F55" s="1597"/>
      <c r="G55" s="1597"/>
      <c r="H55" s="1597"/>
      <c r="I55" s="1597"/>
      <c r="J55" s="1597"/>
      <c r="K55" s="1597"/>
      <c r="L55" s="1598"/>
      <c r="M55" s="5"/>
    </row>
    <row r="56" spans="2:13" ht="27.6" customHeight="1" x14ac:dyDescent="0.25">
      <c r="B56" s="5"/>
      <c r="C56" s="960"/>
      <c r="D56" s="1596" t="s">
        <v>791</v>
      </c>
      <c r="E56" s="1597"/>
      <c r="F56" s="1597"/>
      <c r="G56" s="1597"/>
      <c r="H56" s="1597"/>
      <c r="I56" s="1597"/>
      <c r="J56" s="1597"/>
      <c r="K56" s="1597"/>
      <c r="L56" s="1598"/>
      <c r="M56" s="5"/>
    </row>
    <row r="57" spans="2:13" ht="55.2" customHeight="1" x14ac:dyDescent="0.25">
      <c r="B57" s="5"/>
      <c r="C57" s="960"/>
      <c r="D57" s="1596" t="s">
        <v>792</v>
      </c>
      <c r="E57" s="1597"/>
      <c r="F57" s="1597"/>
      <c r="G57" s="1597"/>
      <c r="H57" s="1597"/>
      <c r="I57" s="1597"/>
      <c r="J57" s="1597"/>
      <c r="K57" s="1597"/>
      <c r="L57" s="1598"/>
      <c r="M57" s="5"/>
    </row>
    <row r="58" spans="2:13" ht="27.6" customHeight="1" x14ac:dyDescent="0.25">
      <c r="B58" s="5"/>
      <c r="C58" s="960"/>
      <c r="D58" s="1596" t="s">
        <v>793</v>
      </c>
      <c r="E58" s="1597"/>
      <c r="F58" s="1597"/>
      <c r="G58" s="1597"/>
      <c r="H58" s="1597"/>
      <c r="I58" s="1597"/>
      <c r="J58" s="1597"/>
      <c r="K58" s="1597"/>
      <c r="L58" s="1598"/>
      <c r="M58" s="5"/>
    </row>
    <row r="59" spans="2:13" x14ac:dyDescent="0.25">
      <c r="B59" s="5"/>
      <c r="C59" s="5"/>
      <c r="D59" s="5"/>
      <c r="E59" s="5"/>
      <c r="F59" s="5"/>
      <c r="G59" s="5"/>
      <c r="H59" s="5"/>
      <c r="I59" s="5"/>
      <c r="J59" s="5"/>
      <c r="K59" s="5"/>
      <c r="L59" s="5"/>
      <c r="M59" s="5"/>
    </row>
  </sheetData>
  <sheetProtection sheet="1" objects="1" scenarios="1"/>
  <mergeCells count="37">
    <mergeCell ref="R2:R3"/>
    <mergeCell ref="D57:L57"/>
    <mergeCell ref="D58:L58"/>
    <mergeCell ref="D33:L33"/>
    <mergeCell ref="D34:L34"/>
    <mergeCell ref="D35:L35"/>
    <mergeCell ref="D36:L36"/>
    <mergeCell ref="D55:L55"/>
    <mergeCell ref="D51:L51"/>
    <mergeCell ref="D52:L52"/>
    <mergeCell ref="D53:L53"/>
    <mergeCell ref="D54:L54"/>
    <mergeCell ref="D56:L56"/>
    <mergeCell ref="C41:L41"/>
    <mergeCell ref="C39:L39"/>
    <mergeCell ref="C49:C50"/>
    <mergeCell ref="D49:L50"/>
    <mergeCell ref="E9:I9"/>
    <mergeCell ref="C19:L19"/>
    <mergeCell ref="C7:L7"/>
    <mergeCell ref="C11:D11"/>
    <mergeCell ref="C12:D12"/>
    <mergeCell ref="C13:D13"/>
    <mergeCell ref="C15:H15"/>
    <mergeCell ref="I15:L15"/>
    <mergeCell ref="D32:L32"/>
    <mergeCell ref="D27:L28"/>
    <mergeCell ref="C27:C28"/>
    <mergeCell ref="C17:L17"/>
    <mergeCell ref="D29:L29"/>
    <mergeCell ref="D30:L30"/>
    <mergeCell ref="D31:L31"/>
    <mergeCell ref="C4:L4"/>
    <mergeCell ref="C3:L3"/>
    <mergeCell ref="E10:H10"/>
    <mergeCell ref="C9:D9"/>
    <mergeCell ref="C10:D10"/>
  </mergeCells>
  <hyperlinks>
    <hyperlink ref="R2:R3" location="'23 Index - Following Tabs'!Print_Area" display="BACK TO TAB 23"/>
  </hyperlinks>
  <pageMargins left="0.7" right="0.7" top="0.75" bottom="0.75" header="0.3" footer="0.3"/>
  <pageSetup scale="99" fitToHeight="2" orientation="portrait" r:id="rId1"/>
  <rowBreaks count="1" manualBreakCount="1">
    <brk id="3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99"/>
    <pageSetUpPr fitToPage="1"/>
  </sheetPr>
  <dimension ref="B1:O91"/>
  <sheetViews>
    <sheetView showGridLines="0" showRowColHeaders="0" workbookViewId="0">
      <selection activeCell="D7" sqref="D7:E7"/>
    </sheetView>
  </sheetViews>
  <sheetFormatPr defaultColWidth="8.88671875" defaultRowHeight="13.2" x14ac:dyDescent="0.25"/>
  <cols>
    <col min="1" max="1" width="8.88671875" style="229"/>
    <col min="2" max="2" width="2.6640625" style="229" customWidth="1"/>
    <col min="3" max="3" width="11.109375" style="229" customWidth="1"/>
    <col min="4" max="4" width="10.5546875" style="229" customWidth="1"/>
    <col min="5" max="5" width="70.5546875" style="229" customWidth="1"/>
    <col min="6" max="6" width="2.6640625" style="229" customWidth="1"/>
    <col min="7" max="7" width="28.44140625" style="229" hidden="1" customWidth="1"/>
    <col min="8" max="8" width="14.33203125" style="229" hidden="1" customWidth="1"/>
    <col min="9" max="13" width="0" style="229" hidden="1" customWidth="1"/>
    <col min="14" max="16384" width="8.88671875" style="229"/>
  </cols>
  <sheetData>
    <row r="1" spans="2:15" ht="13.8" thickBot="1" x14ac:dyDescent="0.3"/>
    <row r="2" spans="2:15" ht="13.95" customHeight="1" thickBot="1" x14ac:dyDescent="0.3">
      <c r="B2" s="781"/>
      <c r="C2" s="781"/>
      <c r="D2" s="781"/>
      <c r="E2" s="781"/>
      <c r="F2" s="781"/>
      <c r="O2" s="1604" t="s">
        <v>879</v>
      </c>
    </row>
    <row r="3" spans="2:15" ht="21.6" customHeight="1" thickTop="1" thickBot="1" x14ac:dyDescent="0.3">
      <c r="B3" s="781"/>
      <c r="C3" s="1606" t="s">
        <v>740</v>
      </c>
      <c r="D3" s="1606"/>
      <c r="E3" s="1606"/>
      <c r="F3" s="781"/>
      <c r="O3" s="1605"/>
    </row>
    <row r="4" spans="2:15" ht="14.4" thickTop="1" x14ac:dyDescent="0.25">
      <c r="B4" s="781"/>
      <c r="C4" s="781"/>
      <c r="D4" s="678"/>
      <c r="E4" s="678"/>
      <c r="F4" s="781"/>
    </row>
    <row r="5" spans="2:15" ht="15" customHeight="1" x14ac:dyDescent="0.25">
      <c r="B5" s="781"/>
      <c r="C5" s="782" t="s">
        <v>737</v>
      </c>
      <c r="D5" s="1601" t="str">
        <f>CONCATENATE(G5,H5,I5)</f>
        <v>Assessment Center Candidates for , 0</v>
      </c>
      <c r="E5" s="1601"/>
      <c r="F5" s="781"/>
      <c r="G5" s="232" t="s">
        <v>754</v>
      </c>
      <c r="H5" s="229" t="str">
        <f>'1 FILL FORM'!$D$6&amp;", "</f>
        <v xml:space="preserve">, </v>
      </c>
      <c r="I5" s="229">
        <f>'1 FILL FORM'!L$6</f>
        <v>0</v>
      </c>
    </row>
    <row r="6" spans="2:15" ht="15" customHeight="1" x14ac:dyDescent="0.25">
      <c r="B6" s="781"/>
      <c r="C6" s="782" t="s">
        <v>738</v>
      </c>
      <c r="D6" s="1601" t="str">
        <f>CONCATENATE(G6,H6,I6,J6)</f>
        <v>Chief  0, Lead Assessor</v>
      </c>
      <c r="E6" s="1601"/>
      <c r="F6" s="781"/>
      <c r="G6" s="229" t="str">
        <f>'1 FILL FORM'!$D$9&amp;" "</f>
        <v xml:space="preserve">Chief </v>
      </c>
      <c r="H6" s="229" t="str">
        <f>'1 FILL FORM'!$F$9&amp;" "</f>
        <v xml:space="preserve"> </v>
      </c>
      <c r="I6" s="229">
        <f>'1 FILL FORM'!$I$9</f>
        <v>0</v>
      </c>
      <c r="J6" s="232" t="s">
        <v>755</v>
      </c>
    </row>
    <row r="7" spans="2:15" ht="15" customHeight="1" x14ac:dyDescent="0.25">
      <c r="B7" s="781"/>
      <c r="C7" s="782" t="s">
        <v>739</v>
      </c>
      <c r="D7" s="1601" t="s">
        <v>976</v>
      </c>
      <c r="E7" s="1601"/>
      <c r="F7" s="781"/>
    </row>
    <row r="8" spans="2:15" ht="13.8" x14ac:dyDescent="0.25">
      <c r="B8" s="781"/>
      <c r="C8" s="782" t="s">
        <v>70</v>
      </c>
      <c r="D8" s="1608">
        <f ca="1">TODAY()</f>
        <v>42263</v>
      </c>
      <c r="E8" s="1608"/>
      <c r="F8" s="781"/>
    </row>
    <row r="9" spans="2:15" ht="15" customHeight="1" x14ac:dyDescent="0.25">
      <c r="B9" s="781"/>
      <c r="C9" s="782" t="s">
        <v>719</v>
      </c>
      <c r="D9" s="1607"/>
      <c r="E9" s="1607"/>
      <c r="F9" s="781"/>
    </row>
    <row r="10" spans="2:15" ht="15" customHeight="1" x14ac:dyDescent="0.25">
      <c r="B10" s="781"/>
      <c r="C10" s="678"/>
      <c r="D10" s="1601"/>
      <c r="E10" s="1601"/>
      <c r="F10" s="781"/>
    </row>
    <row r="11" spans="2:15" ht="13.8" x14ac:dyDescent="0.25">
      <c r="B11" s="781"/>
      <c r="C11" s="781"/>
      <c r="D11" s="678"/>
      <c r="E11" s="678"/>
      <c r="F11" s="781"/>
    </row>
    <row r="12" spans="2:15" ht="99.6" customHeight="1" x14ac:dyDescent="0.25">
      <c r="B12" s="781"/>
      <c r="C12" s="1607" t="s">
        <v>874</v>
      </c>
      <c r="D12" s="1607"/>
      <c r="E12" s="1607"/>
      <c r="F12" s="781"/>
    </row>
    <row r="13" spans="2:15" ht="13.8" x14ac:dyDescent="0.25">
      <c r="B13" s="781"/>
      <c r="C13" s="781"/>
      <c r="D13" s="678"/>
      <c r="E13" s="678"/>
      <c r="F13" s="781"/>
    </row>
    <row r="14" spans="2:15" ht="13.8" x14ac:dyDescent="0.25">
      <c r="B14" s="781"/>
      <c r="C14" s="1603" t="s">
        <v>731</v>
      </c>
      <c r="D14" s="1603"/>
      <c r="E14" s="678" t="str">
        <f>CONCATENATE(G14,H14,I14,J14,K14,L14,M14)</f>
        <v>Set 0 0, 0</v>
      </c>
      <c r="F14" s="781"/>
      <c r="G14" s="229" t="str">
        <f>'1 FILL FORM'!$D$11</f>
        <v>Set</v>
      </c>
      <c r="H14" s="232" t="s">
        <v>756</v>
      </c>
      <c r="I14" s="229">
        <f>'1 FILL FORM'!$F$11</f>
        <v>0</v>
      </c>
      <c r="J14" s="232" t="s">
        <v>756</v>
      </c>
      <c r="K14" s="229">
        <f>'1 FILL FORM'!$I$11</f>
        <v>0</v>
      </c>
      <c r="L14" s="232" t="s">
        <v>757</v>
      </c>
      <c r="M14" s="229">
        <f>'1 FILL FORM'!$M$11</f>
        <v>0</v>
      </c>
    </row>
    <row r="15" spans="2:15" ht="13.8" x14ac:dyDescent="0.25">
      <c r="B15" s="781"/>
      <c r="C15" s="781"/>
      <c r="D15" s="782"/>
      <c r="E15" s="678" t="str">
        <f>CONCATENATE(G15,H15,I15,J15,K15,L15,M15)</f>
        <v>Set 0 0, 0</v>
      </c>
      <c r="F15" s="781"/>
      <c r="G15" s="229" t="str">
        <f>'1 FILL FORM'!D13</f>
        <v>Set</v>
      </c>
      <c r="H15" s="232" t="s">
        <v>756</v>
      </c>
      <c r="I15" s="229">
        <f>'1 FILL FORM'!F13</f>
        <v>0</v>
      </c>
      <c r="J15" s="232" t="s">
        <v>756</v>
      </c>
      <c r="K15" s="229">
        <f>'1 FILL FORM'!$I$13</f>
        <v>0</v>
      </c>
      <c r="L15" s="232" t="s">
        <v>757</v>
      </c>
      <c r="M15" s="229">
        <f>'1 FILL FORM'!$M$13</f>
        <v>0</v>
      </c>
    </row>
    <row r="16" spans="2:15" ht="13.8" x14ac:dyDescent="0.25">
      <c r="B16" s="781"/>
      <c r="C16" s="781"/>
      <c r="D16" s="782"/>
      <c r="E16" s="678"/>
      <c r="F16" s="781"/>
    </row>
    <row r="17" spans="2:6" ht="13.8" x14ac:dyDescent="0.25">
      <c r="B17" s="781"/>
      <c r="C17" s="1603" t="s">
        <v>695</v>
      </c>
      <c r="D17" s="1603"/>
      <c r="E17" s="783">
        <f>'1 FILL FORM'!$F$7</f>
        <v>0</v>
      </c>
      <c r="F17" s="781"/>
    </row>
    <row r="18" spans="2:6" ht="13.8" x14ac:dyDescent="0.25">
      <c r="B18" s="781"/>
      <c r="C18" s="781"/>
      <c r="D18" s="782"/>
      <c r="E18" s="678"/>
      <c r="F18" s="781"/>
    </row>
    <row r="19" spans="2:6" ht="13.8" x14ac:dyDescent="0.25">
      <c r="B19" s="781"/>
      <c r="C19" s="1603" t="s">
        <v>720</v>
      </c>
      <c r="D19" s="1603"/>
      <c r="E19" s="801"/>
      <c r="F19" s="781"/>
    </row>
    <row r="20" spans="2:6" ht="13.8" x14ac:dyDescent="0.25">
      <c r="B20" s="781"/>
      <c r="C20" s="781"/>
      <c r="D20" s="782"/>
      <c r="E20" s="678"/>
      <c r="F20" s="781"/>
    </row>
    <row r="21" spans="2:6" ht="13.8" x14ac:dyDescent="0.25">
      <c r="B21" s="781"/>
      <c r="C21" s="781"/>
      <c r="D21" s="782" t="s">
        <v>721</v>
      </c>
      <c r="E21" s="801"/>
      <c r="F21" s="781"/>
    </row>
    <row r="22" spans="2:6" ht="13.8" x14ac:dyDescent="0.25">
      <c r="B22" s="781"/>
      <c r="C22" s="781"/>
      <c r="D22" s="782"/>
      <c r="E22" s="801"/>
      <c r="F22" s="781"/>
    </row>
    <row r="23" spans="2:6" ht="13.8" x14ac:dyDescent="0.25">
      <c r="B23" s="781"/>
      <c r="C23" s="781"/>
      <c r="D23" s="782"/>
      <c r="E23" s="801"/>
      <c r="F23" s="781"/>
    </row>
    <row r="24" spans="2:6" ht="13.8" x14ac:dyDescent="0.25">
      <c r="B24" s="781"/>
      <c r="C24" s="781"/>
      <c r="D24" s="782"/>
      <c r="E24" s="801"/>
      <c r="F24" s="781"/>
    </row>
    <row r="25" spans="2:6" ht="13.8" x14ac:dyDescent="0.25">
      <c r="B25" s="781"/>
      <c r="C25" s="1603" t="s">
        <v>759</v>
      </c>
      <c r="D25" s="1603"/>
      <c r="E25" s="801"/>
      <c r="F25" s="781"/>
    </row>
    <row r="26" spans="2:6" ht="13.8" x14ac:dyDescent="0.25">
      <c r="B26" s="781"/>
      <c r="C26" s="781"/>
      <c r="D26" s="782"/>
      <c r="E26" s="678"/>
      <c r="F26" s="781"/>
    </row>
    <row r="27" spans="2:6" ht="13.8" x14ac:dyDescent="0.25">
      <c r="B27" s="781"/>
      <c r="C27" s="1603" t="s">
        <v>758</v>
      </c>
      <c r="D27" s="1603"/>
      <c r="E27" s="801" t="s">
        <v>732</v>
      </c>
      <c r="F27" s="781"/>
    </row>
    <row r="28" spans="2:6" ht="13.8" x14ac:dyDescent="0.25">
      <c r="B28" s="781"/>
      <c r="C28" s="781"/>
      <c r="D28" s="782"/>
      <c r="E28" s="801"/>
      <c r="F28" s="781"/>
    </row>
    <row r="29" spans="2:6" ht="41.4" x14ac:dyDescent="0.25">
      <c r="B29" s="781"/>
      <c r="C29" s="1603" t="s">
        <v>722</v>
      </c>
      <c r="D29" s="1603"/>
      <c r="E29" s="801" t="s">
        <v>723</v>
      </c>
      <c r="F29" s="781"/>
    </row>
    <row r="30" spans="2:6" ht="13.8" x14ac:dyDescent="0.25">
      <c r="B30" s="781"/>
      <c r="C30" s="781"/>
      <c r="D30" s="782"/>
      <c r="E30" s="801"/>
      <c r="F30" s="781"/>
    </row>
    <row r="31" spans="2:6" ht="27.6" x14ac:dyDescent="0.25">
      <c r="B31" s="781"/>
      <c r="C31" s="1603" t="s">
        <v>733</v>
      </c>
      <c r="D31" s="1603"/>
      <c r="E31" s="801" t="s">
        <v>734</v>
      </c>
      <c r="F31" s="781"/>
    </row>
    <row r="32" spans="2:6" ht="13.8" x14ac:dyDescent="0.25">
      <c r="B32" s="781"/>
      <c r="C32" s="781"/>
      <c r="D32" s="782"/>
      <c r="E32" s="801"/>
      <c r="F32" s="781"/>
    </row>
    <row r="33" spans="2:6" ht="41.4" x14ac:dyDescent="0.25">
      <c r="B33" s="781"/>
      <c r="C33" s="1603" t="s">
        <v>735</v>
      </c>
      <c r="D33" s="1603"/>
      <c r="E33" s="801" t="s">
        <v>977</v>
      </c>
      <c r="F33" s="781"/>
    </row>
    <row r="34" spans="2:6" ht="13.8" x14ac:dyDescent="0.25">
      <c r="B34" s="781"/>
      <c r="C34" s="781"/>
      <c r="D34" s="782"/>
      <c r="E34" s="801"/>
      <c r="F34" s="781"/>
    </row>
    <row r="35" spans="2:6" ht="41.4" x14ac:dyDescent="0.25">
      <c r="B35" s="781"/>
      <c r="C35" s="1603" t="s">
        <v>724</v>
      </c>
      <c r="D35" s="1603"/>
      <c r="E35" s="801" t="s">
        <v>736</v>
      </c>
      <c r="F35" s="781"/>
    </row>
    <row r="36" spans="2:6" ht="13.8" x14ac:dyDescent="0.25">
      <c r="B36" s="781"/>
      <c r="C36" s="781"/>
      <c r="D36" s="678"/>
      <c r="E36" s="801"/>
      <c r="F36" s="781"/>
    </row>
    <row r="37" spans="2:6" ht="29.4" customHeight="1" x14ac:dyDescent="0.25">
      <c r="B37" s="781"/>
      <c r="C37" s="781"/>
      <c r="D37" s="678"/>
      <c r="E37" s="678"/>
      <c r="F37" s="781"/>
    </row>
    <row r="38" spans="2:6" ht="30.6" customHeight="1" x14ac:dyDescent="0.25">
      <c r="B38" s="781"/>
      <c r="C38" s="1602" t="s">
        <v>765</v>
      </c>
      <c r="D38" s="1602"/>
      <c r="E38" s="1602"/>
      <c r="F38" s="781"/>
    </row>
    <row r="39" spans="2:6" ht="18" customHeight="1" x14ac:dyDescent="0.25">
      <c r="B39" s="781"/>
      <c r="C39" s="781"/>
      <c r="D39" s="678"/>
      <c r="E39" s="678"/>
      <c r="F39" s="781"/>
    </row>
    <row r="40" spans="2:6" ht="13.95" customHeight="1" x14ac:dyDescent="0.25">
      <c r="B40" s="781"/>
      <c r="C40" s="1602" t="s">
        <v>760</v>
      </c>
      <c r="D40" s="1602"/>
      <c r="E40" s="1602"/>
      <c r="F40" s="781"/>
    </row>
    <row r="41" spans="2:6" ht="13.8" x14ac:dyDescent="0.25">
      <c r="B41" s="781"/>
      <c r="C41" s="781"/>
      <c r="D41" s="678"/>
      <c r="E41" s="678"/>
      <c r="F41" s="781"/>
    </row>
    <row r="42" spans="2:6" ht="43.95" customHeight="1" x14ac:dyDescent="0.25">
      <c r="B42" s="781"/>
      <c r="C42" s="1601" t="s">
        <v>725</v>
      </c>
      <c r="D42" s="1601"/>
      <c r="E42" s="1601"/>
      <c r="F42" s="781"/>
    </row>
    <row r="43" spans="2:6" ht="7.2" customHeight="1" x14ac:dyDescent="0.25">
      <c r="B43" s="781"/>
      <c r="C43" s="781"/>
      <c r="D43" s="678"/>
      <c r="E43" s="678"/>
      <c r="F43" s="781"/>
    </row>
    <row r="44" spans="2:6" ht="72" customHeight="1" x14ac:dyDescent="0.25">
      <c r="B44" s="781"/>
      <c r="C44" s="1601" t="s">
        <v>726</v>
      </c>
      <c r="D44" s="1601"/>
      <c r="E44" s="1601"/>
      <c r="F44" s="781"/>
    </row>
    <row r="45" spans="2:6" ht="7.2" customHeight="1" x14ac:dyDescent="0.25">
      <c r="B45" s="781"/>
      <c r="C45" s="781"/>
      <c r="D45" s="678"/>
      <c r="E45" s="678"/>
      <c r="F45" s="781"/>
    </row>
    <row r="46" spans="2:6" ht="28.95" customHeight="1" x14ac:dyDescent="0.25">
      <c r="B46" s="781"/>
      <c r="C46" s="1601" t="s">
        <v>727</v>
      </c>
      <c r="D46" s="1601"/>
      <c r="E46" s="1601"/>
      <c r="F46" s="781"/>
    </row>
    <row r="47" spans="2:6" ht="7.2" customHeight="1" x14ac:dyDescent="0.25">
      <c r="B47" s="781"/>
      <c r="C47" s="781"/>
      <c r="D47" s="678"/>
      <c r="E47" s="678"/>
      <c r="F47" s="781"/>
    </row>
    <row r="48" spans="2:6" ht="55.95" customHeight="1" x14ac:dyDescent="0.25">
      <c r="B48" s="746"/>
      <c r="C48" s="1601" t="s">
        <v>761</v>
      </c>
      <c r="D48" s="1601"/>
      <c r="E48" s="1601"/>
      <c r="F48" s="781"/>
    </row>
    <row r="49" spans="2:6" ht="7.2" customHeight="1" x14ac:dyDescent="0.25">
      <c r="B49" s="781"/>
      <c r="C49" s="678"/>
      <c r="D49" s="678"/>
      <c r="E49" s="781"/>
      <c r="F49" s="781"/>
    </row>
    <row r="50" spans="2:6" ht="31.95" customHeight="1" x14ac:dyDescent="0.25">
      <c r="B50" s="678"/>
      <c r="C50" s="1601" t="s">
        <v>762</v>
      </c>
      <c r="D50" s="1601"/>
      <c r="E50" s="1601"/>
      <c r="F50" s="781"/>
    </row>
    <row r="51" spans="2:6" ht="7.2" customHeight="1" x14ac:dyDescent="0.25">
      <c r="B51" s="678"/>
      <c r="C51" s="781"/>
      <c r="D51" s="678"/>
      <c r="E51" s="781"/>
      <c r="F51" s="781"/>
    </row>
    <row r="52" spans="2:6" ht="27" customHeight="1" x14ac:dyDescent="0.25">
      <c r="B52" s="678"/>
      <c r="C52" s="1601" t="s">
        <v>763</v>
      </c>
      <c r="D52" s="1601"/>
      <c r="E52" s="1601"/>
      <c r="F52" s="781"/>
    </row>
    <row r="53" spans="2:6" ht="7.2" customHeight="1" x14ac:dyDescent="0.25">
      <c r="B53" s="678"/>
      <c r="C53" s="781"/>
      <c r="D53" s="678"/>
      <c r="E53" s="781"/>
      <c r="F53" s="781"/>
    </row>
    <row r="54" spans="2:6" ht="41.4" customHeight="1" x14ac:dyDescent="0.25">
      <c r="B54" s="678"/>
      <c r="C54" s="1601" t="s">
        <v>764</v>
      </c>
      <c r="D54" s="1601"/>
      <c r="E54" s="1601"/>
      <c r="F54" s="781"/>
    </row>
    <row r="55" spans="2:6" ht="7.2" customHeight="1" x14ac:dyDescent="0.25">
      <c r="B55" s="781"/>
      <c r="C55" s="781"/>
      <c r="D55" s="678"/>
      <c r="E55" s="678"/>
      <c r="F55" s="781"/>
    </row>
    <row r="56" spans="2:6" ht="101.4" customHeight="1" x14ac:dyDescent="0.25">
      <c r="B56" s="781"/>
      <c r="C56" s="1601" t="s">
        <v>728</v>
      </c>
      <c r="D56" s="1601"/>
      <c r="E56" s="1601"/>
      <c r="F56" s="781"/>
    </row>
    <row r="57" spans="2:6" ht="7.2" customHeight="1" x14ac:dyDescent="0.25">
      <c r="B57" s="781"/>
      <c r="C57" s="781"/>
      <c r="D57" s="678"/>
      <c r="E57" s="678"/>
      <c r="F57" s="781"/>
    </row>
    <row r="58" spans="2:6" ht="42" customHeight="1" x14ac:dyDescent="0.25">
      <c r="B58" s="781"/>
      <c r="C58" s="1601" t="s">
        <v>729</v>
      </c>
      <c r="D58" s="1601"/>
      <c r="E58" s="1601"/>
      <c r="F58" s="781"/>
    </row>
    <row r="59" spans="2:6" ht="7.2" customHeight="1" x14ac:dyDescent="0.25">
      <c r="B59" s="781"/>
      <c r="C59" s="781"/>
      <c r="D59" s="678"/>
      <c r="E59" s="678"/>
      <c r="F59" s="781"/>
    </row>
    <row r="60" spans="2:6" ht="114.6" customHeight="1" x14ac:dyDescent="0.25">
      <c r="B60" s="781"/>
      <c r="C60" s="1601" t="s">
        <v>730</v>
      </c>
      <c r="D60" s="1601"/>
      <c r="E60" s="1601"/>
      <c r="F60" s="781"/>
    </row>
    <row r="61" spans="2:6" ht="13.8" x14ac:dyDescent="0.25">
      <c r="D61" s="785"/>
      <c r="E61" s="785"/>
    </row>
    <row r="62" spans="2:6" ht="13.8" x14ac:dyDescent="0.25">
      <c r="D62" s="785"/>
      <c r="E62" s="785"/>
    </row>
    <row r="63" spans="2:6" ht="13.8" x14ac:dyDescent="0.25">
      <c r="D63" s="785"/>
      <c r="E63" s="785"/>
    </row>
    <row r="64" spans="2:6" ht="13.8" x14ac:dyDescent="0.25">
      <c r="D64" s="785"/>
      <c r="E64" s="785"/>
    </row>
    <row r="65" spans="4:5" ht="13.8" x14ac:dyDescent="0.25">
      <c r="D65" s="785"/>
      <c r="E65" s="785"/>
    </row>
    <row r="66" spans="4:5" ht="13.8" x14ac:dyDescent="0.25">
      <c r="D66" s="785"/>
      <c r="E66" s="785"/>
    </row>
    <row r="67" spans="4:5" ht="13.8" x14ac:dyDescent="0.25">
      <c r="D67" s="785"/>
      <c r="E67" s="785"/>
    </row>
    <row r="68" spans="4:5" ht="13.8" x14ac:dyDescent="0.25">
      <c r="D68" s="785"/>
      <c r="E68" s="785"/>
    </row>
    <row r="69" spans="4:5" ht="13.8" x14ac:dyDescent="0.25">
      <c r="D69" s="785"/>
      <c r="E69" s="785"/>
    </row>
    <row r="70" spans="4:5" ht="13.8" x14ac:dyDescent="0.25">
      <c r="D70" s="785"/>
      <c r="E70" s="785"/>
    </row>
    <row r="71" spans="4:5" x14ac:dyDescent="0.25">
      <c r="D71" s="786"/>
      <c r="E71" s="786"/>
    </row>
    <row r="72" spans="4:5" x14ac:dyDescent="0.25">
      <c r="D72" s="787"/>
      <c r="E72" s="787"/>
    </row>
    <row r="73" spans="4:5" x14ac:dyDescent="0.25">
      <c r="D73" s="787"/>
      <c r="E73" s="787"/>
    </row>
    <row r="74" spans="4:5" x14ac:dyDescent="0.25">
      <c r="D74" s="787"/>
      <c r="E74" s="787"/>
    </row>
    <row r="75" spans="4:5" x14ac:dyDescent="0.25">
      <c r="D75" s="787"/>
      <c r="E75" s="787"/>
    </row>
    <row r="76" spans="4:5" x14ac:dyDescent="0.25">
      <c r="D76" s="787"/>
      <c r="E76" s="787"/>
    </row>
    <row r="77" spans="4:5" x14ac:dyDescent="0.25">
      <c r="D77" s="787"/>
      <c r="E77" s="787"/>
    </row>
    <row r="78" spans="4:5" x14ac:dyDescent="0.25">
      <c r="D78" s="787"/>
      <c r="E78" s="787"/>
    </row>
    <row r="79" spans="4:5" x14ac:dyDescent="0.25">
      <c r="D79" s="787"/>
      <c r="E79" s="787"/>
    </row>
    <row r="80" spans="4:5" x14ac:dyDescent="0.25">
      <c r="D80" s="787"/>
      <c r="E80" s="787"/>
    </row>
    <row r="81" spans="4:5" x14ac:dyDescent="0.25">
      <c r="D81" s="787"/>
      <c r="E81" s="787"/>
    </row>
    <row r="82" spans="4:5" x14ac:dyDescent="0.25">
      <c r="D82" s="787"/>
      <c r="E82" s="787"/>
    </row>
    <row r="83" spans="4:5" x14ac:dyDescent="0.25">
      <c r="D83" s="787"/>
      <c r="E83" s="787"/>
    </row>
    <row r="84" spans="4:5" x14ac:dyDescent="0.25">
      <c r="D84" s="787"/>
      <c r="E84" s="787"/>
    </row>
    <row r="85" spans="4:5" x14ac:dyDescent="0.25">
      <c r="D85" s="787"/>
      <c r="E85" s="787"/>
    </row>
    <row r="86" spans="4:5" x14ac:dyDescent="0.25">
      <c r="D86" s="787"/>
      <c r="E86" s="787"/>
    </row>
    <row r="87" spans="4:5" x14ac:dyDescent="0.25">
      <c r="D87" s="787"/>
      <c r="E87" s="787"/>
    </row>
    <row r="88" spans="4:5" x14ac:dyDescent="0.25">
      <c r="D88" s="787"/>
      <c r="E88" s="787"/>
    </row>
    <row r="89" spans="4:5" x14ac:dyDescent="0.25">
      <c r="D89" s="787"/>
      <c r="E89" s="787"/>
    </row>
    <row r="90" spans="4:5" x14ac:dyDescent="0.25">
      <c r="D90" s="787"/>
      <c r="E90" s="787"/>
    </row>
    <row r="91" spans="4:5" x14ac:dyDescent="0.25">
      <c r="D91" s="787"/>
      <c r="E91" s="787"/>
    </row>
  </sheetData>
  <sheetProtection sheet="1" objects="1" scenarios="1"/>
  <mergeCells count="30">
    <mergeCell ref="O2:O3"/>
    <mergeCell ref="C3:E3"/>
    <mergeCell ref="C14:D14"/>
    <mergeCell ref="C12:E12"/>
    <mergeCell ref="D5:E5"/>
    <mergeCell ref="D6:E6"/>
    <mergeCell ref="D7:E7"/>
    <mergeCell ref="D8:E8"/>
    <mergeCell ref="D9:E9"/>
    <mergeCell ref="D10:E10"/>
    <mergeCell ref="C17:D17"/>
    <mergeCell ref="C19:D19"/>
    <mergeCell ref="C25:D25"/>
    <mergeCell ref="C27:D27"/>
    <mergeCell ref="C29:D29"/>
    <mergeCell ref="C40:E40"/>
    <mergeCell ref="C42:E42"/>
    <mergeCell ref="C44:E44"/>
    <mergeCell ref="C46:E46"/>
    <mergeCell ref="C31:D31"/>
    <mergeCell ref="C33:D33"/>
    <mergeCell ref="C35:D35"/>
    <mergeCell ref="C38:E38"/>
    <mergeCell ref="C58:E58"/>
    <mergeCell ref="C60:E60"/>
    <mergeCell ref="C48:E48"/>
    <mergeCell ref="C50:E50"/>
    <mergeCell ref="C52:E52"/>
    <mergeCell ref="C54:E54"/>
    <mergeCell ref="C56:E56"/>
  </mergeCells>
  <hyperlinks>
    <hyperlink ref="O2:O3" location="'23 Index - Following Tabs'!Print_Area" display="BACK TO TAB 23"/>
  </hyperlinks>
  <pageMargins left="0.7" right="0.7" top="0.75" bottom="0.75" header="0.3" footer="0.3"/>
  <pageSetup scale="96" fitToHeight="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99"/>
    <pageSetUpPr fitToPage="1"/>
  </sheetPr>
  <dimension ref="A1:Q46"/>
  <sheetViews>
    <sheetView showGridLines="0" showRowColHeaders="0" workbookViewId="0">
      <selection activeCell="D8" sqref="D8:M8"/>
    </sheetView>
  </sheetViews>
  <sheetFormatPr defaultColWidth="8.88671875" defaultRowHeight="13.8" x14ac:dyDescent="0.25"/>
  <cols>
    <col min="1" max="1" width="8.88671875" style="939"/>
    <col min="2" max="2" width="2.6640625" style="939" customWidth="1"/>
    <col min="3" max="3" width="2.109375" style="939" customWidth="1"/>
    <col min="4" max="4" width="11.109375" style="940" customWidth="1"/>
    <col min="5" max="5" width="1.6640625" style="940" customWidth="1"/>
    <col min="6" max="8" width="9.6640625" style="939" customWidth="1"/>
    <col min="9" max="9" width="1.6640625" style="939" customWidth="1"/>
    <col min="10" max="13" width="9.6640625" style="939" customWidth="1"/>
    <col min="14" max="15" width="1.33203125" style="939" customWidth="1"/>
    <col min="16" max="16" width="12.77734375" style="939" customWidth="1"/>
    <col min="17" max="29" width="8.88671875" style="939"/>
    <col min="30" max="33" width="8.88671875" style="939" customWidth="1"/>
    <col min="34" max="16384" width="8.88671875" style="939"/>
  </cols>
  <sheetData>
    <row r="1" spans="1:17" ht="14.4" thickBot="1" x14ac:dyDescent="0.3">
      <c r="A1" s="939">
        <v>2</v>
      </c>
    </row>
    <row r="2" spans="1:17" ht="31.95" customHeight="1" x14ac:dyDescent="0.3">
      <c r="C2" s="720"/>
      <c r="D2" s="1610" t="s">
        <v>420</v>
      </c>
      <c r="E2" s="1610"/>
      <c r="F2" s="1610"/>
      <c r="G2" s="1610"/>
      <c r="H2" s="1610"/>
      <c r="I2" s="1610"/>
      <c r="J2" s="1610"/>
      <c r="K2" s="1610"/>
      <c r="L2" s="1610"/>
      <c r="M2" s="1610"/>
      <c r="N2" s="720"/>
      <c r="Q2" s="1582" t="s">
        <v>879</v>
      </c>
    </row>
    <row r="3" spans="1:17" ht="30.6" customHeight="1" thickBot="1" x14ac:dyDescent="0.3">
      <c r="C3" s="720"/>
      <c r="D3" s="1609" t="s">
        <v>695</v>
      </c>
      <c r="E3" s="1609"/>
      <c r="F3" s="1609"/>
      <c r="G3" s="941">
        <f>'1 FILL FORM'!$L$6</f>
        <v>0</v>
      </c>
      <c r="H3" s="941"/>
      <c r="I3" s="941"/>
      <c r="J3" s="941"/>
      <c r="K3" s="941"/>
      <c r="L3" s="942"/>
      <c r="M3" s="942"/>
      <c r="N3" s="720"/>
      <c r="Q3" s="1583"/>
    </row>
    <row r="4" spans="1:17" ht="14.4" thickBot="1" x14ac:dyDescent="0.3">
      <c r="C4" s="720"/>
      <c r="D4" s="1585" t="s">
        <v>4</v>
      </c>
      <c r="E4" s="1585"/>
      <c r="F4" s="1585"/>
      <c r="G4" s="941">
        <f>'1 FILL FORM'!$F$7</f>
        <v>0</v>
      </c>
      <c r="H4" s="941"/>
      <c r="I4" s="941"/>
      <c r="J4" s="941"/>
      <c r="K4" s="941"/>
      <c r="L4" s="941"/>
      <c r="M4" s="942"/>
      <c r="N4" s="720"/>
    </row>
    <row r="5" spans="1:17" ht="13.8" customHeight="1" x14ac:dyDescent="0.25">
      <c r="C5" s="720"/>
      <c r="D5" s="1585" t="s">
        <v>703</v>
      </c>
      <c r="E5" s="1585"/>
      <c r="F5" s="1585"/>
      <c r="G5" s="933">
        <f>'1 FILL FORM'!$D$6</f>
        <v>0</v>
      </c>
      <c r="H5" s="933"/>
      <c r="I5" s="933"/>
      <c r="J5" s="933"/>
      <c r="K5" s="943"/>
      <c r="L5" s="943"/>
      <c r="M5" s="943"/>
      <c r="N5" s="720"/>
      <c r="P5" s="1616" t="s">
        <v>967</v>
      </c>
      <c r="Q5" s="1617"/>
    </row>
    <row r="6" spans="1:17" ht="13.95" customHeight="1" x14ac:dyDescent="0.25">
      <c r="C6" s="720"/>
      <c r="D6" s="1609" t="s">
        <v>797</v>
      </c>
      <c r="E6" s="1609"/>
      <c r="F6" s="1609"/>
      <c r="G6" s="933" t="str">
        <f>'25 Dimension Ranking Grid'!$L$7</f>
        <v>Chief 0 0</v>
      </c>
      <c r="H6" s="933"/>
      <c r="I6" s="933"/>
      <c r="J6" s="933"/>
      <c r="K6" s="944"/>
      <c r="L6" s="945"/>
      <c r="M6" s="946"/>
      <c r="N6" s="720"/>
      <c r="P6" s="1618"/>
      <c r="Q6" s="1619"/>
    </row>
    <row r="7" spans="1:17" x14ac:dyDescent="0.25">
      <c r="C7" s="720"/>
      <c r="D7" s="947"/>
      <c r="E7" s="947"/>
      <c r="F7" s="943"/>
      <c r="G7" s="943"/>
      <c r="H7" s="943"/>
      <c r="I7" s="943"/>
      <c r="J7" s="943"/>
      <c r="K7" s="946"/>
      <c r="L7" s="946"/>
      <c r="M7" s="946"/>
      <c r="N7" s="720"/>
      <c r="P7" s="1618"/>
      <c r="Q7" s="1619"/>
    </row>
    <row r="8" spans="1:17" ht="14.4" customHeight="1" x14ac:dyDescent="0.3">
      <c r="C8" s="720"/>
      <c r="D8" s="1612" t="s">
        <v>798</v>
      </c>
      <c r="E8" s="1612"/>
      <c r="F8" s="1612"/>
      <c r="G8" s="1612"/>
      <c r="H8" s="1612"/>
      <c r="I8" s="1612"/>
      <c r="J8" s="1612"/>
      <c r="K8" s="1612"/>
      <c r="L8" s="1612"/>
      <c r="M8" s="1612"/>
      <c r="N8" s="720"/>
      <c r="P8" s="1618"/>
      <c r="Q8" s="1619"/>
    </row>
    <row r="9" spans="1:17" ht="7.2" customHeight="1" x14ac:dyDescent="0.25">
      <c r="C9" s="720"/>
      <c r="D9" s="937"/>
      <c r="E9" s="937"/>
      <c r="F9" s="720"/>
      <c r="G9" s="720"/>
      <c r="H9" s="720"/>
      <c r="I9" s="720"/>
      <c r="J9" s="720"/>
      <c r="K9" s="720"/>
      <c r="L9" s="720"/>
      <c r="M9" s="720"/>
      <c r="N9" s="720"/>
      <c r="P9" s="1618"/>
      <c r="Q9" s="1619"/>
    </row>
    <row r="10" spans="1:17" x14ac:dyDescent="0.25">
      <c r="C10" s="720"/>
      <c r="D10" s="1613" t="s">
        <v>801</v>
      </c>
      <c r="E10" s="1613"/>
      <c r="F10" s="1613"/>
      <c r="G10" s="1613"/>
      <c r="H10" s="1613"/>
      <c r="I10" s="1613"/>
      <c r="J10" s="1613"/>
      <c r="K10" s="1613"/>
      <c r="L10" s="1613"/>
      <c r="M10" s="1613"/>
      <c r="N10" s="720"/>
      <c r="P10" s="1618"/>
      <c r="Q10" s="1619"/>
    </row>
    <row r="11" spans="1:17" ht="7.2" customHeight="1" x14ac:dyDescent="0.25">
      <c r="C11" s="720"/>
      <c r="D11" s="947"/>
      <c r="E11" s="947"/>
      <c r="F11" s="947"/>
      <c r="G11" s="947"/>
      <c r="H11" s="947"/>
      <c r="I11" s="947"/>
      <c r="J11" s="947"/>
      <c r="K11" s="947"/>
      <c r="L11" s="947"/>
      <c r="M11" s="947"/>
      <c r="N11" s="720"/>
      <c r="P11" s="1618"/>
      <c r="Q11" s="1619"/>
    </row>
    <row r="12" spans="1:17" x14ac:dyDescent="0.25">
      <c r="C12" s="720"/>
      <c r="D12" s="1485" t="s">
        <v>802</v>
      </c>
      <c r="E12" s="1485"/>
      <c r="F12" s="1485"/>
      <c r="G12" s="1485"/>
      <c r="H12" s="1485"/>
      <c r="I12" s="1485"/>
      <c r="J12" s="1485"/>
      <c r="K12" s="1485"/>
      <c r="L12" s="1485"/>
      <c r="M12" s="1485"/>
      <c r="N12" s="720"/>
      <c r="P12" s="1618"/>
      <c r="Q12" s="1619"/>
    </row>
    <row r="13" spans="1:17" x14ac:dyDescent="0.25">
      <c r="C13" s="720"/>
      <c r="D13" s="937"/>
      <c r="E13" s="937"/>
      <c r="F13" s="720"/>
      <c r="G13" s="720"/>
      <c r="H13" s="720"/>
      <c r="I13" s="720"/>
      <c r="J13" s="720"/>
      <c r="K13" s="720"/>
      <c r="L13" s="720"/>
      <c r="M13" s="720"/>
      <c r="N13" s="720"/>
      <c r="P13" s="1618"/>
      <c r="Q13" s="1619"/>
    </row>
    <row r="14" spans="1:17" x14ac:dyDescent="0.25">
      <c r="C14" s="720"/>
      <c r="D14" s="948" t="s">
        <v>274</v>
      </c>
      <c r="E14" s="948"/>
      <c r="F14" s="1614" t="s">
        <v>799</v>
      </c>
      <c r="G14" s="1614"/>
      <c r="H14" s="1614"/>
      <c r="I14" s="935"/>
      <c r="J14" s="1614" t="s">
        <v>800</v>
      </c>
      <c r="K14" s="1614"/>
      <c r="L14" s="1614"/>
      <c r="M14" s="720"/>
      <c r="N14" s="720"/>
      <c r="P14" s="1618"/>
      <c r="Q14" s="1619"/>
    </row>
    <row r="15" spans="1:17" ht="24.6" customHeight="1" x14ac:dyDescent="0.25">
      <c r="C15" s="720"/>
      <c r="D15" s="937" t="s">
        <v>49</v>
      </c>
      <c r="E15" s="937"/>
      <c r="F15" s="1615"/>
      <c r="G15" s="1615"/>
      <c r="H15" s="1615"/>
      <c r="I15" s="720"/>
      <c r="J15" s="1615"/>
      <c r="K15" s="1615"/>
      <c r="L15" s="1615"/>
      <c r="M15" s="720"/>
      <c r="N15" s="720"/>
      <c r="P15" s="1618"/>
      <c r="Q15" s="1619"/>
    </row>
    <row r="16" spans="1:17" ht="19.95" customHeight="1" x14ac:dyDescent="0.25">
      <c r="C16" s="720"/>
      <c r="D16" s="937" t="s">
        <v>50</v>
      </c>
      <c r="E16" s="937"/>
      <c r="F16" s="1611"/>
      <c r="G16" s="1611"/>
      <c r="H16" s="1611"/>
      <c r="I16" s="720"/>
      <c r="J16" s="1611"/>
      <c r="K16" s="1611"/>
      <c r="L16" s="1611"/>
      <c r="M16" s="720"/>
      <c r="N16" s="720"/>
      <c r="P16" s="1618"/>
      <c r="Q16" s="1619"/>
    </row>
    <row r="17" spans="3:17" ht="19.95" customHeight="1" thickBot="1" x14ac:dyDescent="0.3">
      <c r="C17" s="720"/>
      <c r="D17" s="937" t="s">
        <v>67</v>
      </c>
      <c r="E17" s="937"/>
      <c r="F17" s="1611"/>
      <c r="G17" s="1611"/>
      <c r="H17" s="1611"/>
      <c r="I17" s="720"/>
      <c r="J17" s="1611"/>
      <c r="K17" s="1611"/>
      <c r="L17" s="1611"/>
      <c r="M17" s="720"/>
      <c r="N17" s="720"/>
      <c r="P17" s="1620"/>
      <c r="Q17" s="1621"/>
    </row>
    <row r="18" spans="3:17" ht="19.95" customHeight="1" x14ac:dyDescent="0.25">
      <c r="C18" s="720"/>
      <c r="D18" s="937" t="s">
        <v>277</v>
      </c>
      <c r="E18" s="937"/>
      <c r="F18" s="1611"/>
      <c r="G18" s="1611"/>
      <c r="H18" s="1611"/>
      <c r="I18" s="720"/>
      <c r="J18" s="1611"/>
      <c r="K18" s="1611"/>
      <c r="L18" s="1611"/>
      <c r="M18" s="720"/>
      <c r="N18" s="720"/>
    </row>
    <row r="19" spans="3:17" ht="19.95" customHeight="1" x14ac:dyDescent="0.25">
      <c r="C19" s="720"/>
      <c r="D19" s="937" t="s">
        <v>278</v>
      </c>
      <c r="E19" s="937"/>
      <c r="F19" s="1611"/>
      <c r="G19" s="1611"/>
      <c r="H19" s="1611"/>
      <c r="I19" s="720"/>
      <c r="J19" s="1611"/>
      <c r="K19" s="1611"/>
      <c r="L19" s="1611"/>
      <c r="M19" s="720"/>
      <c r="N19" s="720"/>
    </row>
    <row r="20" spans="3:17" ht="19.95" customHeight="1" x14ac:dyDescent="0.25">
      <c r="C20" s="720"/>
      <c r="D20" s="937" t="s">
        <v>279</v>
      </c>
      <c r="E20" s="937"/>
      <c r="F20" s="1611"/>
      <c r="G20" s="1611"/>
      <c r="H20" s="1611"/>
      <c r="I20" s="720"/>
      <c r="J20" s="1611"/>
      <c r="K20" s="1611"/>
      <c r="L20" s="1611"/>
      <c r="M20" s="720"/>
      <c r="N20" s="720"/>
    </row>
    <row r="21" spans="3:17" ht="19.95" customHeight="1" x14ac:dyDescent="0.25">
      <c r="C21" s="720"/>
      <c r="D21" s="937" t="s">
        <v>280</v>
      </c>
      <c r="E21" s="937"/>
      <c r="F21" s="1611"/>
      <c r="G21" s="1611"/>
      <c r="H21" s="1611"/>
      <c r="I21" s="720"/>
      <c r="J21" s="1611"/>
      <c r="K21" s="1611"/>
      <c r="L21" s="1611"/>
      <c r="M21" s="720"/>
      <c r="N21" s="720"/>
    </row>
    <row r="22" spans="3:17" ht="19.95" customHeight="1" x14ac:dyDescent="0.25">
      <c r="C22" s="720"/>
      <c r="D22" s="937" t="s">
        <v>281</v>
      </c>
      <c r="E22" s="937"/>
      <c r="F22" s="1611"/>
      <c r="G22" s="1611"/>
      <c r="H22" s="1611"/>
      <c r="I22" s="720"/>
      <c r="J22" s="1611"/>
      <c r="K22" s="1611"/>
      <c r="L22" s="1611"/>
      <c r="M22" s="720"/>
      <c r="N22" s="720"/>
    </row>
    <row r="23" spans="3:17" ht="19.95" customHeight="1" x14ac:dyDescent="0.25">
      <c r="C23" s="720"/>
      <c r="D23" s="937" t="s">
        <v>282</v>
      </c>
      <c r="E23" s="937"/>
      <c r="F23" s="1611"/>
      <c r="G23" s="1611"/>
      <c r="H23" s="1611"/>
      <c r="I23" s="720"/>
      <c r="J23" s="1611"/>
      <c r="K23" s="1611"/>
      <c r="L23" s="1611"/>
      <c r="M23" s="720"/>
      <c r="N23" s="720"/>
    </row>
    <row r="24" spans="3:17" ht="19.95" customHeight="1" x14ac:dyDescent="0.25">
      <c r="C24" s="720"/>
      <c r="D24" s="937" t="s">
        <v>283</v>
      </c>
      <c r="E24" s="937"/>
      <c r="F24" s="1611"/>
      <c r="G24" s="1611"/>
      <c r="H24" s="1611"/>
      <c r="I24" s="720"/>
      <c r="J24" s="1611"/>
      <c r="K24" s="1611"/>
      <c r="L24" s="1611"/>
      <c r="M24" s="720"/>
      <c r="N24" s="720"/>
    </row>
    <row r="25" spans="3:17" ht="19.95" customHeight="1" x14ac:dyDescent="0.25">
      <c r="C25" s="720"/>
      <c r="D25" s="937" t="s">
        <v>284</v>
      </c>
      <c r="E25" s="937"/>
      <c r="F25" s="1611"/>
      <c r="G25" s="1611"/>
      <c r="H25" s="1611"/>
      <c r="I25" s="720"/>
      <c r="J25" s="1611"/>
      <c r="K25" s="1611"/>
      <c r="L25" s="1611"/>
      <c r="M25" s="720"/>
      <c r="N25" s="720"/>
    </row>
    <row r="26" spans="3:17" ht="19.95" customHeight="1" x14ac:dyDescent="0.25">
      <c r="C26" s="720"/>
      <c r="D26" s="937" t="s">
        <v>285</v>
      </c>
      <c r="E26" s="937"/>
      <c r="F26" s="1611"/>
      <c r="G26" s="1611"/>
      <c r="H26" s="1611"/>
      <c r="I26" s="720"/>
      <c r="J26" s="1611"/>
      <c r="K26" s="1611"/>
      <c r="L26" s="1611"/>
      <c r="M26" s="720"/>
      <c r="N26" s="720"/>
    </row>
    <row r="27" spans="3:17" ht="19.95" customHeight="1" x14ac:dyDescent="0.25">
      <c r="C27" s="720"/>
      <c r="D27" s="937" t="s">
        <v>286</v>
      </c>
      <c r="E27" s="937"/>
      <c r="F27" s="1611"/>
      <c r="G27" s="1611"/>
      <c r="H27" s="1611"/>
      <c r="I27" s="720"/>
      <c r="J27" s="1611"/>
      <c r="K27" s="1611"/>
      <c r="L27" s="1611"/>
      <c r="M27" s="720"/>
      <c r="N27" s="720"/>
    </row>
    <row r="28" spans="3:17" ht="19.95" customHeight="1" x14ac:dyDescent="0.25">
      <c r="C28" s="720"/>
      <c r="D28" s="937" t="s">
        <v>287</v>
      </c>
      <c r="E28" s="937"/>
      <c r="F28" s="1611"/>
      <c r="G28" s="1611"/>
      <c r="H28" s="1611"/>
      <c r="I28" s="720"/>
      <c r="J28" s="1611"/>
      <c r="K28" s="1611"/>
      <c r="L28" s="1611"/>
      <c r="M28" s="720"/>
      <c r="N28" s="720"/>
    </row>
    <row r="29" spans="3:17" ht="19.95" customHeight="1" x14ac:dyDescent="0.25">
      <c r="C29" s="720"/>
      <c r="D29" s="937" t="s">
        <v>288</v>
      </c>
      <c r="E29" s="937"/>
      <c r="F29" s="1611"/>
      <c r="G29" s="1611"/>
      <c r="H29" s="1611"/>
      <c r="I29" s="720"/>
      <c r="J29" s="1611"/>
      <c r="K29" s="1611"/>
      <c r="L29" s="1611"/>
      <c r="M29" s="720"/>
      <c r="N29" s="720"/>
    </row>
    <row r="30" spans="3:17" ht="19.95" customHeight="1" x14ac:dyDescent="0.25">
      <c r="C30" s="720"/>
      <c r="D30" s="937" t="s">
        <v>289</v>
      </c>
      <c r="E30" s="937"/>
      <c r="F30" s="1611"/>
      <c r="G30" s="1611"/>
      <c r="H30" s="1611"/>
      <c r="I30" s="720"/>
      <c r="J30" s="1611"/>
      <c r="K30" s="1611"/>
      <c r="L30" s="1611"/>
      <c r="M30" s="720"/>
      <c r="N30" s="720"/>
    </row>
    <row r="31" spans="3:17" ht="19.95" customHeight="1" x14ac:dyDescent="0.25">
      <c r="C31" s="720"/>
      <c r="D31" s="937" t="s">
        <v>290</v>
      </c>
      <c r="E31" s="937"/>
      <c r="F31" s="1611"/>
      <c r="G31" s="1611"/>
      <c r="H31" s="1611"/>
      <c r="I31" s="720"/>
      <c r="J31" s="1611"/>
      <c r="K31" s="1611"/>
      <c r="L31" s="1611"/>
      <c r="M31" s="720"/>
      <c r="N31" s="720"/>
    </row>
    <row r="32" spans="3:17" ht="19.95" customHeight="1" x14ac:dyDescent="0.25">
      <c r="C32" s="720"/>
      <c r="D32" s="798" t="s">
        <v>291</v>
      </c>
      <c r="E32" s="798"/>
      <c r="F32" s="1611"/>
      <c r="G32" s="1611"/>
      <c r="H32" s="1611"/>
      <c r="I32" s="720"/>
      <c r="J32" s="1611"/>
      <c r="K32" s="1611"/>
      <c r="L32" s="1611"/>
      <c r="M32" s="949"/>
      <c r="N32" s="720"/>
    </row>
    <row r="33" spans="3:14" ht="19.95" customHeight="1" x14ac:dyDescent="0.25">
      <c r="C33" s="720"/>
      <c r="D33" s="798" t="s">
        <v>292</v>
      </c>
      <c r="E33" s="798"/>
      <c r="F33" s="1611"/>
      <c r="G33" s="1611"/>
      <c r="H33" s="1611"/>
      <c r="I33" s="720"/>
      <c r="J33" s="1611"/>
      <c r="K33" s="1611"/>
      <c r="L33" s="1611"/>
      <c r="M33" s="950"/>
      <c r="N33" s="720"/>
    </row>
    <row r="34" spans="3:14" ht="19.95" customHeight="1" x14ac:dyDescent="0.25">
      <c r="C34" s="720"/>
      <c r="D34" s="798" t="s">
        <v>293</v>
      </c>
      <c r="E34" s="798"/>
      <c r="F34" s="1611"/>
      <c r="G34" s="1611"/>
      <c r="H34" s="1611"/>
      <c r="I34" s="720"/>
      <c r="J34" s="1611"/>
      <c r="K34" s="1611"/>
      <c r="L34" s="1611"/>
      <c r="M34" s="949"/>
      <c r="N34" s="720"/>
    </row>
    <row r="35" spans="3:14" ht="19.95" customHeight="1" x14ac:dyDescent="0.25">
      <c r="C35" s="720"/>
      <c r="D35" s="798" t="s">
        <v>294</v>
      </c>
      <c r="E35" s="798"/>
      <c r="F35" s="1611"/>
      <c r="G35" s="1611"/>
      <c r="H35" s="1611"/>
      <c r="I35" s="720"/>
      <c r="J35" s="1611"/>
      <c r="K35" s="1611"/>
      <c r="L35" s="1611"/>
      <c r="M35" s="949"/>
      <c r="N35" s="720"/>
    </row>
    <row r="36" spans="3:14" ht="19.95" customHeight="1" x14ac:dyDescent="0.25">
      <c r="C36" s="720"/>
      <c r="D36" s="798" t="s">
        <v>295</v>
      </c>
      <c r="E36" s="798"/>
      <c r="F36" s="1611"/>
      <c r="G36" s="1611"/>
      <c r="H36" s="1611"/>
      <c r="I36" s="720"/>
      <c r="J36" s="1611"/>
      <c r="K36" s="1611"/>
      <c r="L36" s="1611"/>
      <c r="M36" s="949"/>
      <c r="N36" s="720"/>
    </row>
    <row r="37" spans="3:14" ht="19.95" customHeight="1" x14ac:dyDescent="0.25">
      <c r="C37" s="720"/>
      <c r="D37" s="798" t="s">
        <v>296</v>
      </c>
      <c r="E37" s="798"/>
      <c r="F37" s="1611"/>
      <c r="G37" s="1611"/>
      <c r="H37" s="1611"/>
      <c r="I37" s="720"/>
      <c r="J37" s="1611"/>
      <c r="K37" s="1611"/>
      <c r="L37" s="1611"/>
      <c r="M37" s="949"/>
      <c r="N37" s="720"/>
    </row>
    <row r="38" spans="3:14" ht="19.95" customHeight="1" x14ac:dyDescent="0.25">
      <c r="C38" s="720"/>
      <c r="D38" s="798" t="s">
        <v>297</v>
      </c>
      <c r="E38" s="798"/>
      <c r="F38" s="1611"/>
      <c r="G38" s="1611"/>
      <c r="H38" s="1611"/>
      <c r="I38" s="720"/>
      <c r="J38" s="1611"/>
      <c r="K38" s="1611"/>
      <c r="L38" s="1611"/>
      <c r="M38" s="949"/>
      <c r="N38" s="720"/>
    </row>
    <row r="39" spans="3:14" ht="19.95" customHeight="1" x14ac:dyDescent="0.25">
      <c r="C39" s="720"/>
      <c r="D39" s="798" t="s">
        <v>298</v>
      </c>
      <c r="E39" s="798"/>
      <c r="F39" s="1611"/>
      <c r="G39" s="1611"/>
      <c r="H39" s="1611"/>
      <c r="I39" s="720"/>
      <c r="J39" s="1611"/>
      <c r="K39" s="1611"/>
      <c r="L39" s="1611"/>
      <c r="M39" s="949"/>
      <c r="N39" s="720"/>
    </row>
    <row r="40" spans="3:14" ht="19.95" customHeight="1" x14ac:dyDescent="0.25">
      <c r="C40" s="720"/>
      <c r="D40" s="798" t="s">
        <v>299</v>
      </c>
      <c r="E40" s="798"/>
      <c r="F40" s="1611"/>
      <c r="G40" s="1611"/>
      <c r="H40" s="1611"/>
      <c r="I40" s="720"/>
      <c r="J40" s="1611"/>
      <c r="K40" s="1611"/>
      <c r="L40" s="1611"/>
      <c r="M40" s="949"/>
      <c r="N40" s="720"/>
    </row>
    <row r="41" spans="3:14" ht="13.2" customHeight="1" x14ac:dyDescent="0.25"/>
    <row r="42" spans="3:14" ht="13.2" customHeight="1" x14ac:dyDescent="0.25"/>
    <row r="43" spans="3:14" ht="13.2" customHeight="1" x14ac:dyDescent="0.25"/>
    <row r="44" spans="3:14" ht="13.2" customHeight="1" x14ac:dyDescent="0.25"/>
    <row r="45" spans="3:14" ht="13.2" customHeight="1" x14ac:dyDescent="0.25"/>
    <row r="46" spans="3:14" ht="13.2" customHeight="1" x14ac:dyDescent="0.25"/>
  </sheetData>
  <sheetProtection sheet="1" objects="1" scenarios="1"/>
  <mergeCells count="64">
    <mergeCell ref="P5:Q17"/>
    <mergeCell ref="Q2:Q3"/>
    <mergeCell ref="F39:H39"/>
    <mergeCell ref="J39:L39"/>
    <mergeCell ref="F40:H40"/>
    <mergeCell ref="J40:L40"/>
    <mergeCell ref="D12:M12"/>
    <mergeCell ref="F36:H36"/>
    <mergeCell ref="J36:L36"/>
    <mergeCell ref="F37:H37"/>
    <mergeCell ref="J37:L37"/>
    <mergeCell ref="F38:H38"/>
    <mergeCell ref="J38:L38"/>
    <mergeCell ref="F33:H33"/>
    <mergeCell ref="J33:L33"/>
    <mergeCell ref="F34:H34"/>
    <mergeCell ref="J34:L34"/>
    <mergeCell ref="F35:H35"/>
    <mergeCell ref="J35:L35"/>
    <mergeCell ref="F30:H30"/>
    <mergeCell ref="J30:L30"/>
    <mergeCell ref="F31:H31"/>
    <mergeCell ref="J31:L31"/>
    <mergeCell ref="F32:H32"/>
    <mergeCell ref="J32:L32"/>
    <mergeCell ref="F27:H27"/>
    <mergeCell ref="J27:L27"/>
    <mergeCell ref="F28:H28"/>
    <mergeCell ref="J28:L28"/>
    <mergeCell ref="F29:H29"/>
    <mergeCell ref="J29:L29"/>
    <mergeCell ref="F24:H24"/>
    <mergeCell ref="J24:L24"/>
    <mergeCell ref="F25:H25"/>
    <mergeCell ref="J25:L25"/>
    <mergeCell ref="F26:H26"/>
    <mergeCell ref="J26:L26"/>
    <mergeCell ref="F21:H21"/>
    <mergeCell ref="J21:L21"/>
    <mergeCell ref="F22:H22"/>
    <mergeCell ref="J22:L22"/>
    <mergeCell ref="F23:H23"/>
    <mergeCell ref="J23:L23"/>
    <mergeCell ref="F18:H18"/>
    <mergeCell ref="J18:L18"/>
    <mergeCell ref="F19:H19"/>
    <mergeCell ref="J19:L19"/>
    <mergeCell ref="F20:H20"/>
    <mergeCell ref="J20:L20"/>
    <mergeCell ref="D3:F3"/>
    <mergeCell ref="D2:M2"/>
    <mergeCell ref="D5:F5"/>
    <mergeCell ref="D4:F4"/>
    <mergeCell ref="F17:H17"/>
    <mergeCell ref="J17:L17"/>
    <mergeCell ref="D6:F6"/>
    <mergeCell ref="D8:M8"/>
    <mergeCell ref="D10:M10"/>
    <mergeCell ref="F14:H14"/>
    <mergeCell ref="J14:L14"/>
    <mergeCell ref="F15:H15"/>
    <mergeCell ref="J15:L15"/>
    <mergeCell ref="F16:H16"/>
    <mergeCell ref="J16:L16"/>
  </mergeCells>
  <hyperlinks>
    <hyperlink ref="Q2:Q3" location="'23 Index - Following Tabs'!Print_Area" display="BACK TO TAB 23"/>
  </hyperlinks>
  <printOptions horizontalCentered="1"/>
  <pageMargins left="0.45" right="0.45" top="0.75" bottom="0.75" header="0.3" footer="0.3"/>
  <pageSetup scale="9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FF99"/>
    <pageSetUpPr fitToPage="1"/>
  </sheetPr>
  <dimension ref="B1:J29"/>
  <sheetViews>
    <sheetView showGridLines="0" showRowColHeaders="0" workbookViewId="0">
      <selection activeCell="C12" sqref="C12:D13"/>
    </sheetView>
  </sheetViews>
  <sheetFormatPr defaultColWidth="8.88671875" defaultRowHeight="13.2" x14ac:dyDescent="0.25"/>
  <cols>
    <col min="1" max="1" width="7" style="229" customWidth="1"/>
    <col min="2" max="2" width="2.6640625" style="229" customWidth="1"/>
    <col min="3" max="3" width="23.33203125" style="229" customWidth="1"/>
    <col min="4" max="4" width="66.5546875" style="229" customWidth="1"/>
    <col min="5" max="5" width="2.6640625" style="229" customWidth="1"/>
    <col min="6" max="16384" width="8.88671875" style="229"/>
  </cols>
  <sheetData>
    <row r="1" spans="2:7" ht="13.8" thickBot="1" x14ac:dyDescent="0.3"/>
    <row r="2" spans="2:7" ht="13.2" customHeight="1" x14ac:dyDescent="0.25">
      <c r="B2" s="751"/>
      <c r="C2" s="751"/>
      <c r="D2" s="751"/>
      <c r="E2" s="751"/>
      <c r="G2" s="1622" t="s">
        <v>879</v>
      </c>
    </row>
    <row r="3" spans="2:7" ht="13.2" customHeight="1" thickBot="1" x14ac:dyDescent="0.3">
      <c r="B3" s="751"/>
      <c r="C3" s="1627" t="s">
        <v>766</v>
      </c>
      <c r="D3" s="1627"/>
      <c r="E3" s="751"/>
      <c r="G3" s="1623"/>
    </row>
    <row r="4" spans="2:7" ht="13.2" customHeight="1" x14ac:dyDescent="0.25">
      <c r="B4" s="751"/>
      <c r="C4" s="1627" t="s">
        <v>829</v>
      </c>
      <c r="D4" s="1627"/>
      <c r="E4" s="751"/>
    </row>
    <row r="5" spans="2:7" x14ac:dyDescent="0.25">
      <c r="B5" s="751"/>
      <c r="C5" s="751"/>
      <c r="D5" s="751"/>
      <c r="E5" s="751"/>
    </row>
    <row r="6" spans="2:7" x14ac:dyDescent="0.25">
      <c r="B6" s="751"/>
      <c r="C6" s="751"/>
      <c r="D6" s="751"/>
      <c r="E6" s="751"/>
    </row>
    <row r="7" spans="2:7" ht="13.8" x14ac:dyDescent="0.25">
      <c r="B7" s="751"/>
      <c r="C7" s="756" t="s">
        <v>695</v>
      </c>
      <c r="D7" s="754">
        <f>'1 FILL FORM'!$L$6</f>
        <v>0</v>
      </c>
      <c r="E7" s="751"/>
    </row>
    <row r="8" spans="2:7" ht="13.8" x14ac:dyDescent="0.25">
      <c r="B8" s="751"/>
      <c r="C8" s="753" t="s">
        <v>4</v>
      </c>
      <c r="D8" s="754">
        <f>'1 FILL FORM'!$F$7</f>
        <v>0</v>
      </c>
      <c r="E8" s="751"/>
    </row>
    <row r="9" spans="2:7" ht="13.8" x14ac:dyDescent="0.25">
      <c r="B9" s="751"/>
      <c r="C9" s="753" t="s">
        <v>703</v>
      </c>
      <c r="D9" s="752">
        <f>'1 FILL FORM'!$D$6</f>
        <v>0</v>
      </c>
      <c r="E9" s="751"/>
    </row>
    <row r="10" spans="2:7" ht="13.8" x14ac:dyDescent="0.25">
      <c r="B10" s="751"/>
      <c r="C10" s="756" t="s">
        <v>797</v>
      </c>
      <c r="D10" s="752" t="str">
        <f>'25 Dimension Ranking Grid'!$L$7</f>
        <v>Chief 0 0</v>
      </c>
      <c r="E10" s="751"/>
    </row>
    <row r="11" spans="2:7" ht="13.8" x14ac:dyDescent="0.25">
      <c r="B11" s="751"/>
      <c r="C11" s="756"/>
      <c r="D11" s="752"/>
      <c r="E11" s="751"/>
    </row>
    <row r="12" spans="2:7" ht="13.2" customHeight="1" x14ac:dyDescent="0.25">
      <c r="B12" s="751"/>
      <c r="C12" s="1625" t="s">
        <v>830</v>
      </c>
      <c r="D12" s="1626"/>
      <c r="E12" s="751"/>
    </row>
    <row r="13" spans="2:7" ht="60" customHeight="1" x14ac:dyDescent="0.25">
      <c r="B13" s="751"/>
      <c r="C13" s="1626"/>
      <c r="D13" s="1626"/>
      <c r="E13" s="751"/>
    </row>
    <row r="14" spans="2:7" ht="15.6" x14ac:dyDescent="0.25">
      <c r="B14" s="751"/>
      <c r="C14" s="751"/>
      <c r="D14" s="777"/>
      <c r="E14" s="751"/>
    </row>
    <row r="15" spans="2:7" ht="90" customHeight="1" x14ac:dyDescent="0.25">
      <c r="B15" s="751"/>
      <c r="C15" s="1624" t="s">
        <v>954</v>
      </c>
      <c r="D15" s="1624"/>
      <c r="E15" s="751"/>
    </row>
    <row r="16" spans="2:7" ht="15" x14ac:dyDescent="0.25">
      <c r="B16" s="751"/>
      <c r="C16" s="751"/>
      <c r="D16" s="778"/>
      <c r="E16" s="751"/>
    </row>
    <row r="17" spans="2:10" ht="77.400000000000006" customHeight="1" x14ac:dyDescent="0.25">
      <c r="B17" s="751"/>
      <c r="C17" s="1624" t="s">
        <v>824</v>
      </c>
      <c r="D17" s="1624"/>
      <c r="E17" s="751"/>
    </row>
    <row r="18" spans="2:10" ht="15" x14ac:dyDescent="0.25">
      <c r="B18" s="751"/>
      <c r="C18" s="751"/>
      <c r="D18" s="778"/>
      <c r="E18" s="751"/>
    </row>
    <row r="19" spans="2:10" ht="66.599999999999994" customHeight="1" x14ac:dyDescent="0.25">
      <c r="B19" s="751"/>
      <c r="C19" s="1624" t="s">
        <v>825</v>
      </c>
      <c r="D19" s="1624"/>
      <c r="E19" s="751"/>
    </row>
    <row r="20" spans="2:10" ht="15.6" x14ac:dyDescent="0.25">
      <c r="B20" s="751"/>
      <c r="C20" s="751"/>
      <c r="D20" s="779"/>
      <c r="E20" s="751"/>
    </row>
    <row r="21" spans="2:10" ht="15.6" customHeight="1" x14ac:dyDescent="0.25">
      <c r="B21" s="751"/>
      <c r="C21" s="780" t="s">
        <v>826</v>
      </c>
      <c r="D21" s="751"/>
      <c r="E21" s="779"/>
    </row>
    <row r="22" spans="2:10" ht="15.6" customHeight="1" x14ac:dyDescent="0.25">
      <c r="B22" s="751"/>
      <c r="C22" s="779" t="s">
        <v>827</v>
      </c>
      <c r="D22" s="751"/>
      <c r="E22" s="751"/>
      <c r="H22" s="766"/>
    </row>
    <row r="23" spans="2:10" ht="15.6" x14ac:dyDescent="0.25">
      <c r="B23" s="751"/>
      <c r="C23" s="779"/>
      <c r="D23" s="751"/>
      <c r="E23" s="751"/>
    </row>
    <row r="24" spans="2:10" ht="15.6" customHeight="1" x14ac:dyDescent="0.25">
      <c r="B24" s="751"/>
      <c r="C24" s="779" t="s">
        <v>826</v>
      </c>
      <c r="D24" s="751"/>
      <c r="E24" s="779"/>
    </row>
    <row r="25" spans="2:10" ht="15.6" customHeight="1" x14ac:dyDescent="0.25">
      <c r="B25" s="751"/>
      <c r="C25" s="779" t="s">
        <v>828</v>
      </c>
      <c r="D25" s="751"/>
      <c r="E25" s="751"/>
      <c r="I25" s="766"/>
    </row>
    <row r="26" spans="2:10" ht="15.6" x14ac:dyDescent="0.25">
      <c r="B26" s="751"/>
      <c r="C26" s="779"/>
      <c r="D26" s="751"/>
      <c r="E26" s="751"/>
    </row>
    <row r="27" spans="2:10" ht="15.6" customHeight="1" x14ac:dyDescent="0.25">
      <c r="B27" s="751"/>
      <c r="C27" s="779" t="s">
        <v>826</v>
      </c>
      <c r="D27" s="751"/>
      <c r="E27" s="779"/>
    </row>
    <row r="28" spans="2:10" ht="15.6" x14ac:dyDescent="0.25">
      <c r="B28" s="751"/>
      <c r="C28" s="779" t="s">
        <v>782</v>
      </c>
      <c r="D28" s="751"/>
      <c r="E28" s="751"/>
      <c r="J28" s="766"/>
    </row>
    <row r="29" spans="2:10" ht="15.6" x14ac:dyDescent="0.25">
      <c r="B29" s="751"/>
      <c r="C29" s="751"/>
      <c r="D29" s="777"/>
      <c r="E29" s="751"/>
    </row>
  </sheetData>
  <sheetProtection sheet="1" objects="1" scenarios="1"/>
  <mergeCells count="7">
    <mergeCell ref="G2:G3"/>
    <mergeCell ref="C19:D19"/>
    <mergeCell ref="C12:D13"/>
    <mergeCell ref="C3:D3"/>
    <mergeCell ref="C4:D4"/>
    <mergeCell ref="C15:D15"/>
    <mergeCell ref="C17:D17"/>
  </mergeCells>
  <hyperlinks>
    <hyperlink ref="G2:G3" location="'23 Index - Following Tabs'!Print_Area" display="BACK TO TAB 23"/>
  </hyperlinks>
  <printOptions horizontalCentered="1"/>
  <pageMargins left="0" right="0" top="0.5" bottom="0.2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249977111117893"/>
  </sheetPr>
  <dimension ref="B2:J240"/>
  <sheetViews>
    <sheetView showFormulas="1" showOutlineSymbols="0" zoomScale="80" zoomScaleNormal="80" workbookViewId="0">
      <selection activeCell="D71" sqref="D71"/>
    </sheetView>
  </sheetViews>
  <sheetFormatPr defaultColWidth="9.109375" defaultRowHeight="13.2" x14ac:dyDescent="0.25"/>
  <cols>
    <col min="1" max="1" width="1.5546875" style="12" customWidth="1"/>
    <col min="2" max="2" width="16.109375" style="29" customWidth="1"/>
    <col min="3" max="3" width="2.44140625" style="30" customWidth="1"/>
    <col min="4" max="4" width="34.44140625" style="30" customWidth="1"/>
    <col min="5" max="5" width="0.109375" style="12" customWidth="1"/>
    <col min="6" max="6" width="16.109375" style="12" customWidth="1"/>
    <col min="7" max="7" width="2.44140625" style="12" customWidth="1"/>
    <col min="8" max="8" width="34.44140625" style="12" customWidth="1"/>
    <col min="9" max="16384" width="9.109375" style="12"/>
  </cols>
  <sheetData>
    <row r="2" spans="2:10" ht="18" customHeight="1" x14ac:dyDescent="0.25">
      <c r="B2" s="1196" t="s">
        <v>235</v>
      </c>
      <c r="C2" s="1197"/>
      <c r="D2" s="1197"/>
      <c r="E2" s="1198"/>
      <c r="F2" s="1198"/>
      <c r="G2" s="1198"/>
      <c r="H2" s="1199"/>
      <c r="I2" s="37"/>
      <c r="J2" s="37"/>
    </row>
    <row r="3" spans="2:10" ht="21.75" customHeight="1" x14ac:dyDescent="0.25">
      <c r="B3" s="1200" t="s">
        <v>178</v>
      </c>
      <c r="C3" s="1201"/>
      <c r="D3" s="1202"/>
      <c r="E3"/>
      <c r="F3" s="1200" t="s">
        <v>179</v>
      </c>
      <c r="G3" s="1201"/>
      <c r="H3" s="1202"/>
    </row>
    <row r="4" spans="2:10" ht="11.4" customHeight="1" x14ac:dyDescent="0.3">
      <c r="B4" s="1175" t="s">
        <v>39</v>
      </c>
      <c r="C4" s="43" t="s">
        <v>31</v>
      </c>
      <c r="D4" s="71" t="s">
        <v>84</v>
      </c>
      <c r="E4"/>
      <c r="F4" s="1203" t="s">
        <v>39</v>
      </c>
      <c r="G4" s="43" t="s">
        <v>31</v>
      </c>
      <c r="H4" s="71" t="s">
        <v>84</v>
      </c>
    </row>
    <row r="5" spans="2:10" ht="11.4" customHeight="1" x14ac:dyDescent="0.3">
      <c r="B5" s="1178"/>
      <c r="C5" s="43" t="s">
        <v>32</v>
      </c>
      <c r="D5" s="72" t="s">
        <v>150</v>
      </c>
      <c r="E5"/>
      <c r="F5" s="1204"/>
      <c r="G5" s="43" t="s">
        <v>32</v>
      </c>
      <c r="H5" s="72" t="s">
        <v>150</v>
      </c>
    </row>
    <row r="6" spans="2:10" ht="11.4" customHeight="1" x14ac:dyDescent="0.3">
      <c r="B6" s="1178"/>
      <c r="C6" s="43" t="s">
        <v>33</v>
      </c>
      <c r="D6" s="72" t="s">
        <v>151</v>
      </c>
      <c r="E6"/>
      <c r="F6" s="1204"/>
      <c r="G6" s="43" t="s">
        <v>33</v>
      </c>
      <c r="H6" s="72" t="s">
        <v>151</v>
      </c>
    </row>
    <row r="7" spans="2:10" ht="11.4" customHeight="1" x14ac:dyDescent="0.3">
      <c r="B7" s="1178"/>
      <c r="C7" s="43" t="s">
        <v>34</v>
      </c>
      <c r="D7" s="72" t="s">
        <v>152</v>
      </c>
      <c r="E7"/>
      <c r="F7" s="1204"/>
      <c r="G7" s="43" t="s">
        <v>34</v>
      </c>
      <c r="H7" s="72" t="s">
        <v>152</v>
      </c>
    </row>
    <row r="8" spans="2:10" ht="11.4" customHeight="1" x14ac:dyDescent="0.3">
      <c r="B8" s="1178"/>
      <c r="C8" s="43" t="s">
        <v>35</v>
      </c>
      <c r="D8" s="72" t="s">
        <v>153</v>
      </c>
      <c r="E8"/>
      <c r="F8" s="1204"/>
      <c r="G8" s="43" t="s">
        <v>35</v>
      </c>
      <c r="H8" s="72" t="s">
        <v>153</v>
      </c>
    </row>
    <row r="9" spans="2:10" ht="11.4" customHeight="1" x14ac:dyDescent="0.3">
      <c r="B9" s="1178"/>
      <c r="C9" s="43" t="s">
        <v>36</v>
      </c>
      <c r="D9" s="72" t="s">
        <v>154</v>
      </c>
      <c r="E9"/>
      <c r="F9" s="1204"/>
      <c r="G9" s="43" t="s">
        <v>36</v>
      </c>
      <c r="H9" s="72" t="s">
        <v>154</v>
      </c>
    </row>
    <row r="10" spans="2:10" ht="11.4" customHeight="1" x14ac:dyDescent="0.3">
      <c r="B10" s="1178"/>
      <c r="C10" s="43" t="s">
        <v>37</v>
      </c>
      <c r="D10" s="72" t="s">
        <v>155</v>
      </c>
      <c r="E10"/>
      <c r="F10" s="1204"/>
      <c r="G10" s="43" t="s">
        <v>37</v>
      </c>
      <c r="H10" s="72" t="s">
        <v>155</v>
      </c>
    </row>
    <row r="11" spans="2:10" ht="11.4" customHeight="1" x14ac:dyDescent="0.3">
      <c r="B11" s="1179"/>
      <c r="C11" s="43" t="s">
        <v>38</v>
      </c>
      <c r="D11" s="73" t="s">
        <v>85</v>
      </c>
      <c r="E11"/>
      <c r="F11" s="1205"/>
      <c r="G11" s="43" t="s">
        <v>38</v>
      </c>
      <c r="H11" s="73" t="s">
        <v>85</v>
      </c>
    </row>
    <row r="12" spans="2:10" ht="11.4" customHeight="1" x14ac:dyDescent="0.3">
      <c r="B12" s="1175" t="s">
        <v>48</v>
      </c>
      <c r="C12" s="43" t="s">
        <v>40</v>
      </c>
      <c r="D12" s="71" t="s">
        <v>156</v>
      </c>
      <c r="E12"/>
      <c r="F12" s="1175" t="s">
        <v>48</v>
      </c>
      <c r="G12" s="43" t="s">
        <v>40</v>
      </c>
      <c r="H12" s="71" t="s">
        <v>156</v>
      </c>
    </row>
    <row r="13" spans="2:10" ht="11.4" customHeight="1" x14ac:dyDescent="0.3">
      <c r="B13" s="1178"/>
      <c r="C13" s="43" t="s">
        <v>41</v>
      </c>
      <c r="D13" s="72" t="s">
        <v>157</v>
      </c>
      <c r="E13"/>
      <c r="F13" s="1178"/>
      <c r="G13" s="43" t="s">
        <v>41</v>
      </c>
      <c r="H13" s="72" t="s">
        <v>157</v>
      </c>
    </row>
    <row r="14" spans="2:10" ht="11.4" customHeight="1" x14ac:dyDescent="0.3">
      <c r="B14" s="1178"/>
      <c r="C14" s="43" t="s">
        <v>42</v>
      </c>
      <c r="D14" s="72" t="s">
        <v>158</v>
      </c>
      <c r="E14"/>
      <c r="F14" s="1178"/>
      <c r="G14" s="43" t="s">
        <v>42</v>
      </c>
      <c r="H14" s="72" t="s">
        <v>158</v>
      </c>
    </row>
    <row r="15" spans="2:10" ht="11.4" customHeight="1" x14ac:dyDescent="0.3">
      <c r="B15" s="1178"/>
      <c r="C15" s="43" t="s">
        <v>43</v>
      </c>
      <c r="D15" s="72" t="s">
        <v>159</v>
      </c>
      <c r="E15"/>
      <c r="F15" s="1178"/>
      <c r="G15" s="43" t="s">
        <v>43</v>
      </c>
      <c r="H15" s="72" t="s">
        <v>159</v>
      </c>
    </row>
    <row r="16" spans="2:10" ht="11.4" customHeight="1" x14ac:dyDescent="0.3">
      <c r="B16" s="1178"/>
      <c r="C16" s="43" t="s">
        <v>44</v>
      </c>
      <c r="D16" s="72" t="s">
        <v>160</v>
      </c>
      <c r="E16"/>
      <c r="F16" s="1178"/>
      <c r="G16" s="43" t="s">
        <v>44</v>
      </c>
      <c r="H16" s="72" t="s">
        <v>160</v>
      </c>
    </row>
    <row r="17" spans="2:8" ht="11.4" customHeight="1" x14ac:dyDescent="0.3">
      <c r="B17" s="1178"/>
      <c r="C17" s="43" t="s">
        <v>45</v>
      </c>
      <c r="D17" s="72" t="s">
        <v>161</v>
      </c>
      <c r="E17"/>
      <c r="F17" s="1178"/>
      <c r="G17" s="43" t="s">
        <v>45</v>
      </c>
      <c r="H17" s="72" t="s">
        <v>161</v>
      </c>
    </row>
    <row r="18" spans="2:8" ht="11.4" customHeight="1" x14ac:dyDescent="0.3">
      <c r="B18" s="1178"/>
      <c r="C18" s="43" t="s">
        <v>46</v>
      </c>
      <c r="D18" s="78" t="s">
        <v>162</v>
      </c>
      <c r="E18"/>
      <c r="F18" s="1178"/>
      <c r="G18" s="43" t="s">
        <v>46</v>
      </c>
      <c r="H18" s="72" t="s">
        <v>162</v>
      </c>
    </row>
    <row r="19" spans="2:8" ht="11.4" customHeight="1" x14ac:dyDescent="0.3">
      <c r="B19" s="1179"/>
      <c r="C19" s="43"/>
      <c r="D19" s="74"/>
      <c r="E19"/>
      <c r="F19" s="1179"/>
      <c r="G19" s="43"/>
      <c r="H19" s="44"/>
    </row>
    <row r="20" spans="2:8" ht="11.4" customHeight="1" x14ac:dyDescent="0.3">
      <c r="B20" s="1175" t="s">
        <v>87</v>
      </c>
      <c r="C20" s="43" t="s">
        <v>118</v>
      </c>
      <c r="D20" s="71" t="s">
        <v>86</v>
      </c>
      <c r="E20"/>
      <c r="F20" s="1175" t="s">
        <v>87</v>
      </c>
      <c r="G20" s="43" t="s">
        <v>118</v>
      </c>
      <c r="H20" s="71" t="s">
        <v>86</v>
      </c>
    </row>
    <row r="21" spans="2:8" ht="11.4" customHeight="1" x14ac:dyDescent="0.3">
      <c r="B21" s="1176"/>
      <c r="C21" s="43" t="s">
        <v>119</v>
      </c>
      <c r="D21" s="72" t="s">
        <v>163</v>
      </c>
      <c r="E21"/>
      <c r="F21" s="1176"/>
      <c r="G21" s="43" t="s">
        <v>119</v>
      </c>
      <c r="H21" s="72" t="s">
        <v>163</v>
      </c>
    </row>
    <row r="22" spans="2:8" ht="11.4" customHeight="1" x14ac:dyDescent="0.3">
      <c r="B22" s="1176"/>
      <c r="C22" s="43" t="s">
        <v>120</v>
      </c>
      <c r="D22" s="72" t="s">
        <v>164</v>
      </c>
      <c r="E22"/>
      <c r="F22" s="1176"/>
      <c r="G22" s="43" t="s">
        <v>120</v>
      </c>
      <c r="H22" s="72" t="s">
        <v>164</v>
      </c>
    </row>
    <row r="23" spans="2:8" ht="11.4" customHeight="1" x14ac:dyDescent="0.3">
      <c r="B23" s="1176"/>
      <c r="C23" s="43" t="s">
        <v>121</v>
      </c>
      <c r="D23" s="72" t="s">
        <v>165</v>
      </c>
      <c r="E23"/>
      <c r="F23" s="1176"/>
      <c r="G23" s="43" t="s">
        <v>121</v>
      </c>
      <c r="H23" s="72" t="s">
        <v>165</v>
      </c>
    </row>
    <row r="24" spans="2:8" ht="11.4" customHeight="1" x14ac:dyDescent="0.3">
      <c r="B24" s="1176"/>
      <c r="C24" s="43" t="s">
        <v>122</v>
      </c>
      <c r="D24" s="72" t="s">
        <v>166</v>
      </c>
      <c r="E24"/>
      <c r="F24" s="1176"/>
      <c r="G24" s="43" t="s">
        <v>122</v>
      </c>
      <c r="H24" s="72" t="s">
        <v>166</v>
      </c>
    </row>
    <row r="25" spans="2:8" ht="11.4" customHeight="1" x14ac:dyDescent="0.3">
      <c r="B25" s="1176"/>
      <c r="C25" s="43" t="s">
        <v>123</v>
      </c>
      <c r="D25" s="72" t="s">
        <v>167</v>
      </c>
      <c r="E25"/>
      <c r="F25" s="1176"/>
      <c r="G25" s="43" t="s">
        <v>123</v>
      </c>
      <c r="H25" s="72" t="s">
        <v>167</v>
      </c>
    </row>
    <row r="26" spans="2:8" ht="11.4" customHeight="1" x14ac:dyDescent="0.3">
      <c r="B26" s="1176"/>
      <c r="C26" s="43" t="s">
        <v>124</v>
      </c>
      <c r="D26" s="72" t="s">
        <v>168</v>
      </c>
      <c r="E26"/>
      <c r="F26" s="1176"/>
      <c r="G26" s="43" t="s">
        <v>124</v>
      </c>
      <c r="H26" s="72" t="s">
        <v>168</v>
      </c>
    </row>
    <row r="27" spans="2:8" ht="11.4" customHeight="1" x14ac:dyDescent="0.3">
      <c r="B27" s="1177"/>
      <c r="C27" s="43" t="s">
        <v>125</v>
      </c>
      <c r="D27" s="73" t="s">
        <v>169</v>
      </c>
      <c r="E27"/>
      <c r="F27" s="1177"/>
      <c r="G27" s="43" t="s">
        <v>125</v>
      </c>
      <c r="H27" s="73" t="s">
        <v>169</v>
      </c>
    </row>
    <row r="28" spans="2:8" ht="11.4" customHeight="1" x14ac:dyDescent="0.3">
      <c r="B28" s="1175" t="s">
        <v>78</v>
      </c>
      <c r="C28" s="43" t="s">
        <v>126</v>
      </c>
      <c r="D28" s="71" t="s">
        <v>88</v>
      </c>
      <c r="E28"/>
      <c r="F28" s="1175" t="s">
        <v>78</v>
      </c>
      <c r="G28" s="43" t="s">
        <v>126</v>
      </c>
      <c r="H28" s="71" t="s">
        <v>88</v>
      </c>
    </row>
    <row r="29" spans="2:8" ht="11.4" customHeight="1" x14ac:dyDescent="0.3">
      <c r="B29" s="1182"/>
      <c r="C29" s="43" t="s">
        <v>127</v>
      </c>
      <c r="D29" s="72" t="s">
        <v>170</v>
      </c>
      <c r="E29"/>
      <c r="F29" s="1182"/>
      <c r="G29" s="43" t="s">
        <v>127</v>
      </c>
      <c r="H29" s="72" t="s">
        <v>170</v>
      </c>
    </row>
    <row r="30" spans="2:8" ht="11.4" customHeight="1" x14ac:dyDescent="0.3">
      <c r="B30" s="1182"/>
      <c r="C30" s="43" t="s">
        <v>128</v>
      </c>
      <c r="D30" s="72" t="s">
        <v>89</v>
      </c>
      <c r="E30"/>
      <c r="F30" s="1182"/>
      <c r="G30" s="43" t="s">
        <v>128</v>
      </c>
      <c r="H30" s="72" t="s">
        <v>89</v>
      </c>
    </row>
    <row r="31" spans="2:8" ht="11.4" customHeight="1" x14ac:dyDescent="0.3">
      <c r="B31" s="1182"/>
      <c r="C31" s="43" t="s">
        <v>129</v>
      </c>
      <c r="D31" s="72" t="s">
        <v>90</v>
      </c>
      <c r="E31"/>
      <c r="F31" s="1182"/>
      <c r="G31" s="43" t="s">
        <v>129</v>
      </c>
      <c r="H31" s="72" t="s">
        <v>90</v>
      </c>
    </row>
    <row r="32" spans="2:8" ht="11.4" customHeight="1" x14ac:dyDescent="0.3">
      <c r="B32" s="1182"/>
      <c r="C32" s="43" t="s">
        <v>130</v>
      </c>
      <c r="D32" s="72" t="s">
        <v>91</v>
      </c>
      <c r="E32"/>
      <c r="F32" s="1182"/>
      <c r="G32" s="43" t="s">
        <v>130</v>
      </c>
      <c r="H32" s="72" t="s">
        <v>91</v>
      </c>
    </row>
    <row r="33" spans="2:8" ht="11.4" customHeight="1" x14ac:dyDescent="0.3">
      <c r="B33" s="1182"/>
      <c r="C33" s="43" t="s">
        <v>131</v>
      </c>
      <c r="D33" s="72" t="s">
        <v>181</v>
      </c>
      <c r="E33"/>
      <c r="F33" s="1182"/>
      <c r="G33" s="43" t="s">
        <v>131</v>
      </c>
      <c r="H33" s="72" t="s">
        <v>92</v>
      </c>
    </row>
    <row r="34" spans="2:8" ht="11.4" customHeight="1" x14ac:dyDescent="0.3">
      <c r="B34" s="1182"/>
      <c r="C34" s="43" t="s">
        <v>132</v>
      </c>
      <c r="D34" s="72" t="s">
        <v>93</v>
      </c>
      <c r="E34"/>
      <c r="F34" s="1182"/>
      <c r="G34" s="43" t="s">
        <v>132</v>
      </c>
      <c r="H34" s="72" t="s">
        <v>93</v>
      </c>
    </row>
    <row r="35" spans="2:8" ht="11.4" customHeight="1" x14ac:dyDescent="0.3">
      <c r="B35" s="1183"/>
      <c r="C35" s="43"/>
      <c r="D35" s="73"/>
      <c r="E35"/>
      <c r="F35" s="1182"/>
      <c r="G35" s="43"/>
      <c r="H35" s="73"/>
    </row>
    <row r="36" spans="2:8" ht="11.4" customHeight="1" x14ac:dyDescent="0.3">
      <c r="B36" s="1184" t="s">
        <v>102</v>
      </c>
      <c r="C36" s="43" t="s">
        <v>133</v>
      </c>
      <c r="D36" s="75" t="s">
        <v>94</v>
      </c>
      <c r="E36"/>
      <c r="F36" s="1188" t="s">
        <v>102</v>
      </c>
      <c r="G36" s="43" t="s">
        <v>133</v>
      </c>
      <c r="H36" s="75" t="s">
        <v>94</v>
      </c>
    </row>
    <row r="37" spans="2:8" ht="11.4" customHeight="1" x14ac:dyDescent="0.3">
      <c r="B37" s="1182"/>
      <c r="C37" s="43" t="s">
        <v>134</v>
      </c>
      <c r="D37" s="76" t="s">
        <v>95</v>
      </c>
      <c r="E37"/>
      <c r="F37" s="1189"/>
      <c r="G37" s="43" t="s">
        <v>134</v>
      </c>
      <c r="H37" s="76" t="s">
        <v>95</v>
      </c>
    </row>
    <row r="38" spans="2:8" ht="11.4" customHeight="1" x14ac:dyDescent="0.3">
      <c r="B38" s="1182"/>
      <c r="C38" s="43" t="s">
        <v>135</v>
      </c>
      <c r="D38" s="76" t="s">
        <v>96</v>
      </c>
      <c r="E38"/>
      <c r="F38" s="1189"/>
      <c r="G38" s="43" t="s">
        <v>135</v>
      </c>
      <c r="H38" s="76" t="s">
        <v>96</v>
      </c>
    </row>
    <row r="39" spans="2:8" ht="11.4" customHeight="1" x14ac:dyDescent="0.3">
      <c r="B39" s="1182"/>
      <c r="C39" s="43" t="s">
        <v>136</v>
      </c>
      <c r="D39" s="76" t="s">
        <v>97</v>
      </c>
      <c r="E39"/>
      <c r="F39" s="1189"/>
      <c r="G39" s="43" t="s">
        <v>136</v>
      </c>
      <c r="H39" s="76" t="s">
        <v>97</v>
      </c>
    </row>
    <row r="40" spans="2:8" ht="11.4" customHeight="1" x14ac:dyDescent="0.3">
      <c r="B40" s="1182"/>
      <c r="C40" s="43" t="s">
        <v>137</v>
      </c>
      <c r="D40" s="76" t="s">
        <v>98</v>
      </c>
      <c r="E40"/>
      <c r="F40" s="1189"/>
      <c r="G40" s="43" t="s">
        <v>137</v>
      </c>
      <c r="H40" s="76" t="s">
        <v>98</v>
      </c>
    </row>
    <row r="41" spans="2:8" ht="11.4" customHeight="1" x14ac:dyDescent="0.3">
      <c r="B41" s="1182"/>
      <c r="C41" s="43" t="s">
        <v>138</v>
      </c>
      <c r="D41" s="76" t="s">
        <v>99</v>
      </c>
      <c r="E41"/>
      <c r="F41" s="1189"/>
      <c r="G41" s="43" t="s">
        <v>138</v>
      </c>
      <c r="H41" s="76" t="s">
        <v>99</v>
      </c>
    </row>
    <row r="42" spans="2:8" ht="11.25" customHeight="1" x14ac:dyDescent="0.3">
      <c r="B42" s="1182"/>
      <c r="C42" s="43" t="s">
        <v>139</v>
      </c>
      <c r="D42" s="76" t="s">
        <v>100</v>
      </c>
      <c r="E42"/>
      <c r="F42" s="1189"/>
      <c r="G42" s="43" t="s">
        <v>139</v>
      </c>
      <c r="H42" s="76" t="s">
        <v>100</v>
      </c>
    </row>
    <row r="43" spans="2:8" ht="11.4" customHeight="1" x14ac:dyDescent="0.3">
      <c r="B43" s="1183"/>
      <c r="C43" s="43" t="s">
        <v>140</v>
      </c>
      <c r="D43" s="77" t="s">
        <v>101</v>
      </c>
      <c r="E43"/>
      <c r="F43" s="1189"/>
      <c r="G43" s="43" t="s">
        <v>140</v>
      </c>
      <c r="H43" s="77" t="s">
        <v>101</v>
      </c>
    </row>
    <row r="44" spans="2:8" ht="11.4" customHeight="1" x14ac:dyDescent="0.3">
      <c r="B44" s="1175" t="s">
        <v>81</v>
      </c>
      <c r="C44" s="43" t="s">
        <v>141</v>
      </c>
      <c r="D44" s="71" t="s">
        <v>171</v>
      </c>
      <c r="E44"/>
      <c r="F44" s="1175" t="s">
        <v>81</v>
      </c>
      <c r="G44" s="43" t="s">
        <v>141</v>
      </c>
      <c r="H44" s="71" t="s">
        <v>171</v>
      </c>
    </row>
    <row r="45" spans="2:8" ht="11.4" customHeight="1" x14ac:dyDescent="0.3">
      <c r="B45" s="1178"/>
      <c r="C45" s="43" t="s">
        <v>142</v>
      </c>
      <c r="D45" s="72" t="s">
        <v>172</v>
      </c>
      <c r="E45"/>
      <c r="F45" s="1192"/>
      <c r="G45" s="43" t="s">
        <v>142</v>
      </c>
      <c r="H45" s="72" t="s">
        <v>172</v>
      </c>
    </row>
    <row r="46" spans="2:8" ht="11.4" customHeight="1" x14ac:dyDescent="0.3">
      <c r="B46" s="1178"/>
      <c r="C46" s="43" t="s">
        <v>143</v>
      </c>
      <c r="D46" s="72" t="s">
        <v>103</v>
      </c>
      <c r="E46"/>
      <c r="F46" s="1192"/>
      <c r="G46" s="43" t="s">
        <v>143</v>
      </c>
      <c r="H46" s="72" t="s">
        <v>103</v>
      </c>
    </row>
    <row r="47" spans="2:8" ht="11.4" customHeight="1" x14ac:dyDescent="0.3">
      <c r="B47" s="1178"/>
      <c r="C47" s="43" t="s">
        <v>144</v>
      </c>
      <c r="D47" s="72" t="s">
        <v>173</v>
      </c>
      <c r="E47"/>
      <c r="F47" s="1192"/>
      <c r="G47" s="43" t="s">
        <v>144</v>
      </c>
      <c r="H47" s="72" t="s">
        <v>173</v>
      </c>
    </row>
    <row r="48" spans="2:8" ht="11.4" customHeight="1" x14ac:dyDescent="0.3">
      <c r="B48" s="1178"/>
      <c r="C48" s="43" t="s">
        <v>145</v>
      </c>
      <c r="D48" s="72" t="s">
        <v>104</v>
      </c>
      <c r="E48"/>
      <c r="F48" s="1192"/>
      <c r="G48" s="43" t="s">
        <v>145</v>
      </c>
      <c r="H48" s="72" t="s">
        <v>104</v>
      </c>
    </row>
    <row r="49" spans="2:8" ht="11.4" customHeight="1" x14ac:dyDescent="0.3">
      <c r="B49" s="1178"/>
      <c r="C49" s="43" t="s">
        <v>146</v>
      </c>
      <c r="D49" s="72" t="s">
        <v>105</v>
      </c>
      <c r="E49"/>
      <c r="F49" s="1192"/>
      <c r="G49" s="43" t="s">
        <v>146</v>
      </c>
      <c r="H49" s="72" t="s">
        <v>105</v>
      </c>
    </row>
    <row r="50" spans="2:8" ht="11.4" customHeight="1" x14ac:dyDescent="0.3">
      <c r="B50" s="1178"/>
      <c r="C50" s="43" t="s">
        <v>147</v>
      </c>
      <c r="D50" s="72" t="s">
        <v>106</v>
      </c>
      <c r="E50"/>
      <c r="F50" s="1192"/>
      <c r="G50" s="43" t="s">
        <v>147</v>
      </c>
      <c r="H50" s="72" t="s">
        <v>106</v>
      </c>
    </row>
    <row r="51" spans="2:8" ht="11.4" customHeight="1" x14ac:dyDescent="0.3">
      <c r="B51" s="1179"/>
      <c r="C51" s="43" t="s">
        <v>148</v>
      </c>
      <c r="D51" s="73" t="s">
        <v>107</v>
      </c>
      <c r="E51"/>
      <c r="F51" s="1192"/>
      <c r="G51" s="43" t="s">
        <v>148</v>
      </c>
      <c r="H51" s="73" t="s">
        <v>107</v>
      </c>
    </row>
    <row r="52" spans="2:8" ht="11.4" customHeight="1" x14ac:dyDescent="0.3">
      <c r="B52" s="1175" t="s">
        <v>83</v>
      </c>
      <c r="C52" s="43" t="s">
        <v>23</v>
      </c>
      <c r="D52" s="71" t="s">
        <v>174</v>
      </c>
      <c r="E52"/>
      <c r="F52" s="1175" t="s">
        <v>83</v>
      </c>
      <c r="G52" s="43" t="s">
        <v>23</v>
      </c>
      <c r="H52" s="71" t="s">
        <v>174</v>
      </c>
    </row>
    <row r="53" spans="2:8" ht="11.4" customHeight="1" x14ac:dyDescent="0.3">
      <c r="B53" s="1178"/>
      <c r="C53" s="43" t="s">
        <v>24</v>
      </c>
      <c r="D53" s="76" t="s">
        <v>175</v>
      </c>
      <c r="E53"/>
      <c r="F53" s="1178"/>
      <c r="G53" s="43" t="s">
        <v>24</v>
      </c>
      <c r="H53" s="76" t="s">
        <v>175</v>
      </c>
    </row>
    <row r="54" spans="2:8" ht="11.4" customHeight="1" x14ac:dyDescent="0.3">
      <c r="B54" s="1178"/>
      <c r="C54" s="43" t="s">
        <v>25</v>
      </c>
      <c r="D54" s="76" t="s">
        <v>176</v>
      </c>
      <c r="E54"/>
      <c r="F54" s="1178"/>
      <c r="G54" s="43" t="s">
        <v>25</v>
      </c>
      <c r="H54" s="76" t="s">
        <v>176</v>
      </c>
    </row>
    <row r="55" spans="2:8" ht="11.4" customHeight="1" x14ac:dyDescent="0.3">
      <c r="B55" s="1178"/>
      <c r="C55" s="43" t="s">
        <v>26</v>
      </c>
      <c r="D55" s="76" t="s">
        <v>177</v>
      </c>
      <c r="E55"/>
      <c r="F55" s="1178"/>
      <c r="G55" s="43" t="s">
        <v>26</v>
      </c>
      <c r="H55" s="76" t="s">
        <v>177</v>
      </c>
    </row>
    <row r="56" spans="2:8" ht="11.4" customHeight="1" x14ac:dyDescent="0.3">
      <c r="B56" s="1178"/>
      <c r="C56" s="43" t="s">
        <v>27</v>
      </c>
      <c r="D56" s="76" t="s">
        <v>108</v>
      </c>
      <c r="E56"/>
      <c r="F56" s="1178"/>
      <c r="G56" s="43" t="s">
        <v>27</v>
      </c>
      <c r="H56" s="76" t="s">
        <v>108</v>
      </c>
    </row>
    <row r="57" spans="2:8" ht="11.4" customHeight="1" x14ac:dyDescent="0.3">
      <c r="B57" s="1178"/>
      <c r="C57" s="43" t="s">
        <v>28</v>
      </c>
      <c r="D57" s="76" t="s">
        <v>109</v>
      </c>
      <c r="E57"/>
      <c r="F57" s="1178"/>
      <c r="G57" s="43" t="s">
        <v>28</v>
      </c>
      <c r="H57" s="76" t="s">
        <v>109</v>
      </c>
    </row>
    <row r="58" spans="2:8" ht="11.4" customHeight="1" x14ac:dyDescent="0.3">
      <c r="B58" s="1178"/>
      <c r="C58" s="43" t="s">
        <v>29</v>
      </c>
      <c r="D58" s="76" t="s">
        <v>110</v>
      </c>
      <c r="E58"/>
      <c r="F58" s="1178"/>
      <c r="G58" s="43" t="s">
        <v>29</v>
      </c>
      <c r="H58" s="76" t="s">
        <v>110</v>
      </c>
    </row>
    <row r="59" spans="2:8" ht="11.4" customHeight="1" x14ac:dyDescent="0.3">
      <c r="B59" s="1179"/>
      <c r="C59" s="43" t="s">
        <v>30</v>
      </c>
      <c r="D59" s="77" t="s">
        <v>149</v>
      </c>
      <c r="E59"/>
      <c r="F59" s="1178"/>
      <c r="G59" s="43" t="s">
        <v>30</v>
      </c>
      <c r="H59" s="77" t="s">
        <v>149</v>
      </c>
    </row>
    <row r="60" spans="2:8" ht="11.4" customHeight="1" x14ac:dyDescent="0.3">
      <c r="B60" s="1175" t="s">
        <v>14</v>
      </c>
      <c r="C60" s="43" t="s">
        <v>15</v>
      </c>
      <c r="D60" s="75" t="s">
        <v>117</v>
      </c>
      <c r="E60"/>
      <c r="F60" s="1175" t="s">
        <v>14</v>
      </c>
      <c r="G60" s="43" t="s">
        <v>15</v>
      </c>
      <c r="H60" s="75" t="s">
        <v>117</v>
      </c>
    </row>
    <row r="61" spans="2:8" ht="11.25" customHeight="1" x14ac:dyDescent="0.3">
      <c r="B61" s="1180"/>
      <c r="C61" s="43" t="s">
        <v>16</v>
      </c>
      <c r="D61" s="76" t="s">
        <v>47</v>
      </c>
      <c r="E61"/>
      <c r="F61" s="1180"/>
      <c r="G61" s="43" t="s">
        <v>16</v>
      </c>
      <c r="H61" s="76" t="s">
        <v>47</v>
      </c>
    </row>
    <row r="62" spans="2:8" ht="11.4" customHeight="1" x14ac:dyDescent="0.3">
      <c r="B62" s="1180"/>
      <c r="C62" s="43" t="s">
        <v>17</v>
      </c>
      <c r="D62" s="76" t="s">
        <v>111</v>
      </c>
      <c r="E62"/>
      <c r="F62" s="1180"/>
      <c r="G62" s="43" t="s">
        <v>17</v>
      </c>
      <c r="H62" s="76" t="s">
        <v>111</v>
      </c>
    </row>
    <row r="63" spans="2:8" ht="11.4" customHeight="1" x14ac:dyDescent="0.3">
      <c r="B63" s="1180"/>
      <c r="C63" s="43" t="s">
        <v>18</v>
      </c>
      <c r="D63" s="76" t="s">
        <v>112</v>
      </c>
      <c r="E63"/>
      <c r="F63" s="1180"/>
      <c r="G63" s="43" t="s">
        <v>18</v>
      </c>
      <c r="H63" s="76" t="s">
        <v>112</v>
      </c>
    </row>
    <row r="64" spans="2:8" ht="11.4" customHeight="1" x14ac:dyDescent="0.3">
      <c r="B64" s="1180"/>
      <c r="C64" s="43" t="s">
        <v>19</v>
      </c>
      <c r="D64" s="76" t="s">
        <v>113</v>
      </c>
      <c r="E64"/>
      <c r="F64" s="1180"/>
      <c r="G64" s="43" t="s">
        <v>19</v>
      </c>
      <c r="H64" s="76" t="s">
        <v>113</v>
      </c>
    </row>
    <row r="65" spans="2:8" ht="11.4" customHeight="1" x14ac:dyDescent="0.3">
      <c r="B65" s="1180"/>
      <c r="C65" s="43" t="s">
        <v>20</v>
      </c>
      <c r="D65" s="76" t="s">
        <v>114</v>
      </c>
      <c r="E65"/>
      <c r="F65" s="1180"/>
      <c r="G65" s="43" t="s">
        <v>20</v>
      </c>
      <c r="H65" s="76" t="s">
        <v>114</v>
      </c>
    </row>
    <row r="66" spans="2:8" ht="11.4" customHeight="1" x14ac:dyDescent="0.3">
      <c r="B66" s="1180"/>
      <c r="C66" s="43" t="s">
        <v>21</v>
      </c>
      <c r="D66" s="76" t="s">
        <v>115</v>
      </c>
      <c r="E66"/>
      <c r="F66" s="1180"/>
      <c r="G66" s="43" t="s">
        <v>21</v>
      </c>
      <c r="H66" s="76" t="s">
        <v>115</v>
      </c>
    </row>
    <row r="67" spans="2:8" ht="11.4" customHeight="1" x14ac:dyDescent="0.3">
      <c r="B67" s="1180"/>
      <c r="C67" s="64" t="s">
        <v>22</v>
      </c>
      <c r="D67" s="77" t="s">
        <v>116</v>
      </c>
      <c r="E67"/>
      <c r="F67" s="1180"/>
      <c r="G67" s="64" t="s">
        <v>22</v>
      </c>
      <c r="H67" s="77" t="s">
        <v>116</v>
      </c>
    </row>
    <row r="68" spans="2:8" s="66" customFormat="1" ht="15" customHeight="1" x14ac:dyDescent="0.2">
      <c r="B68" s="1190" t="s">
        <v>324</v>
      </c>
      <c r="C68" s="1191"/>
      <c r="D68" s="1191"/>
      <c r="E68" s="65"/>
      <c r="F68" s="1185" t="s">
        <v>324</v>
      </c>
      <c r="G68" s="1186"/>
      <c r="H68" s="1187"/>
    </row>
    <row r="69" spans="2:8" ht="24" customHeight="1" x14ac:dyDescent="0.25">
      <c r="B69" s="1193" t="s">
        <v>320</v>
      </c>
      <c r="C69" s="1194"/>
      <c r="D69" s="1195"/>
      <c r="E69"/>
      <c r="F69" s="1193" t="s">
        <v>322</v>
      </c>
      <c r="G69" s="1206"/>
      <c r="H69" s="1207"/>
    </row>
    <row r="70" spans="2:8" ht="12" customHeight="1" x14ac:dyDescent="0.25">
      <c r="B70" s="1193" t="s">
        <v>180</v>
      </c>
      <c r="C70" s="1194"/>
      <c r="D70" s="1195"/>
      <c r="E70"/>
      <c r="F70" s="68"/>
      <c r="G70" s="67"/>
      <c r="H70" s="193" t="s">
        <v>321</v>
      </c>
    </row>
    <row r="71" spans="2:8" ht="12" customHeight="1" x14ac:dyDescent="0.3">
      <c r="B71" s="1175" t="s">
        <v>39</v>
      </c>
      <c r="C71" s="6" t="s">
        <v>182</v>
      </c>
      <c r="D71" s="31"/>
      <c r="E71"/>
      <c r="F71" s="1175" t="s">
        <v>39</v>
      </c>
      <c r="G71" s="6" t="s">
        <v>182</v>
      </c>
      <c r="H71" s="31"/>
    </row>
    <row r="72" spans="2:8" ht="12" customHeight="1" x14ac:dyDescent="0.3">
      <c r="B72" s="1178"/>
      <c r="C72" s="6" t="s">
        <v>183</v>
      </c>
      <c r="D72" s="32"/>
      <c r="E72"/>
      <c r="F72" s="1178"/>
      <c r="G72" s="6" t="s">
        <v>183</v>
      </c>
      <c r="H72" s="32"/>
    </row>
    <row r="73" spans="2:8" ht="12" customHeight="1" x14ac:dyDescent="0.3">
      <c r="B73" s="1178"/>
      <c r="C73" s="6" t="s">
        <v>184</v>
      </c>
      <c r="D73" s="180"/>
      <c r="E73"/>
      <c r="F73" s="1178"/>
      <c r="G73" s="6" t="s">
        <v>184</v>
      </c>
      <c r="H73" s="32"/>
    </row>
    <row r="74" spans="2:8" ht="12" customHeight="1" x14ac:dyDescent="0.3">
      <c r="B74" s="1178"/>
      <c r="C74" s="6" t="s">
        <v>185</v>
      </c>
      <c r="D74" s="32"/>
      <c r="E74"/>
      <c r="F74" s="1178"/>
      <c r="G74" s="6" t="s">
        <v>185</v>
      </c>
      <c r="H74" s="32"/>
    </row>
    <row r="75" spans="2:8" ht="12" customHeight="1" x14ac:dyDescent="0.3">
      <c r="B75" s="1178"/>
      <c r="C75" s="6" t="s">
        <v>186</v>
      </c>
      <c r="D75" s="33"/>
      <c r="E75"/>
      <c r="F75" s="1178"/>
      <c r="G75" s="6" t="s">
        <v>186</v>
      </c>
      <c r="H75" s="33"/>
    </row>
    <row r="76" spans="2:8" ht="12" customHeight="1" x14ac:dyDescent="0.3">
      <c r="B76" s="1178"/>
      <c r="C76" s="6" t="s">
        <v>187</v>
      </c>
      <c r="D76" s="32"/>
      <c r="E76"/>
      <c r="F76" s="1178"/>
      <c r="G76" s="6" t="s">
        <v>187</v>
      </c>
      <c r="H76" s="32"/>
    </row>
    <row r="77" spans="2:8" ht="12" customHeight="1" x14ac:dyDescent="0.3">
      <c r="B77" s="1178"/>
      <c r="C77" s="6" t="s">
        <v>188</v>
      </c>
      <c r="D77" s="32"/>
      <c r="E77"/>
      <c r="F77" s="1178"/>
      <c r="G77" s="6" t="s">
        <v>188</v>
      </c>
      <c r="H77" s="32"/>
    </row>
    <row r="78" spans="2:8" ht="12" customHeight="1" x14ac:dyDescent="0.3">
      <c r="B78" s="1179"/>
      <c r="C78" s="6" t="s">
        <v>189</v>
      </c>
      <c r="D78" s="32"/>
      <c r="E78"/>
      <c r="F78" s="1179"/>
      <c r="G78" s="6" t="s">
        <v>189</v>
      </c>
      <c r="H78" s="32"/>
    </row>
    <row r="79" spans="2:8" ht="12" customHeight="1" x14ac:dyDescent="0.3">
      <c r="B79" s="1175" t="s">
        <v>48</v>
      </c>
      <c r="C79" s="6" t="s">
        <v>192</v>
      </c>
      <c r="D79" s="31"/>
      <c r="E79"/>
      <c r="F79" s="1175" t="s">
        <v>48</v>
      </c>
      <c r="G79" s="6" t="s">
        <v>192</v>
      </c>
      <c r="H79" s="31"/>
    </row>
    <row r="80" spans="2:8" ht="12" customHeight="1" x14ac:dyDescent="0.3">
      <c r="B80" s="1178"/>
      <c r="C80" s="6" t="s">
        <v>193</v>
      </c>
      <c r="D80" s="33"/>
      <c r="E80"/>
      <c r="F80" s="1178"/>
      <c r="G80" s="6" t="s">
        <v>193</v>
      </c>
      <c r="H80" s="33"/>
    </row>
    <row r="81" spans="2:8" ht="12" customHeight="1" x14ac:dyDescent="0.3">
      <c r="B81" s="1178"/>
      <c r="C81" s="6" t="s">
        <v>194</v>
      </c>
      <c r="D81" s="32"/>
      <c r="E81"/>
      <c r="F81" s="1178"/>
      <c r="G81" s="6" t="s">
        <v>194</v>
      </c>
      <c r="H81" s="32"/>
    </row>
    <row r="82" spans="2:8" ht="12" customHeight="1" x14ac:dyDescent="0.3">
      <c r="B82" s="1178"/>
      <c r="C82" s="6" t="s">
        <v>195</v>
      </c>
      <c r="D82" s="32"/>
      <c r="E82"/>
      <c r="F82" s="1178"/>
      <c r="G82" s="6" t="s">
        <v>195</v>
      </c>
      <c r="H82" s="32"/>
    </row>
    <row r="83" spans="2:8" ht="12" customHeight="1" x14ac:dyDescent="0.3">
      <c r="B83" s="1178"/>
      <c r="C83" s="6" t="s">
        <v>196</v>
      </c>
      <c r="D83" s="32"/>
      <c r="E83"/>
      <c r="F83" s="1178"/>
      <c r="G83" s="6" t="s">
        <v>196</v>
      </c>
      <c r="H83" s="32"/>
    </row>
    <row r="84" spans="2:8" ht="12" customHeight="1" x14ac:dyDescent="0.3">
      <c r="B84" s="1178"/>
      <c r="C84" s="6" t="s">
        <v>197</v>
      </c>
      <c r="D84" s="32"/>
      <c r="E84"/>
      <c r="F84" s="1178"/>
      <c r="G84" s="6" t="s">
        <v>197</v>
      </c>
      <c r="H84" s="32"/>
    </row>
    <row r="85" spans="2:8" ht="12" customHeight="1" x14ac:dyDescent="0.3">
      <c r="B85" s="1178"/>
      <c r="C85" s="6" t="s">
        <v>198</v>
      </c>
      <c r="D85" s="32"/>
      <c r="E85"/>
      <c r="F85" s="1178"/>
      <c r="G85" s="6" t="s">
        <v>198</v>
      </c>
      <c r="H85" s="32"/>
    </row>
    <row r="86" spans="2:8" ht="12" customHeight="1" x14ac:dyDescent="0.3">
      <c r="B86" s="1179"/>
      <c r="C86" s="6" t="s">
        <v>199</v>
      </c>
      <c r="D86" s="32"/>
      <c r="E86"/>
      <c r="F86" s="1179"/>
      <c r="G86" s="6" t="s">
        <v>199</v>
      </c>
      <c r="H86" s="32"/>
    </row>
    <row r="87" spans="2:8" ht="12" customHeight="1" x14ac:dyDescent="0.3">
      <c r="B87" s="1175" t="s">
        <v>87</v>
      </c>
      <c r="C87" s="6" t="s">
        <v>190</v>
      </c>
      <c r="D87" s="31"/>
      <c r="E87"/>
      <c r="F87" s="1175" t="s">
        <v>87</v>
      </c>
      <c r="G87" s="6" t="s">
        <v>190</v>
      </c>
      <c r="H87" s="31"/>
    </row>
    <row r="88" spans="2:8" ht="12" customHeight="1" x14ac:dyDescent="0.3">
      <c r="B88" s="1176"/>
      <c r="C88" s="6" t="s">
        <v>191</v>
      </c>
      <c r="D88" s="32"/>
      <c r="E88"/>
      <c r="F88" s="1176"/>
      <c r="G88" s="6" t="s">
        <v>191</v>
      </c>
      <c r="H88" s="32"/>
    </row>
    <row r="89" spans="2:8" ht="12" customHeight="1" x14ac:dyDescent="0.3">
      <c r="B89" s="1176"/>
      <c r="C89" s="6" t="s">
        <v>200</v>
      </c>
      <c r="D89" s="32"/>
      <c r="E89"/>
      <c r="F89" s="1176"/>
      <c r="G89" s="6" t="s">
        <v>200</v>
      </c>
      <c r="H89" s="32"/>
    </row>
    <row r="90" spans="2:8" ht="12" customHeight="1" x14ac:dyDescent="0.3">
      <c r="B90" s="1176"/>
      <c r="C90" s="6" t="s">
        <v>201</v>
      </c>
      <c r="D90" s="32"/>
      <c r="E90"/>
      <c r="F90" s="1176"/>
      <c r="G90" s="6" t="s">
        <v>201</v>
      </c>
      <c r="H90" s="32"/>
    </row>
    <row r="91" spans="2:8" ht="12" customHeight="1" x14ac:dyDescent="0.3">
      <c r="B91" s="1176"/>
      <c r="C91" s="6" t="s">
        <v>202</v>
      </c>
      <c r="D91" s="32"/>
      <c r="E91"/>
      <c r="F91" s="1176"/>
      <c r="G91" s="6" t="s">
        <v>202</v>
      </c>
      <c r="H91" s="32"/>
    </row>
    <row r="92" spans="2:8" ht="12" customHeight="1" x14ac:dyDescent="0.3">
      <c r="B92" s="1176"/>
      <c r="C92" s="6" t="s">
        <v>203</v>
      </c>
      <c r="D92" s="32"/>
      <c r="E92"/>
      <c r="F92" s="1176"/>
      <c r="G92" s="6" t="s">
        <v>203</v>
      </c>
      <c r="H92" s="32"/>
    </row>
    <row r="93" spans="2:8" ht="12" customHeight="1" x14ac:dyDescent="0.3">
      <c r="B93" s="1176"/>
      <c r="C93" s="6" t="s">
        <v>204</v>
      </c>
      <c r="D93" s="32"/>
      <c r="E93"/>
      <c r="F93" s="1176"/>
      <c r="G93" s="6" t="s">
        <v>204</v>
      </c>
      <c r="H93" s="32"/>
    </row>
    <row r="94" spans="2:8" ht="12" customHeight="1" x14ac:dyDescent="0.3">
      <c r="B94" s="1177"/>
      <c r="C94" s="6" t="s">
        <v>205</v>
      </c>
      <c r="D94" s="32"/>
      <c r="E94"/>
      <c r="F94" s="1177"/>
      <c r="G94" s="6" t="s">
        <v>205</v>
      </c>
      <c r="H94" s="32"/>
    </row>
    <row r="95" spans="2:8" ht="12" customHeight="1" x14ac:dyDescent="0.3">
      <c r="B95" s="1175" t="s">
        <v>78</v>
      </c>
      <c r="C95" s="6" t="s">
        <v>206</v>
      </c>
      <c r="D95" s="180"/>
      <c r="E95"/>
      <c r="F95" s="1175" t="s">
        <v>78</v>
      </c>
      <c r="G95" s="6" t="s">
        <v>206</v>
      </c>
      <c r="H95" s="31"/>
    </row>
    <row r="96" spans="2:8" ht="12" customHeight="1" x14ac:dyDescent="0.3">
      <c r="B96" s="1182"/>
      <c r="C96" s="6" t="s">
        <v>207</v>
      </c>
      <c r="D96" s="180"/>
      <c r="E96"/>
      <c r="F96" s="1182"/>
      <c r="G96" s="6" t="s">
        <v>207</v>
      </c>
      <c r="H96" s="32"/>
    </row>
    <row r="97" spans="2:8" ht="12" customHeight="1" x14ac:dyDescent="0.3">
      <c r="B97" s="1182"/>
      <c r="C97" s="6" t="s">
        <v>208</v>
      </c>
      <c r="D97" s="180"/>
      <c r="E97"/>
      <c r="F97" s="1182"/>
      <c r="G97" s="6" t="s">
        <v>208</v>
      </c>
      <c r="H97" s="32"/>
    </row>
    <row r="98" spans="2:8" ht="12" customHeight="1" x14ac:dyDescent="0.3">
      <c r="B98" s="1182"/>
      <c r="C98" s="6" t="s">
        <v>209</v>
      </c>
      <c r="D98" s="32"/>
      <c r="E98"/>
      <c r="F98" s="1182"/>
      <c r="G98" s="6" t="s">
        <v>209</v>
      </c>
      <c r="H98" s="32"/>
    </row>
    <row r="99" spans="2:8" ht="12" customHeight="1" x14ac:dyDescent="0.3">
      <c r="B99" s="1182"/>
      <c r="C99" s="6" t="s">
        <v>210</v>
      </c>
      <c r="D99" s="32"/>
      <c r="E99"/>
      <c r="F99" s="1182"/>
      <c r="G99" s="6" t="s">
        <v>210</v>
      </c>
      <c r="H99" s="32"/>
    </row>
    <row r="100" spans="2:8" ht="12" customHeight="1" x14ac:dyDescent="0.3">
      <c r="B100" s="1182"/>
      <c r="C100" s="6" t="s">
        <v>211</v>
      </c>
      <c r="D100" s="32"/>
      <c r="E100"/>
      <c r="F100" s="1182"/>
      <c r="G100" s="6" t="s">
        <v>211</v>
      </c>
      <c r="H100" s="32"/>
    </row>
    <row r="101" spans="2:8" ht="12" customHeight="1" x14ac:dyDescent="0.3">
      <c r="B101" s="1182"/>
      <c r="C101" s="6" t="s">
        <v>212</v>
      </c>
      <c r="D101" s="32"/>
      <c r="E101"/>
      <c r="F101" s="1182"/>
      <c r="G101" s="6" t="s">
        <v>212</v>
      </c>
      <c r="H101" s="32"/>
    </row>
    <row r="102" spans="2:8" ht="12" customHeight="1" x14ac:dyDescent="0.3">
      <c r="B102" s="1183"/>
      <c r="C102" s="6" t="s">
        <v>213</v>
      </c>
      <c r="D102" s="32"/>
      <c r="E102"/>
      <c r="F102" s="1183"/>
      <c r="G102" s="6" t="s">
        <v>213</v>
      </c>
      <c r="H102" s="32"/>
    </row>
    <row r="103" spans="2:8" ht="12" customHeight="1" x14ac:dyDescent="0.3">
      <c r="B103" s="1184" t="s">
        <v>102</v>
      </c>
      <c r="C103" s="6" t="s">
        <v>214</v>
      </c>
      <c r="D103" s="31"/>
      <c r="E103"/>
      <c r="F103" s="1184" t="s">
        <v>102</v>
      </c>
      <c r="G103" s="6" t="s">
        <v>214</v>
      </c>
      <c r="H103" s="31"/>
    </row>
    <row r="104" spans="2:8" ht="12" customHeight="1" x14ac:dyDescent="0.3">
      <c r="B104" s="1182"/>
      <c r="C104" s="6" t="s">
        <v>215</v>
      </c>
      <c r="D104" s="180"/>
      <c r="E104"/>
      <c r="F104" s="1182"/>
      <c r="G104" s="6" t="s">
        <v>215</v>
      </c>
      <c r="H104" s="32"/>
    </row>
    <row r="105" spans="2:8" ht="12" customHeight="1" x14ac:dyDescent="0.3">
      <c r="B105" s="1182"/>
      <c r="C105" s="6" t="s">
        <v>216</v>
      </c>
      <c r="D105" s="32"/>
      <c r="E105"/>
      <c r="F105" s="1182"/>
      <c r="G105" s="6" t="s">
        <v>216</v>
      </c>
      <c r="H105" s="32"/>
    </row>
    <row r="106" spans="2:8" ht="12" customHeight="1" x14ac:dyDescent="0.3">
      <c r="B106" s="1182"/>
      <c r="C106" s="6" t="s">
        <v>217</v>
      </c>
      <c r="D106" s="32"/>
      <c r="E106"/>
      <c r="F106" s="1182"/>
      <c r="G106" s="6" t="s">
        <v>217</v>
      </c>
      <c r="H106" s="32"/>
    </row>
    <row r="107" spans="2:8" ht="12" customHeight="1" x14ac:dyDescent="0.3">
      <c r="B107" s="1182"/>
      <c r="C107" s="6" t="s">
        <v>218</v>
      </c>
      <c r="D107" s="32"/>
      <c r="E107"/>
      <c r="F107" s="1182"/>
      <c r="G107" s="6" t="s">
        <v>218</v>
      </c>
      <c r="H107" s="32"/>
    </row>
    <row r="108" spans="2:8" ht="12" customHeight="1" x14ac:dyDescent="0.3">
      <c r="B108" s="1182"/>
      <c r="C108" s="6" t="s">
        <v>219</v>
      </c>
      <c r="D108" s="32"/>
      <c r="E108"/>
      <c r="F108" s="1182"/>
      <c r="G108" s="6" t="s">
        <v>219</v>
      </c>
      <c r="H108" s="32"/>
    </row>
    <row r="109" spans="2:8" ht="12" customHeight="1" x14ac:dyDescent="0.3">
      <c r="B109" s="1182"/>
      <c r="C109" s="6" t="s">
        <v>220</v>
      </c>
      <c r="D109" s="32"/>
      <c r="E109"/>
      <c r="F109" s="1182"/>
      <c r="G109" s="6" t="s">
        <v>220</v>
      </c>
      <c r="H109" s="32"/>
    </row>
    <row r="110" spans="2:8" ht="12" customHeight="1" x14ac:dyDescent="0.3">
      <c r="B110" s="1183"/>
      <c r="C110" s="6" t="s">
        <v>221</v>
      </c>
      <c r="D110" s="32"/>
      <c r="E110"/>
      <c r="F110" s="1183"/>
      <c r="G110" s="6" t="s">
        <v>221</v>
      </c>
      <c r="H110" s="32"/>
    </row>
    <row r="111" spans="2:8" ht="12" customHeight="1" x14ac:dyDescent="0.3">
      <c r="B111" s="1175" t="s">
        <v>81</v>
      </c>
      <c r="C111" s="6" t="s">
        <v>222</v>
      </c>
      <c r="D111" s="31"/>
      <c r="E111"/>
      <c r="F111" s="1175" t="s">
        <v>81</v>
      </c>
      <c r="G111" s="6" t="s">
        <v>222</v>
      </c>
      <c r="H111" s="31"/>
    </row>
    <row r="112" spans="2:8" ht="12" customHeight="1" x14ac:dyDescent="0.3">
      <c r="B112" s="1178"/>
      <c r="C112" s="6" t="s">
        <v>223</v>
      </c>
      <c r="D112" s="180"/>
      <c r="E112"/>
      <c r="F112" s="1178"/>
      <c r="G112" s="6" t="s">
        <v>223</v>
      </c>
      <c r="H112" s="32"/>
    </row>
    <row r="113" spans="2:8" ht="12" customHeight="1" x14ac:dyDescent="0.3">
      <c r="B113" s="1178"/>
      <c r="C113" s="6" t="s">
        <v>224</v>
      </c>
      <c r="D113" s="32"/>
      <c r="E113"/>
      <c r="F113" s="1178"/>
      <c r="G113" s="6" t="s">
        <v>224</v>
      </c>
      <c r="H113" s="32"/>
    </row>
    <row r="114" spans="2:8" ht="12" customHeight="1" x14ac:dyDescent="0.3">
      <c r="B114" s="1178"/>
      <c r="C114" s="6" t="s">
        <v>225</v>
      </c>
      <c r="D114" s="32"/>
      <c r="E114"/>
      <c r="F114" s="1178"/>
      <c r="G114" s="6" t="s">
        <v>225</v>
      </c>
      <c r="H114" s="32"/>
    </row>
    <row r="115" spans="2:8" ht="12" customHeight="1" x14ac:dyDescent="0.3">
      <c r="B115" s="1178"/>
      <c r="C115" s="6" t="s">
        <v>226</v>
      </c>
      <c r="D115" s="32"/>
      <c r="E115"/>
      <c r="F115" s="1178"/>
      <c r="G115" s="6" t="s">
        <v>226</v>
      </c>
      <c r="H115" s="32"/>
    </row>
    <row r="116" spans="2:8" ht="12" customHeight="1" x14ac:dyDescent="0.3">
      <c r="B116" s="1178"/>
      <c r="C116" s="6" t="s">
        <v>227</v>
      </c>
      <c r="D116" s="32"/>
      <c r="E116"/>
      <c r="F116" s="1178"/>
      <c r="G116" s="6" t="s">
        <v>227</v>
      </c>
      <c r="H116" s="32"/>
    </row>
    <row r="117" spans="2:8" ht="12" customHeight="1" x14ac:dyDescent="0.3">
      <c r="B117" s="1178"/>
      <c r="C117" s="6" t="s">
        <v>228</v>
      </c>
      <c r="D117" s="32"/>
      <c r="E117"/>
      <c r="F117" s="1178"/>
      <c r="G117" s="6" t="s">
        <v>228</v>
      </c>
      <c r="H117" s="32"/>
    </row>
    <row r="118" spans="2:8" ht="12" customHeight="1" x14ac:dyDescent="0.3">
      <c r="B118" s="1179"/>
      <c r="C118" s="6" t="s">
        <v>229</v>
      </c>
      <c r="D118" s="32"/>
      <c r="E118"/>
      <c r="F118" s="1179"/>
      <c r="G118" s="6" t="s">
        <v>229</v>
      </c>
      <c r="H118" s="32"/>
    </row>
    <row r="119" spans="2:8" ht="12" customHeight="1" x14ac:dyDescent="0.3">
      <c r="B119" s="1175" t="s">
        <v>83</v>
      </c>
      <c r="C119" s="9" t="s">
        <v>53</v>
      </c>
      <c r="D119" s="31"/>
      <c r="E119"/>
      <c r="F119" s="1175" t="s">
        <v>83</v>
      </c>
      <c r="G119" s="9" t="s">
        <v>53</v>
      </c>
      <c r="H119" s="31"/>
    </row>
    <row r="120" spans="2:8" ht="12" customHeight="1" x14ac:dyDescent="0.3">
      <c r="B120" s="1178"/>
      <c r="C120" s="6" t="s">
        <v>54</v>
      </c>
      <c r="D120" s="32"/>
      <c r="E120"/>
      <c r="F120" s="1178"/>
      <c r="G120" s="6" t="s">
        <v>54</v>
      </c>
      <c r="H120" s="32"/>
    </row>
    <row r="121" spans="2:8" ht="12" customHeight="1" x14ac:dyDescent="0.3">
      <c r="B121" s="1178"/>
      <c r="C121" s="9" t="s">
        <v>61</v>
      </c>
      <c r="D121" s="32"/>
      <c r="E121"/>
      <c r="F121" s="1178"/>
      <c r="G121" s="9" t="s">
        <v>61</v>
      </c>
      <c r="H121" s="32"/>
    </row>
    <row r="122" spans="2:8" ht="12" customHeight="1" x14ac:dyDescent="0.3">
      <c r="B122" s="1178"/>
      <c r="C122" s="6" t="s">
        <v>62</v>
      </c>
      <c r="D122" s="32"/>
      <c r="E122"/>
      <c r="F122" s="1178"/>
      <c r="G122" s="6" t="s">
        <v>62</v>
      </c>
      <c r="H122" s="32"/>
    </row>
    <row r="123" spans="2:8" ht="12" customHeight="1" x14ac:dyDescent="0.3">
      <c r="B123" s="1178"/>
      <c r="C123" s="9" t="s">
        <v>63</v>
      </c>
      <c r="D123" s="32"/>
      <c r="E123"/>
      <c r="F123" s="1178"/>
      <c r="G123" s="9" t="s">
        <v>63</v>
      </c>
      <c r="H123" s="32"/>
    </row>
    <row r="124" spans="2:8" ht="12" customHeight="1" x14ac:dyDescent="0.3">
      <c r="B124" s="1178"/>
      <c r="C124" s="6" t="s">
        <v>64</v>
      </c>
      <c r="D124" s="32"/>
      <c r="E124"/>
      <c r="F124" s="1178"/>
      <c r="G124" s="6" t="s">
        <v>64</v>
      </c>
      <c r="H124" s="32"/>
    </row>
    <row r="125" spans="2:8" ht="12" customHeight="1" x14ac:dyDescent="0.3">
      <c r="B125" s="1178"/>
      <c r="C125" s="9" t="s">
        <v>65</v>
      </c>
      <c r="D125" s="32"/>
      <c r="E125"/>
      <c r="F125" s="1178"/>
      <c r="G125" s="9" t="s">
        <v>65</v>
      </c>
      <c r="H125" s="32"/>
    </row>
    <row r="126" spans="2:8" ht="12" customHeight="1" x14ac:dyDescent="0.3">
      <c r="B126" s="1179"/>
      <c r="C126" s="6" t="s">
        <v>66</v>
      </c>
      <c r="D126" s="32"/>
      <c r="E126"/>
      <c r="F126" s="1179"/>
      <c r="G126" s="6" t="s">
        <v>66</v>
      </c>
      <c r="H126" s="32"/>
    </row>
    <row r="127" spans="2:8" ht="12" customHeight="1" x14ac:dyDescent="0.3">
      <c r="B127" s="1175" t="s">
        <v>14</v>
      </c>
      <c r="C127" s="6" t="s">
        <v>51</v>
      </c>
      <c r="D127" s="31"/>
      <c r="E127"/>
      <c r="F127" s="1175" t="s">
        <v>14</v>
      </c>
      <c r="G127" s="6" t="s">
        <v>51</v>
      </c>
      <c r="H127" s="31"/>
    </row>
    <row r="128" spans="2:8" ht="12" customHeight="1" x14ac:dyDescent="0.3">
      <c r="B128" s="1180"/>
      <c r="C128" s="6" t="s">
        <v>52</v>
      </c>
      <c r="D128" s="32"/>
      <c r="E128"/>
      <c r="F128" s="1180"/>
      <c r="G128" s="6" t="s">
        <v>52</v>
      </c>
      <c r="H128" s="32"/>
    </row>
    <row r="129" spans="2:8" ht="12" customHeight="1" x14ac:dyDescent="0.3">
      <c r="B129" s="1180"/>
      <c r="C129" s="6" t="s">
        <v>55</v>
      </c>
      <c r="D129" s="32"/>
      <c r="E129"/>
      <c r="F129" s="1180"/>
      <c r="G129" s="6" t="s">
        <v>55</v>
      </c>
      <c r="H129" s="32"/>
    </row>
    <row r="130" spans="2:8" ht="12" customHeight="1" x14ac:dyDescent="0.3">
      <c r="B130" s="1180"/>
      <c r="C130" s="6" t="s">
        <v>56</v>
      </c>
      <c r="D130" s="32"/>
      <c r="E130"/>
      <c r="F130" s="1180"/>
      <c r="G130" s="6" t="s">
        <v>56</v>
      </c>
      <c r="H130" s="32"/>
    </row>
    <row r="131" spans="2:8" ht="12" customHeight="1" x14ac:dyDescent="0.3">
      <c r="B131" s="1180"/>
      <c r="C131" s="6" t="s">
        <v>57</v>
      </c>
      <c r="D131" s="32"/>
      <c r="E131"/>
      <c r="F131" s="1180"/>
      <c r="G131" s="6" t="s">
        <v>57</v>
      </c>
      <c r="H131" s="32"/>
    </row>
    <row r="132" spans="2:8" ht="12" customHeight="1" x14ac:dyDescent="0.3">
      <c r="B132" s="1180"/>
      <c r="C132" s="6" t="s">
        <v>58</v>
      </c>
      <c r="D132" s="32"/>
      <c r="E132"/>
      <c r="F132" s="1180"/>
      <c r="G132" s="6" t="s">
        <v>58</v>
      </c>
      <c r="H132" s="32"/>
    </row>
    <row r="133" spans="2:8" ht="12" customHeight="1" x14ac:dyDescent="0.3">
      <c r="B133" s="1180"/>
      <c r="C133" s="6" t="s">
        <v>59</v>
      </c>
      <c r="D133" s="32"/>
      <c r="E133"/>
      <c r="F133" s="1180"/>
      <c r="G133" s="6" t="s">
        <v>59</v>
      </c>
      <c r="H133" s="32"/>
    </row>
    <row r="134" spans="2:8" ht="12" customHeight="1" x14ac:dyDescent="0.3">
      <c r="B134" s="1181"/>
      <c r="C134" s="6" t="s">
        <v>60</v>
      </c>
      <c r="D134" s="63"/>
      <c r="E134"/>
      <c r="F134" s="1181"/>
      <c r="G134" s="6" t="s">
        <v>60</v>
      </c>
      <c r="H134" s="63"/>
    </row>
    <row r="135" spans="2:8" ht="13.8" x14ac:dyDescent="0.3">
      <c r="B135" s="41"/>
      <c r="C135" s="42"/>
      <c r="D135" s="42"/>
      <c r="E135"/>
    </row>
    <row r="136" spans="2:8" x14ac:dyDescent="0.25">
      <c r="E136"/>
    </row>
    <row r="137" spans="2:8" ht="24" customHeight="1" x14ac:dyDescent="0.25">
      <c r="E137"/>
    </row>
    <row r="138" spans="2:8" ht="12.75" customHeight="1" x14ac:dyDescent="0.25">
      <c r="E138"/>
    </row>
    <row r="139" spans="2:8" x14ac:dyDescent="0.25">
      <c r="E139"/>
    </row>
    <row r="140" spans="2:8" x14ac:dyDescent="0.25">
      <c r="E140"/>
    </row>
    <row r="141" spans="2:8" x14ac:dyDescent="0.25">
      <c r="E141"/>
    </row>
    <row r="142" spans="2:8" x14ac:dyDescent="0.25">
      <c r="E142"/>
    </row>
    <row r="143" spans="2:8" x14ac:dyDescent="0.25">
      <c r="E143"/>
    </row>
    <row r="144" spans="2:8" x14ac:dyDescent="0.25">
      <c r="E144"/>
    </row>
    <row r="145" spans="5:5" x14ac:dyDescent="0.25">
      <c r="E145"/>
    </row>
    <row r="146" spans="5:5" x14ac:dyDescent="0.25">
      <c r="E146"/>
    </row>
    <row r="147" spans="5:5" ht="12.75" customHeight="1" x14ac:dyDescent="0.25">
      <c r="E147"/>
    </row>
    <row r="148" spans="5:5" x14ac:dyDescent="0.25">
      <c r="E148"/>
    </row>
    <row r="165" ht="12.75" customHeight="1" x14ac:dyDescent="0.25"/>
    <row r="174" ht="12.75" customHeight="1" x14ac:dyDescent="0.25"/>
    <row r="195" ht="12.75" customHeight="1" x14ac:dyDescent="0.25"/>
    <row r="204" ht="12.75" customHeight="1" x14ac:dyDescent="0.25"/>
    <row r="213" ht="12.75" customHeight="1" x14ac:dyDescent="0.25"/>
    <row r="222" ht="12.75" customHeight="1" x14ac:dyDescent="0.25"/>
    <row r="231" ht="12.75" customHeight="1" x14ac:dyDescent="0.25"/>
    <row r="240" ht="12.75" customHeight="1" x14ac:dyDescent="0.25"/>
  </sheetData>
  <mergeCells count="40">
    <mergeCell ref="B70:D70"/>
    <mergeCell ref="B2:H2"/>
    <mergeCell ref="B79:B86"/>
    <mergeCell ref="B44:B51"/>
    <mergeCell ref="B52:B59"/>
    <mergeCell ref="B60:B67"/>
    <mergeCell ref="B69:D69"/>
    <mergeCell ref="F3:H3"/>
    <mergeCell ref="F79:F86"/>
    <mergeCell ref="B28:B35"/>
    <mergeCell ref="B3:D3"/>
    <mergeCell ref="B4:B11"/>
    <mergeCell ref="F4:F11"/>
    <mergeCell ref="F12:F19"/>
    <mergeCell ref="F69:H69"/>
    <mergeCell ref="B12:B19"/>
    <mergeCell ref="B20:B27"/>
    <mergeCell ref="B36:B43"/>
    <mergeCell ref="F20:F27"/>
    <mergeCell ref="F68:H68"/>
    <mergeCell ref="F28:F35"/>
    <mergeCell ref="F36:F43"/>
    <mergeCell ref="F52:F59"/>
    <mergeCell ref="F60:F67"/>
    <mergeCell ref="B68:D68"/>
    <mergeCell ref="F44:F51"/>
    <mergeCell ref="B127:B134"/>
    <mergeCell ref="B111:B118"/>
    <mergeCell ref="F127:F134"/>
    <mergeCell ref="B95:B102"/>
    <mergeCell ref="B103:B110"/>
    <mergeCell ref="F103:F110"/>
    <mergeCell ref="F95:F102"/>
    <mergeCell ref="F87:F94"/>
    <mergeCell ref="F111:F118"/>
    <mergeCell ref="F119:F126"/>
    <mergeCell ref="F71:F78"/>
    <mergeCell ref="B119:B126"/>
    <mergeCell ref="B87:B94"/>
    <mergeCell ref="B71:B78"/>
  </mergeCells>
  <phoneticPr fontId="3" type="noConversion"/>
  <printOptions horizontalCentered="1" verticalCentered="1"/>
  <pageMargins left="0" right="0" top="0" bottom="0" header="0" footer="0"/>
  <pageSetup scale="95" orientation="portrait" blackAndWhite="1" horizontalDpi="4294967295" r:id="rId1"/>
  <headerFooter alignWithMargins="0"/>
  <rowBreaks count="1" manualBreakCount="1">
    <brk id="6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99"/>
    <pageSetUpPr fitToPage="1"/>
  </sheetPr>
  <dimension ref="B1:M52"/>
  <sheetViews>
    <sheetView showGridLines="0" showRowColHeaders="0" workbookViewId="0">
      <selection activeCell="C4" sqref="C4:I4"/>
    </sheetView>
  </sheetViews>
  <sheetFormatPr defaultColWidth="8.88671875" defaultRowHeight="13.2" x14ac:dyDescent="0.25"/>
  <cols>
    <col min="1" max="1" width="8.88671875" style="229"/>
    <col min="2" max="2" width="2.6640625" style="229" customWidth="1"/>
    <col min="3" max="3" width="8.88671875" style="229"/>
    <col min="4" max="8" width="14.44140625" style="229" customWidth="1"/>
    <col min="9" max="9" width="8.88671875" style="229"/>
    <col min="10" max="10" width="2.6640625" style="229" customWidth="1"/>
    <col min="11" max="16384" width="8.88671875" style="229"/>
  </cols>
  <sheetData>
    <row r="1" spans="2:13" ht="13.8" thickBot="1" x14ac:dyDescent="0.3"/>
    <row r="2" spans="2:13" ht="13.2" customHeight="1" x14ac:dyDescent="0.25">
      <c r="B2" s="748"/>
      <c r="C2" s="748"/>
      <c r="D2" s="748"/>
      <c r="E2" s="748"/>
      <c r="F2" s="748"/>
      <c r="G2" s="748"/>
      <c r="H2" s="748"/>
      <c r="I2" s="748"/>
      <c r="J2" s="748"/>
      <c r="L2" s="1622" t="s">
        <v>879</v>
      </c>
    </row>
    <row r="3" spans="2:13" ht="27.6" customHeight="1" thickBot="1" x14ac:dyDescent="0.3">
      <c r="B3" s="748"/>
      <c r="C3" s="1635" t="s">
        <v>420</v>
      </c>
      <c r="D3" s="1635"/>
      <c r="E3" s="1635"/>
      <c r="F3" s="1635"/>
      <c r="G3" s="1635"/>
      <c r="H3" s="1635"/>
      <c r="I3" s="1635"/>
      <c r="J3" s="757"/>
      <c r="K3" s="758"/>
      <c r="L3" s="1623"/>
      <c r="M3" s="758"/>
    </row>
    <row r="4" spans="2:13" ht="13.8" x14ac:dyDescent="0.25">
      <c r="B4" s="748"/>
      <c r="C4" s="1634" t="s">
        <v>813</v>
      </c>
      <c r="D4" s="1634"/>
      <c r="E4" s="1634"/>
      <c r="F4" s="1634"/>
      <c r="G4" s="1634"/>
      <c r="H4" s="1634"/>
      <c r="I4" s="1634"/>
      <c r="J4" s="764"/>
      <c r="K4" s="759"/>
      <c r="L4" s="759"/>
      <c r="M4" s="759"/>
    </row>
    <row r="5" spans="2:13" ht="21" customHeight="1" x14ac:dyDescent="0.25">
      <c r="B5" s="748"/>
      <c r="C5" s="748"/>
      <c r="D5" s="748"/>
      <c r="E5" s="748"/>
      <c r="F5" s="748"/>
      <c r="G5" s="748"/>
      <c r="H5" s="748"/>
      <c r="I5" s="748"/>
      <c r="J5" s="748"/>
    </row>
    <row r="6" spans="2:13" ht="13.8" x14ac:dyDescent="0.25">
      <c r="B6" s="748"/>
      <c r="C6" s="1636" t="s">
        <v>695</v>
      </c>
      <c r="D6" s="1636"/>
      <c r="E6" s="760">
        <f>'28 Sign In Form'!G3</f>
        <v>0</v>
      </c>
      <c r="F6" s="885"/>
      <c r="G6" s="880" t="s">
        <v>4</v>
      </c>
      <c r="H6" s="760">
        <f>'29 NON-DISCLOSURE'!D8</f>
        <v>0</v>
      </c>
      <c r="I6" s="748"/>
      <c r="J6" s="748"/>
    </row>
    <row r="7" spans="2:13" ht="13.8" x14ac:dyDescent="0.25">
      <c r="B7" s="748"/>
      <c r="C7" s="1637" t="s">
        <v>823</v>
      </c>
      <c r="D7" s="1637"/>
      <c r="E7" s="1638" t="str">
        <f>'29 NON-DISCLOSURE'!D10</f>
        <v>Chief 0 0</v>
      </c>
      <c r="F7" s="1638"/>
      <c r="G7" s="879" t="s">
        <v>325</v>
      </c>
      <c r="H7" s="760">
        <f>'28 Sign In Form'!G5</f>
        <v>0</v>
      </c>
      <c r="I7" s="748"/>
      <c r="J7" s="748"/>
    </row>
    <row r="8" spans="2:13" ht="27" customHeight="1" x14ac:dyDescent="0.25">
      <c r="B8" s="748"/>
      <c r="C8" s="748"/>
      <c r="D8" s="748"/>
      <c r="E8" s="760"/>
      <c r="F8" s="748"/>
      <c r="G8" s="748"/>
      <c r="H8" s="748"/>
      <c r="I8" s="748"/>
      <c r="J8" s="748"/>
    </row>
    <row r="9" spans="2:13" x14ac:dyDescent="0.25">
      <c r="B9" s="748"/>
      <c r="C9" s="1633" t="s">
        <v>812</v>
      </c>
      <c r="D9" s="1633"/>
      <c r="E9" s="1633"/>
      <c r="F9" s="1633"/>
      <c r="G9" s="1633"/>
      <c r="H9" s="1633"/>
      <c r="I9" s="1633"/>
      <c r="J9" s="748"/>
    </row>
    <row r="10" spans="2:13" x14ac:dyDescent="0.25">
      <c r="B10" s="748"/>
      <c r="C10" s="748"/>
      <c r="D10" s="761">
        <v>5</v>
      </c>
      <c r="E10" s="761">
        <v>4</v>
      </c>
      <c r="F10" s="761">
        <v>3</v>
      </c>
      <c r="G10" s="761">
        <v>2</v>
      </c>
      <c r="H10" s="761">
        <v>1</v>
      </c>
      <c r="I10" s="748"/>
      <c r="J10" s="748"/>
    </row>
    <row r="11" spans="2:13" x14ac:dyDescent="0.25">
      <c r="B11" s="748"/>
      <c r="C11" s="748"/>
      <c r="D11" s="761" t="s">
        <v>804</v>
      </c>
      <c r="E11" s="761"/>
      <c r="F11" s="761" t="s">
        <v>805</v>
      </c>
      <c r="G11" s="761"/>
      <c r="H11" s="761" t="s">
        <v>806</v>
      </c>
      <c r="I11" s="748"/>
      <c r="J11" s="748"/>
    </row>
    <row r="12" spans="2:13" x14ac:dyDescent="0.25">
      <c r="B12" s="748"/>
      <c r="C12" s="748"/>
      <c r="D12" s="748"/>
      <c r="E12" s="748"/>
      <c r="F12" s="748"/>
      <c r="G12" s="748"/>
      <c r="H12" s="748"/>
      <c r="I12" s="748"/>
      <c r="J12" s="748"/>
    </row>
    <row r="13" spans="2:13" x14ac:dyDescent="0.25">
      <c r="B13" s="748"/>
      <c r="C13" s="748"/>
      <c r="D13" s="96" t="s">
        <v>818</v>
      </c>
      <c r="E13" s="748"/>
      <c r="F13" s="748"/>
      <c r="G13" s="748"/>
      <c r="H13" s="748"/>
      <c r="I13" s="748"/>
      <c r="J13" s="748"/>
    </row>
    <row r="14" spans="2:13" ht="15.6" customHeight="1" x14ac:dyDescent="0.25">
      <c r="B14" s="748"/>
      <c r="C14" s="748"/>
      <c r="D14" s="96"/>
      <c r="E14" s="748"/>
      <c r="F14" s="748"/>
      <c r="G14" s="748"/>
      <c r="H14" s="748"/>
      <c r="I14" s="748"/>
      <c r="J14" s="748"/>
    </row>
    <row r="15" spans="2:13" x14ac:dyDescent="0.25">
      <c r="B15" s="748"/>
      <c r="C15" s="96" t="s">
        <v>814</v>
      </c>
      <c r="D15" s="748"/>
      <c r="E15" s="748"/>
      <c r="F15" s="748"/>
      <c r="G15" s="748"/>
      <c r="H15" s="748"/>
      <c r="I15" s="748"/>
      <c r="J15" s="748"/>
    </row>
    <row r="16" spans="2:13" x14ac:dyDescent="0.25">
      <c r="B16" s="748"/>
      <c r="C16" s="748"/>
      <c r="D16" s="761">
        <v>5</v>
      </c>
      <c r="E16" s="761">
        <v>4</v>
      </c>
      <c r="F16" s="761">
        <v>3</v>
      </c>
      <c r="G16" s="761">
        <v>2</v>
      </c>
      <c r="H16" s="761">
        <v>1</v>
      </c>
      <c r="I16" s="748"/>
      <c r="J16" s="748"/>
    </row>
    <row r="17" spans="2:10" x14ac:dyDescent="0.25">
      <c r="B17" s="748"/>
      <c r="C17" s="748"/>
      <c r="D17" s="761" t="s">
        <v>804</v>
      </c>
      <c r="E17" s="761"/>
      <c r="F17" s="761" t="s">
        <v>805</v>
      </c>
      <c r="G17" s="761"/>
      <c r="H17" s="761" t="s">
        <v>806</v>
      </c>
      <c r="I17" s="748"/>
      <c r="J17" s="748"/>
    </row>
    <row r="18" spans="2:10" x14ac:dyDescent="0.25">
      <c r="B18" s="748"/>
      <c r="C18" s="748"/>
      <c r="D18" s="748"/>
      <c r="E18" s="748"/>
      <c r="F18" s="748"/>
      <c r="G18" s="748"/>
      <c r="H18" s="748"/>
      <c r="I18" s="748"/>
      <c r="J18" s="748"/>
    </row>
    <row r="19" spans="2:10" x14ac:dyDescent="0.25">
      <c r="B19" s="748"/>
      <c r="C19" s="748"/>
      <c r="D19" s="96" t="s">
        <v>818</v>
      </c>
      <c r="E19" s="748"/>
      <c r="F19" s="748"/>
      <c r="G19" s="748"/>
      <c r="H19" s="748"/>
      <c r="I19" s="748"/>
      <c r="J19" s="748"/>
    </row>
    <row r="20" spans="2:10" ht="15.6" customHeight="1" x14ac:dyDescent="0.25">
      <c r="B20" s="748"/>
      <c r="C20" s="748"/>
      <c r="D20" s="748"/>
      <c r="E20" s="748"/>
      <c r="F20" s="748"/>
      <c r="G20" s="748"/>
      <c r="H20" s="748"/>
      <c r="I20" s="748"/>
      <c r="J20" s="748"/>
    </row>
    <row r="21" spans="2:10" x14ac:dyDescent="0.25">
      <c r="B21" s="748"/>
      <c r="C21" s="96" t="s">
        <v>815</v>
      </c>
      <c r="D21" s="748"/>
      <c r="E21" s="748"/>
      <c r="F21" s="748"/>
      <c r="G21" s="748"/>
      <c r="H21" s="748"/>
      <c r="I21" s="748"/>
      <c r="J21" s="748"/>
    </row>
    <row r="22" spans="2:10" x14ac:dyDescent="0.25">
      <c r="B22" s="748"/>
      <c r="C22" s="748"/>
      <c r="D22" s="761">
        <v>5</v>
      </c>
      <c r="E22" s="761">
        <v>4</v>
      </c>
      <c r="F22" s="761">
        <v>3</v>
      </c>
      <c r="G22" s="761">
        <v>2</v>
      </c>
      <c r="H22" s="761">
        <v>1</v>
      </c>
      <c r="I22" s="748"/>
      <c r="J22" s="748"/>
    </row>
    <row r="23" spans="2:10" x14ac:dyDescent="0.25">
      <c r="B23" s="748"/>
      <c r="C23" s="748"/>
      <c r="D23" s="761" t="s">
        <v>804</v>
      </c>
      <c r="E23" s="761"/>
      <c r="F23" s="761" t="s">
        <v>805</v>
      </c>
      <c r="G23" s="761"/>
      <c r="H23" s="761" t="s">
        <v>806</v>
      </c>
      <c r="I23" s="748"/>
      <c r="J23" s="748"/>
    </row>
    <row r="24" spans="2:10" x14ac:dyDescent="0.25">
      <c r="B24" s="748"/>
      <c r="C24" s="748"/>
      <c r="D24" s="748"/>
      <c r="E24" s="748"/>
      <c r="F24" s="748"/>
      <c r="G24" s="748"/>
      <c r="H24" s="748"/>
      <c r="I24" s="748"/>
      <c r="J24" s="748"/>
    </row>
    <row r="25" spans="2:10" x14ac:dyDescent="0.25">
      <c r="B25" s="748"/>
      <c r="C25" s="748"/>
      <c r="D25" s="96" t="s">
        <v>818</v>
      </c>
      <c r="E25" s="748"/>
      <c r="F25" s="748"/>
      <c r="G25" s="748"/>
      <c r="H25" s="748"/>
      <c r="I25" s="748"/>
      <c r="J25" s="748"/>
    </row>
    <row r="26" spans="2:10" ht="15.6" customHeight="1" x14ac:dyDescent="0.25">
      <c r="B26" s="748"/>
      <c r="C26" s="748"/>
      <c r="D26" s="748"/>
      <c r="E26" s="748"/>
      <c r="F26" s="748"/>
      <c r="G26" s="748"/>
      <c r="H26" s="748"/>
      <c r="I26" s="748"/>
      <c r="J26" s="748"/>
    </row>
    <row r="27" spans="2:10" x14ac:dyDescent="0.25">
      <c r="B27" s="748"/>
      <c r="C27" s="96" t="s">
        <v>816</v>
      </c>
      <c r="D27" s="748"/>
      <c r="E27" s="748"/>
      <c r="F27" s="748"/>
      <c r="G27" s="748"/>
      <c r="H27" s="748"/>
      <c r="I27" s="748"/>
      <c r="J27" s="748"/>
    </row>
    <row r="28" spans="2:10" x14ac:dyDescent="0.25">
      <c r="B28" s="748"/>
      <c r="C28" s="748"/>
      <c r="D28" s="761">
        <v>5</v>
      </c>
      <c r="E28" s="761">
        <v>4</v>
      </c>
      <c r="F28" s="761">
        <v>3</v>
      </c>
      <c r="G28" s="761">
        <v>2</v>
      </c>
      <c r="H28" s="761">
        <v>1</v>
      </c>
      <c r="I28" s="748"/>
      <c r="J28" s="748"/>
    </row>
    <row r="29" spans="2:10" x14ac:dyDescent="0.25">
      <c r="B29" s="748"/>
      <c r="C29" s="748"/>
      <c r="D29" s="761" t="s">
        <v>804</v>
      </c>
      <c r="E29" s="761"/>
      <c r="F29" s="761" t="s">
        <v>805</v>
      </c>
      <c r="G29" s="761"/>
      <c r="H29" s="761" t="s">
        <v>806</v>
      </c>
      <c r="I29" s="748"/>
      <c r="J29" s="748"/>
    </row>
    <row r="30" spans="2:10" x14ac:dyDescent="0.25">
      <c r="B30" s="748"/>
      <c r="C30" s="748"/>
      <c r="D30" s="748"/>
      <c r="E30" s="748"/>
      <c r="F30" s="748"/>
      <c r="G30" s="748"/>
      <c r="H30" s="748"/>
      <c r="I30" s="748"/>
      <c r="J30" s="748"/>
    </row>
    <row r="31" spans="2:10" x14ac:dyDescent="0.25">
      <c r="B31" s="748"/>
      <c r="C31" s="748"/>
      <c r="D31" s="96" t="s">
        <v>818</v>
      </c>
      <c r="E31" s="748"/>
      <c r="F31" s="748"/>
      <c r="G31" s="748"/>
      <c r="H31" s="748"/>
      <c r="I31" s="748"/>
      <c r="J31" s="748"/>
    </row>
    <row r="32" spans="2:10" ht="15.6" customHeight="1" x14ac:dyDescent="0.25">
      <c r="B32" s="748"/>
      <c r="C32" s="748"/>
      <c r="D32" s="748"/>
      <c r="E32" s="748"/>
      <c r="F32" s="748"/>
      <c r="G32" s="748"/>
      <c r="H32" s="748"/>
      <c r="I32" s="748"/>
      <c r="J32" s="748"/>
    </row>
    <row r="33" spans="2:10" x14ac:dyDescent="0.25">
      <c r="B33" s="748"/>
      <c r="C33" s="1630" t="s">
        <v>821</v>
      </c>
      <c r="D33" s="1630"/>
      <c r="E33" s="1630"/>
      <c r="F33" s="1630"/>
      <c r="G33" s="1630"/>
      <c r="H33" s="1630"/>
      <c r="I33" s="1630"/>
      <c r="J33" s="748"/>
    </row>
    <row r="34" spans="2:10" x14ac:dyDescent="0.25">
      <c r="B34" s="748"/>
      <c r="C34" s="748"/>
      <c r="D34" s="1628" t="s">
        <v>807</v>
      </c>
      <c r="E34" s="1628"/>
      <c r="F34" s="1631" t="s">
        <v>817</v>
      </c>
      <c r="G34" s="1631"/>
      <c r="H34" s="1631"/>
      <c r="I34" s="1631"/>
      <c r="J34" s="748"/>
    </row>
    <row r="35" spans="2:10" ht="16.2" customHeight="1" x14ac:dyDescent="0.25">
      <c r="B35" s="748"/>
      <c r="C35" s="748"/>
      <c r="D35" s="1628" t="s">
        <v>808</v>
      </c>
      <c r="E35" s="1628"/>
      <c r="F35" s="1629"/>
      <c r="G35" s="1629"/>
      <c r="H35" s="1629"/>
      <c r="I35" s="1629"/>
      <c r="J35" s="748"/>
    </row>
    <row r="36" spans="2:10" ht="16.2" customHeight="1" x14ac:dyDescent="0.25">
      <c r="B36" s="748"/>
      <c r="C36" s="748"/>
      <c r="D36" s="1628" t="s">
        <v>809</v>
      </c>
      <c r="E36" s="1628"/>
      <c r="F36" s="1629"/>
      <c r="G36" s="1629"/>
      <c r="H36" s="1629"/>
      <c r="I36" s="1629"/>
      <c r="J36" s="748"/>
    </row>
    <row r="37" spans="2:10" ht="16.2" customHeight="1" x14ac:dyDescent="0.25">
      <c r="B37" s="748"/>
      <c r="C37" s="748"/>
      <c r="D37" s="1628" t="s">
        <v>810</v>
      </c>
      <c r="E37" s="1628"/>
      <c r="F37" s="1629"/>
      <c r="G37" s="1629"/>
      <c r="H37" s="1629"/>
      <c r="I37" s="1629"/>
      <c r="J37" s="748"/>
    </row>
    <row r="38" spans="2:10" ht="16.2" customHeight="1" x14ac:dyDescent="0.25">
      <c r="B38" s="748"/>
      <c r="C38" s="748"/>
      <c r="D38" s="1633" t="s">
        <v>820</v>
      </c>
      <c r="E38" s="1628"/>
      <c r="F38" s="1629"/>
      <c r="G38" s="1629"/>
      <c r="H38" s="1629"/>
      <c r="I38" s="1629"/>
      <c r="J38" s="748"/>
    </row>
    <row r="39" spans="2:10" ht="15.6" customHeight="1" x14ac:dyDescent="0.25">
      <c r="B39" s="748"/>
      <c r="C39" s="748"/>
      <c r="D39" s="749"/>
      <c r="E39" s="749"/>
      <c r="F39" s="748"/>
      <c r="G39" s="748"/>
      <c r="H39" s="748"/>
      <c r="I39" s="748"/>
      <c r="J39" s="748"/>
    </row>
    <row r="40" spans="2:10" x14ac:dyDescent="0.25">
      <c r="B40" s="748"/>
      <c r="C40" s="1630" t="s">
        <v>822</v>
      </c>
      <c r="D40" s="1630"/>
      <c r="E40" s="1630"/>
      <c r="F40" s="1630"/>
      <c r="G40" s="1630"/>
      <c r="H40" s="1630"/>
      <c r="I40" s="1630"/>
      <c r="J40" s="748"/>
    </row>
    <row r="41" spans="2:10" x14ac:dyDescent="0.25">
      <c r="B41" s="748"/>
      <c r="C41" s="748"/>
      <c r="D41" s="1628" t="s">
        <v>807</v>
      </c>
      <c r="E41" s="1628"/>
      <c r="F41" s="1631" t="s">
        <v>817</v>
      </c>
      <c r="G41" s="1631"/>
      <c r="H41" s="1631"/>
      <c r="I41" s="1631"/>
      <c r="J41" s="748"/>
    </row>
    <row r="42" spans="2:10" ht="16.2" customHeight="1" x14ac:dyDescent="0.25">
      <c r="B42" s="748"/>
      <c r="C42" s="748"/>
      <c r="D42" s="1628" t="s">
        <v>808</v>
      </c>
      <c r="E42" s="1628"/>
      <c r="F42" s="1629"/>
      <c r="G42" s="1629"/>
      <c r="H42" s="1629"/>
      <c r="I42" s="1629"/>
      <c r="J42" s="748"/>
    </row>
    <row r="43" spans="2:10" ht="16.2" customHeight="1" x14ac:dyDescent="0.25">
      <c r="B43" s="748"/>
      <c r="C43" s="748"/>
      <c r="D43" s="1628" t="s">
        <v>809</v>
      </c>
      <c r="E43" s="1628"/>
      <c r="F43" s="1629"/>
      <c r="G43" s="1629"/>
      <c r="H43" s="1629"/>
      <c r="I43" s="1629"/>
      <c r="J43" s="748"/>
    </row>
    <row r="44" spans="2:10" ht="16.2" customHeight="1" x14ac:dyDescent="0.25">
      <c r="B44" s="748"/>
      <c r="C44" s="748"/>
      <c r="D44" s="1628" t="s">
        <v>810</v>
      </c>
      <c r="E44" s="1628"/>
      <c r="F44" s="1629"/>
      <c r="G44" s="1629"/>
      <c r="H44" s="1629"/>
      <c r="I44" s="1629"/>
      <c r="J44" s="748"/>
    </row>
    <row r="45" spans="2:10" ht="16.2" customHeight="1" x14ac:dyDescent="0.25">
      <c r="B45" s="748"/>
      <c r="C45" s="748"/>
      <c r="D45" s="1633" t="s">
        <v>820</v>
      </c>
      <c r="E45" s="1628"/>
      <c r="F45" s="1629"/>
      <c r="G45" s="1629"/>
      <c r="H45" s="1629"/>
      <c r="I45" s="1629"/>
      <c r="J45" s="748"/>
    </row>
    <row r="46" spans="2:10" ht="15.6" customHeight="1" x14ac:dyDescent="0.25">
      <c r="B46" s="748"/>
      <c r="C46" s="748"/>
      <c r="D46" s="748"/>
      <c r="E46" s="748"/>
      <c r="F46" s="748"/>
      <c r="G46" s="748"/>
      <c r="H46" s="748"/>
      <c r="I46" s="748"/>
      <c r="J46" s="748"/>
    </row>
    <row r="47" spans="2:10" x14ac:dyDescent="0.25">
      <c r="B47" s="748"/>
      <c r="C47" s="96" t="s">
        <v>819</v>
      </c>
      <c r="D47" s="748"/>
      <c r="E47" s="748"/>
      <c r="F47" s="748"/>
      <c r="G47" s="748"/>
      <c r="H47" s="748"/>
      <c r="I47" s="748"/>
      <c r="J47" s="748"/>
    </row>
    <row r="48" spans="2:10" x14ac:dyDescent="0.25">
      <c r="B48" s="748"/>
      <c r="C48" s="748"/>
      <c r="D48" s="762"/>
      <c r="E48" s="762"/>
      <c r="F48" s="762"/>
      <c r="G48" s="762"/>
      <c r="H48" s="762"/>
      <c r="I48" s="762"/>
      <c r="J48" s="748"/>
    </row>
    <row r="49" spans="2:10" ht="16.2" customHeight="1" x14ac:dyDescent="0.25">
      <c r="B49" s="748"/>
      <c r="C49" s="748"/>
      <c r="D49" s="763"/>
      <c r="E49" s="763"/>
      <c r="F49" s="763"/>
      <c r="G49" s="763"/>
      <c r="H49" s="763"/>
      <c r="I49" s="763"/>
      <c r="J49" s="748"/>
    </row>
    <row r="50" spans="2:10" ht="15.6" customHeight="1" x14ac:dyDescent="0.25">
      <c r="B50" s="748"/>
      <c r="C50" s="1632" t="s">
        <v>811</v>
      </c>
      <c r="D50" s="1632"/>
      <c r="E50" s="1632"/>
      <c r="F50" s="1632"/>
      <c r="G50" s="1632"/>
      <c r="H50" s="1632"/>
      <c r="I50" s="1632"/>
      <c r="J50" s="748"/>
    </row>
    <row r="51" spans="2:10" ht="18.600000000000001" customHeight="1" x14ac:dyDescent="0.25">
      <c r="B51" s="748"/>
      <c r="C51" s="1632"/>
      <c r="D51" s="1632"/>
      <c r="E51" s="1632"/>
      <c r="F51" s="1632"/>
      <c r="G51" s="1632"/>
      <c r="H51" s="1632"/>
      <c r="I51" s="1632"/>
      <c r="J51" s="748"/>
    </row>
    <row r="52" spans="2:10" x14ac:dyDescent="0.25">
      <c r="B52" s="748"/>
      <c r="C52" s="748"/>
      <c r="D52" s="748"/>
      <c r="E52" s="748"/>
      <c r="F52" s="748"/>
      <c r="G52" s="748"/>
      <c r="H52" s="748"/>
      <c r="I52" s="748"/>
      <c r="J52" s="748"/>
    </row>
  </sheetData>
  <sheetProtection sheet="1" objects="1" scenarios="1"/>
  <mergeCells count="30">
    <mergeCell ref="L2:L3"/>
    <mergeCell ref="C9:I9"/>
    <mergeCell ref="C4:I4"/>
    <mergeCell ref="C3:I3"/>
    <mergeCell ref="C6:D6"/>
    <mergeCell ref="C7:D7"/>
    <mergeCell ref="E7:F7"/>
    <mergeCell ref="C50:I51"/>
    <mergeCell ref="D34:E34"/>
    <mergeCell ref="D35:E35"/>
    <mergeCell ref="D36:E36"/>
    <mergeCell ref="D37:E37"/>
    <mergeCell ref="D38:E38"/>
    <mergeCell ref="F34:I34"/>
    <mergeCell ref="F35:I35"/>
    <mergeCell ref="F36:I36"/>
    <mergeCell ref="F37:I37"/>
    <mergeCell ref="D44:E44"/>
    <mergeCell ref="F44:I44"/>
    <mergeCell ref="D45:E45"/>
    <mergeCell ref="F45:I45"/>
    <mergeCell ref="D42:E42"/>
    <mergeCell ref="F42:I42"/>
    <mergeCell ref="D43:E43"/>
    <mergeCell ref="F43:I43"/>
    <mergeCell ref="C33:I33"/>
    <mergeCell ref="C40:I40"/>
    <mergeCell ref="F38:I38"/>
    <mergeCell ref="D41:E41"/>
    <mergeCell ref="F41:I41"/>
  </mergeCells>
  <hyperlinks>
    <hyperlink ref="L2:L3" location="'23 Index - Following Tabs'!Print_Area" display="BACK TO TAB 23"/>
  </hyperlinks>
  <printOptions horizontalCentered="1" verticalCentered="1"/>
  <pageMargins left="0.25" right="0.25" top="0.75" bottom="0.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99"/>
    <pageSetUpPr fitToPage="1"/>
  </sheetPr>
  <dimension ref="B1:W80"/>
  <sheetViews>
    <sheetView showGridLines="0" showRowColHeaders="0" topLeftCell="A2" zoomScale="90" zoomScaleNormal="90" workbookViewId="0">
      <selection activeCell="D13" sqref="D13:K13"/>
    </sheetView>
  </sheetViews>
  <sheetFormatPr defaultColWidth="8.88671875" defaultRowHeight="13.8" x14ac:dyDescent="0.25"/>
  <cols>
    <col min="1" max="1" width="8.88671875" style="229"/>
    <col min="2" max="2" width="2.6640625" style="229" customWidth="1"/>
    <col min="3" max="3" width="10.6640625" style="229" customWidth="1"/>
    <col min="4" max="4" width="10.77734375" style="229" customWidth="1"/>
    <col min="5" max="5" width="2.88671875" style="750" customWidth="1"/>
    <col min="6" max="6" width="27" style="776" customWidth="1"/>
    <col min="7" max="7" width="1.109375" style="776" customWidth="1"/>
    <col min="8" max="8" width="5.88671875" style="776" customWidth="1"/>
    <col min="9" max="10" width="5.88671875" style="229" customWidth="1"/>
    <col min="11" max="11" width="12.21875" style="229" customWidth="1"/>
    <col min="12" max="12" width="2.6640625" style="229" customWidth="1"/>
    <col min="13" max="17" width="8.88671875" style="229"/>
    <col min="18" max="18" width="8.88671875" style="229" hidden="1" customWidth="1"/>
    <col min="19" max="16384" width="8.88671875" style="229"/>
  </cols>
  <sheetData>
    <row r="1" spans="2:18" ht="14.4" thickBot="1" x14ac:dyDescent="0.3"/>
    <row r="2" spans="2:18" ht="14.4" customHeight="1" x14ac:dyDescent="0.25">
      <c r="B2" s="751"/>
      <c r="C2" s="788"/>
      <c r="D2" s="751"/>
      <c r="E2" s="799"/>
      <c r="F2" s="768"/>
      <c r="G2" s="768"/>
      <c r="H2" s="768"/>
      <c r="I2" s="751"/>
      <c r="J2" s="751"/>
      <c r="K2" s="788"/>
      <c r="L2" s="788"/>
      <c r="N2" s="1622" t="s">
        <v>879</v>
      </c>
    </row>
    <row r="3" spans="2:18" ht="14.4" customHeight="1" thickBot="1" x14ac:dyDescent="0.3">
      <c r="B3" s="751"/>
      <c r="C3" s="788"/>
      <c r="D3" s="1654" t="s">
        <v>766</v>
      </c>
      <c r="E3" s="1654"/>
      <c r="F3" s="1654"/>
      <c r="G3" s="1654"/>
      <c r="H3" s="1654"/>
      <c r="I3" s="1654"/>
      <c r="J3" s="1654"/>
      <c r="K3" s="1654"/>
      <c r="L3" s="788"/>
      <c r="N3" s="1623"/>
    </row>
    <row r="4" spans="2:18" x14ac:dyDescent="0.25">
      <c r="B4" s="751"/>
      <c r="C4" s="788"/>
      <c r="D4" s="1655" t="s">
        <v>829</v>
      </c>
      <c r="E4" s="1655"/>
      <c r="F4" s="1655"/>
      <c r="G4" s="1655"/>
      <c r="H4" s="1655"/>
      <c r="I4" s="1655"/>
      <c r="J4" s="1655"/>
      <c r="K4" s="1655"/>
      <c r="L4" s="788"/>
    </row>
    <row r="5" spans="2:18" x14ac:dyDescent="0.25">
      <c r="B5" s="751"/>
      <c r="C5" s="788"/>
      <c r="D5" s="736"/>
      <c r="E5" s="799"/>
      <c r="F5" s="755"/>
      <c r="G5" s="755"/>
      <c r="H5" s="755"/>
      <c r="I5" s="736"/>
      <c r="J5" s="751"/>
      <c r="K5" s="788"/>
      <c r="L5" s="788"/>
    </row>
    <row r="6" spans="2:18" x14ac:dyDescent="0.25">
      <c r="B6" s="751"/>
      <c r="C6" s="788"/>
      <c r="D6" s="736"/>
      <c r="E6" s="799"/>
      <c r="F6" s="755"/>
      <c r="G6" s="755"/>
      <c r="H6" s="755"/>
      <c r="I6" s="736"/>
      <c r="J6" s="751"/>
      <c r="K6" s="788"/>
      <c r="L6" s="788"/>
      <c r="R6" s="232"/>
    </row>
    <row r="7" spans="2:18" ht="13.95" customHeight="1" x14ac:dyDescent="0.25">
      <c r="B7" s="751"/>
      <c r="C7" s="1640" t="s">
        <v>933</v>
      </c>
      <c r="D7" s="1640"/>
      <c r="E7" s="1649">
        <f>'1 FILL FORM'!$L$6</f>
        <v>0</v>
      </c>
      <c r="F7" s="1649"/>
      <c r="G7" s="1649"/>
      <c r="H7" s="1649"/>
      <c r="I7" s="736"/>
      <c r="J7" s="751"/>
      <c r="K7" s="788"/>
      <c r="L7" s="788"/>
      <c r="R7" s="911" t="s">
        <v>463</v>
      </c>
    </row>
    <row r="8" spans="2:18" ht="13.8" customHeight="1" x14ac:dyDescent="0.25">
      <c r="B8" s="751"/>
      <c r="C8" s="788"/>
      <c r="D8" s="769" t="s">
        <v>831</v>
      </c>
      <c r="E8" s="1649">
        <f>'1 FILL FORM'!$F$7</f>
        <v>0</v>
      </c>
      <c r="F8" s="1649"/>
      <c r="G8" s="1649"/>
      <c r="H8" s="1649"/>
      <c r="I8" s="736"/>
      <c r="J8" s="751"/>
      <c r="K8" s="788"/>
      <c r="L8" s="788"/>
      <c r="R8" s="905" t="s">
        <v>840</v>
      </c>
    </row>
    <row r="9" spans="2:18" ht="13.8" customHeight="1" x14ac:dyDescent="0.25">
      <c r="B9" s="751"/>
      <c r="C9" s="788"/>
      <c r="D9" s="769" t="s">
        <v>832</v>
      </c>
      <c r="E9" s="1650">
        <f>'1 FILL FORM'!$D$6</f>
        <v>0</v>
      </c>
      <c r="F9" s="1650"/>
      <c r="G9" s="1650"/>
      <c r="H9" s="1650"/>
      <c r="I9" s="771"/>
      <c r="J9" s="751"/>
      <c r="K9" s="788"/>
      <c r="L9" s="788"/>
      <c r="R9" s="897" t="s">
        <v>904</v>
      </c>
    </row>
    <row r="10" spans="2:18" ht="13.2" customHeight="1" x14ac:dyDescent="0.25">
      <c r="B10" s="751"/>
      <c r="C10" s="788"/>
      <c r="D10" s="769" t="s">
        <v>833</v>
      </c>
      <c r="E10" s="1650" t="str">
        <f>'25 Dimension Ranking Grid'!$L$7</f>
        <v>Chief 0 0</v>
      </c>
      <c r="F10" s="1650"/>
      <c r="G10" s="1650"/>
      <c r="H10" s="1650"/>
      <c r="I10" s="507"/>
      <c r="J10" s="751"/>
      <c r="K10" s="788"/>
      <c r="L10" s="788"/>
      <c r="R10" s="897" t="s">
        <v>905</v>
      </c>
    </row>
    <row r="11" spans="2:18" ht="13.2" customHeight="1" x14ac:dyDescent="0.25">
      <c r="B11" s="751"/>
      <c r="C11" s="1640" t="s">
        <v>595</v>
      </c>
      <c r="D11" s="1640"/>
      <c r="E11" s="1641">
        <f>'1 FILL FORM'!$E$21</f>
        <v>0</v>
      </c>
      <c r="F11" s="1641"/>
      <c r="G11" s="770"/>
      <c r="H11" s="770"/>
      <c r="I11" s="507"/>
      <c r="J11" s="751"/>
      <c r="K11" s="788"/>
      <c r="L11" s="788"/>
      <c r="R11" s="901" t="s">
        <v>463</v>
      </c>
    </row>
    <row r="12" spans="2:18" ht="13.2" customHeight="1" x14ac:dyDescent="0.25">
      <c r="B12" s="751"/>
      <c r="C12" s="788"/>
      <c r="D12" s="769"/>
      <c r="E12" s="803"/>
      <c r="F12" s="770"/>
      <c r="G12" s="770"/>
      <c r="H12" s="770"/>
      <c r="I12" s="507"/>
      <c r="J12" s="751"/>
      <c r="K12" s="788"/>
      <c r="L12" s="788"/>
      <c r="R12" s="901" t="s">
        <v>907</v>
      </c>
    </row>
    <row r="13" spans="2:18" ht="13.2" customHeight="1" x14ac:dyDescent="0.25">
      <c r="B13" s="751"/>
      <c r="C13" s="788"/>
      <c r="D13" s="1656" t="s">
        <v>982</v>
      </c>
      <c r="E13" s="1656"/>
      <c r="F13" s="1656"/>
      <c r="G13" s="1656"/>
      <c r="H13" s="1656"/>
      <c r="I13" s="1656"/>
      <c r="J13" s="1656"/>
      <c r="K13" s="1656"/>
      <c r="L13" s="788"/>
      <c r="R13" s="901" t="s">
        <v>934</v>
      </c>
    </row>
    <row r="14" spans="2:18" ht="13.8" customHeight="1" x14ac:dyDescent="0.25">
      <c r="B14" s="751"/>
      <c r="C14" s="788"/>
      <c r="D14" s="507"/>
      <c r="E14" s="799"/>
      <c r="F14" s="767"/>
      <c r="G14" s="767"/>
      <c r="H14" s="767"/>
      <c r="I14" s="772" t="s">
        <v>756</v>
      </c>
      <c r="J14" s="751"/>
      <c r="K14" s="788"/>
      <c r="L14" s="788"/>
    </row>
    <row r="15" spans="2:18" s="228" customFormat="1" ht="49.95" customHeight="1" thickBot="1" x14ac:dyDescent="0.3">
      <c r="B15" s="746"/>
      <c r="C15" s="746"/>
      <c r="D15" s="1657" t="s">
        <v>935</v>
      </c>
      <c r="E15" s="1657"/>
      <c r="F15" s="1657"/>
      <c r="G15" s="1657"/>
      <c r="H15" s="1657"/>
      <c r="I15" s="1657"/>
      <c r="J15" s="1657"/>
      <c r="K15" s="1657"/>
      <c r="L15" s="746"/>
      <c r="R15" s="229"/>
    </row>
    <row r="16" spans="2:18" ht="18.600000000000001" customHeight="1" thickTop="1" thickBot="1" x14ac:dyDescent="0.3">
      <c r="B16" s="751"/>
      <c r="C16" s="788"/>
      <c r="D16" s="907" t="s">
        <v>463</v>
      </c>
      <c r="E16" s="804" t="s">
        <v>8</v>
      </c>
      <c r="F16" s="1653" t="s">
        <v>835</v>
      </c>
      <c r="G16" s="1653"/>
      <c r="H16" s="1653"/>
      <c r="I16" s="1653"/>
      <c r="J16" s="1653"/>
      <c r="K16" s="1653"/>
      <c r="L16" s="788"/>
      <c r="R16" s="228"/>
    </row>
    <row r="17" spans="2:12" ht="15" customHeight="1" thickTop="1" thickBot="1" x14ac:dyDescent="0.3">
      <c r="B17" s="751"/>
      <c r="C17" s="788"/>
      <c r="D17" s="507"/>
      <c r="E17" s="799"/>
      <c r="F17" s="767"/>
      <c r="G17" s="767"/>
      <c r="H17" s="767"/>
      <c r="I17" s="507"/>
      <c r="J17" s="751"/>
      <c r="K17" s="788"/>
      <c r="L17" s="788"/>
    </row>
    <row r="18" spans="2:12" ht="33.75" customHeight="1" thickTop="1" thickBot="1" x14ac:dyDescent="0.3">
      <c r="B18" s="751"/>
      <c r="C18" s="788"/>
      <c r="D18" s="907" t="s">
        <v>463</v>
      </c>
      <c r="E18" s="804" t="s">
        <v>9</v>
      </c>
      <c r="F18" s="1653" t="s">
        <v>878</v>
      </c>
      <c r="G18" s="1653"/>
      <c r="H18" s="1653"/>
      <c r="I18" s="1653"/>
      <c r="J18" s="1653"/>
      <c r="K18" s="1653"/>
      <c r="L18" s="788"/>
    </row>
    <row r="19" spans="2:12" ht="49.8" customHeight="1" thickTop="1" x14ac:dyDescent="0.25">
      <c r="B19" s="751"/>
      <c r="C19" s="788"/>
      <c r="D19" s="507"/>
      <c r="E19" s="799"/>
      <c r="F19" s="1645" t="s">
        <v>834</v>
      </c>
      <c r="G19" s="1645"/>
      <c r="H19" s="1645"/>
      <c r="I19" s="1645"/>
      <c r="J19" s="1645"/>
      <c r="K19" s="1645"/>
      <c r="L19" s="788"/>
    </row>
    <row r="20" spans="2:12" ht="15" customHeight="1" x14ac:dyDescent="0.25">
      <c r="B20" s="751"/>
      <c r="C20" s="788"/>
      <c r="D20" s="507"/>
      <c r="E20" s="799"/>
      <c r="F20" s="767"/>
      <c r="G20" s="767"/>
      <c r="H20" s="767"/>
      <c r="I20" s="772" t="s">
        <v>756</v>
      </c>
      <c r="J20" s="751"/>
      <c r="K20" s="788"/>
      <c r="L20" s="788"/>
    </row>
    <row r="21" spans="2:12" ht="13.8" customHeight="1" x14ac:dyDescent="0.25">
      <c r="B21" s="788"/>
      <c r="C21" s="788"/>
      <c r="D21" s="507"/>
      <c r="E21" s="807"/>
      <c r="F21" s="802"/>
      <c r="G21" s="767"/>
      <c r="H21" s="812"/>
      <c r="I21" s="808" t="s">
        <v>756</v>
      </c>
      <c r="J21" s="788"/>
      <c r="K21" s="788"/>
      <c r="L21" s="788"/>
    </row>
    <row r="22" spans="2:12" ht="6" customHeight="1" x14ac:dyDescent="0.25">
      <c r="B22" s="788"/>
      <c r="C22" s="788"/>
      <c r="D22" s="507"/>
      <c r="E22" s="807"/>
      <c r="F22" s="807"/>
      <c r="G22" s="767"/>
      <c r="H22" s="813"/>
      <c r="I22" s="808" t="s">
        <v>756</v>
      </c>
      <c r="J22" s="788"/>
      <c r="K22" s="788"/>
      <c r="L22" s="788"/>
    </row>
    <row r="23" spans="2:12" x14ac:dyDescent="0.25">
      <c r="B23" s="788"/>
      <c r="C23" s="788"/>
      <c r="D23" s="507"/>
      <c r="E23" s="807"/>
      <c r="F23" s="802"/>
      <c r="G23" s="767"/>
      <c r="H23" s="812"/>
      <c r="I23" s="808"/>
      <c r="J23" s="788"/>
      <c r="K23" s="788"/>
      <c r="L23" s="788"/>
    </row>
    <row r="24" spans="2:12" ht="6" customHeight="1" x14ac:dyDescent="0.25">
      <c r="B24" s="788"/>
      <c r="C24" s="788"/>
      <c r="D24" s="507"/>
      <c r="E24" s="807"/>
      <c r="F24" s="767"/>
      <c r="G24" s="767"/>
      <c r="H24" s="773"/>
      <c r="I24" s="507"/>
      <c r="J24" s="788"/>
      <c r="K24" s="788"/>
      <c r="L24" s="788"/>
    </row>
    <row r="25" spans="2:12" x14ac:dyDescent="0.25">
      <c r="B25" s="788"/>
      <c r="C25" s="788"/>
      <c r="D25" s="507"/>
      <c r="E25" s="807"/>
      <c r="F25" s="802"/>
      <c r="G25" s="767"/>
      <c r="H25" s="812"/>
      <c r="I25" s="771"/>
      <c r="J25" s="788"/>
      <c r="K25" s="788"/>
      <c r="L25" s="788"/>
    </row>
    <row r="26" spans="2:12" ht="15" customHeight="1" thickBot="1" x14ac:dyDescent="0.3">
      <c r="B26" s="788"/>
      <c r="C26" s="788"/>
      <c r="D26" s="507"/>
      <c r="E26" s="807"/>
      <c r="F26" s="767"/>
      <c r="G26" s="767"/>
      <c r="H26" s="767"/>
      <c r="I26" s="507"/>
      <c r="J26" s="788"/>
      <c r="K26" s="788"/>
      <c r="L26" s="788"/>
    </row>
    <row r="27" spans="2:12" ht="20.100000000000001" customHeight="1" thickTop="1" thickBot="1" x14ac:dyDescent="0.3">
      <c r="B27" s="751"/>
      <c r="C27" s="788"/>
      <c r="D27" s="907" t="s">
        <v>463</v>
      </c>
      <c r="E27" s="809" t="s">
        <v>10</v>
      </c>
      <c r="F27" s="1645" t="s">
        <v>839</v>
      </c>
      <c r="G27" s="1645"/>
      <c r="H27" s="1645"/>
      <c r="I27" s="1645"/>
      <c r="J27" s="751"/>
      <c r="K27" s="788"/>
      <c r="L27" s="788"/>
    </row>
    <row r="28" spans="2:12" ht="28.8" customHeight="1" thickTop="1" x14ac:dyDescent="0.25">
      <c r="B28" s="751"/>
      <c r="C28" s="788"/>
      <c r="D28" s="507"/>
      <c r="E28" s="799"/>
      <c r="F28" s="1645" t="s">
        <v>922</v>
      </c>
      <c r="G28" s="1645"/>
      <c r="H28" s="1645"/>
      <c r="I28" s="1645"/>
      <c r="J28" s="1645"/>
      <c r="K28" s="1645"/>
      <c r="L28" s="788"/>
    </row>
    <row r="29" spans="2:12" x14ac:dyDescent="0.25">
      <c r="B29" s="751"/>
      <c r="C29" s="788"/>
      <c r="D29" s="507"/>
      <c r="E29" s="799"/>
      <c r="F29" s="767"/>
      <c r="G29" s="767"/>
      <c r="H29" s="767"/>
      <c r="I29" s="771"/>
      <c r="J29" s="751"/>
      <c r="K29" s="788"/>
      <c r="L29" s="788"/>
    </row>
    <row r="30" spans="2:12" x14ac:dyDescent="0.25">
      <c r="B30" s="751"/>
      <c r="C30" s="788"/>
      <c r="D30" s="507"/>
      <c r="E30" s="799"/>
      <c r="F30" s="755" t="s">
        <v>836</v>
      </c>
      <c r="G30" s="767"/>
      <c r="H30" s="1658" t="s">
        <v>837</v>
      </c>
      <c r="I30" s="1658"/>
      <c r="J30" s="751"/>
      <c r="K30" s="788"/>
      <c r="L30" s="788"/>
    </row>
    <row r="31" spans="2:12" x14ac:dyDescent="0.25">
      <c r="B31" s="751"/>
      <c r="C31" s="788"/>
      <c r="D31" s="507"/>
      <c r="E31" s="799"/>
      <c r="F31" s="802"/>
      <c r="G31" s="767"/>
      <c r="H31" s="1659"/>
      <c r="I31" s="1659"/>
      <c r="J31" s="751"/>
      <c r="K31" s="788"/>
      <c r="L31" s="788"/>
    </row>
    <row r="32" spans="2:12" x14ac:dyDescent="0.25">
      <c r="B32" s="751"/>
      <c r="C32" s="788"/>
      <c r="D32" s="507"/>
      <c r="E32" s="799"/>
      <c r="F32" s="755" t="s">
        <v>838</v>
      </c>
      <c r="G32" s="767"/>
      <c r="H32" s="1651" t="s">
        <v>837</v>
      </c>
      <c r="I32" s="1651"/>
      <c r="J32" s="751"/>
      <c r="K32" s="788"/>
      <c r="L32" s="788"/>
    </row>
    <row r="33" spans="2:23" x14ac:dyDescent="0.25">
      <c r="B33" s="751"/>
      <c r="C33" s="788"/>
      <c r="D33" s="507"/>
      <c r="E33" s="799"/>
      <c r="F33" s="802"/>
      <c r="G33" s="767"/>
      <c r="H33" s="1652"/>
      <c r="I33" s="1652"/>
      <c r="J33" s="751"/>
      <c r="K33" s="788"/>
      <c r="L33" s="788"/>
    </row>
    <row r="34" spans="2:23" ht="6" customHeight="1" x14ac:dyDescent="0.25">
      <c r="B34" s="751"/>
      <c r="C34" s="788"/>
      <c r="D34" s="507"/>
      <c r="E34" s="799"/>
      <c r="F34" s="767"/>
      <c r="G34" s="767"/>
      <c r="H34" s="767"/>
      <c r="I34" s="507"/>
      <c r="J34" s="751"/>
      <c r="K34" s="788"/>
      <c r="L34" s="788"/>
    </row>
    <row r="35" spans="2:23" x14ac:dyDescent="0.25">
      <c r="B35" s="751"/>
      <c r="C35" s="788"/>
      <c r="D35" s="507"/>
      <c r="E35" s="799"/>
      <c r="F35" s="802"/>
      <c r="G35" s="767"/>
      <c r="H35" s="1652"/>
      <c r="I35" s="1652"/>
      <c r="J35" s="751"/>
      <c r="K35" s="788"/>
      <c r="L35" s="788"/>
    </row>
    <row r="36" spans="2:23" ht="15" customHeight="1" x14ac:dyDescent="0.25">
      <c r="B36" s="751"/>
      <c r="C36" s="788"/>
      <c r="D36" s="507"/>
      <c r="E36" s="799"/>
      <c r="F36" s="767"/>
      <c r="G36" s="767"/>
      <c r="H36" s="767"/>
      <c r="I36" s="507"/>
      <c r="J36" s="751"/>
      <c r="K36" s="788"/>
      <c r="L36" s="788"/>
    </row>
    <row r="37" spans="2:23" ht="27" customHeight="1" x14ac:dyDescent="0.25">
      <c r="B37" s="751"/>
      <c r="C37" s="788"/>
      <c r="D37" s="507"/>
      <c r="E37" s="804" t="s">
        <v>12</v>
      </c>
      <c r="F37" s="1645" t="s">
        <v>948</v>
      </c>
      <c r="G37" s="1645"/>
      <c r="H37" s="1645"/>
      <c r="I37" s="1645"/>
      <c r="J37" s="1645"/>
      <c r="K37" s="1645"/>
      <c r="L37" s="788"/>
    </row>
    <row r="38" spans="2:23" ht="14.4" thickBot="1" x14ac:dyDescent="0.3">
      <c r="B38" s="751"/>
      <c r="C38" s="788"/>
      <c r="D38" s="507"/>
      <c r="E38" s="799"/>
      <c r="F38" s="767"/>
      <c r="G38" s="767"/>
      <c r="H38" s="767"/>
      <c r="I38" s="507"/>
      <c r="J38" s="751"/>
      <c r="K38" s="788"/>
      <c r="L38" s="788"/>
    </row>
    <row r="39" spans="2:23" ht="19.5" customHeight="1" thickTop="1" thickBot="1" x14ac:dyDescent="0.3">
      <c r="B39" s="751"/>
      <c r="C39" s="788"/>
      <c r="D39" s="507"/>
      <c r="E39" s="799"/>
      <c r="F39" s="1646" t="s">
        <v>463</v>
      </c>
      <c r="G39" s="1647"/>
      <c r="H39" s="1647"/>
      <c r="I39" s="1648"/>
      <c r="J39" s="751"/>
      <c r="K39" s="788"/>
      <c r="L39" s="788"/>
    </row>
    <row r="40" spans="2:23" ht="19.5" customHeight="1" thickTop="1" thickBot="1" x14ac:dyDescent="0.3">
      <c r="B40" s="788"/>
      <c r="C40" s="788"/>
      <c r="D40" s="507"/>
      <c r="E40" s="883"/>
      <c r="F40" s="884"/>
      <c r="G40" s="884"/>
      <c r="H40" s="884"/>
      <c r="I40" s="884"/>
      <c r="J40" s="788"/>
      <c r="K40" s="788"/>
      <c r="L40" s="788"/>
    </row>
    <row r="41" spans="2:23" s="239" customFormat="1" ht="15" thickTop="1" thickBot="1" x14ac:dyDescent="0.3">
      <c r="B41" s="891"/>
      <c r="C41" s="891"/>
      <c r="D41" s="907" t="s">
        <v>463</v>
      </c>
      <c r="E41" s="892" t="s">
        <v>910</v>
      </c>
      <c r="F41" s="1653" t="s">
        <v>906</v>
      </c>
      <c r="G41" s="1653"/>
      <c r="H41" s="1653"/>
      <c r="I41" s="1653"/>
      <c r="J41" s="891"/>
      <c r="K41" s="891"/>
      <c r="L41" s="891"/>
      <c r="R41" s="229"/>
    </row>
    <row r="42" spans="2:23" ht="14.4" thickTop="1" x14ac:dyDescent="0.25">
      <c r="B42" s="751"/>
      <c r="C42" s="788"/>
      <c r="D42" s="507"/>
      <c r="E42" s="799"/>
      <c r="F42" s="767"/>
      <c r="G42" s="767"/>
      <c r="H42" s="772" t="s">
        <v>756</v>
      </c>
      <c r="I42" s="507"/>
      <c r="J42" s="751"/>
      <c r="K42" s="788"/>
      <c r="L42" s="788"/>
      <c r="R42" s="239"/>
    </row>
    <row r="43" spans="2:23" ht="15.6" customHeight="1" x14ac:dyDescent="0.25">
      <c r="B43" s="751"/>
      <c r="C43" s="788"/>
      <c r="D43" s="897"/>
      <c r="E43" s="897">
        <v>6</v>
      </c>
      <c r="F43" s="1653" t="s">
        <v>914</v>
      </c>
      <c r="G43" s="1653"/>
      <c r="H43" s="1653"/>
      <c r="I43" s="1653"/>
      <c r="J43" s="1653"/>
      <c r="K43" s="1653"/>
      <c r="L43" s="788"/>
      <c r="R43" s="910" t="s">
        <v>463</v>
      </c>
    </row>
    <row r="44" spans="2:23" ht="13.8" customHeight="1" thickBot="1" x14ac:dyDescent="0.3">
      <c r="B44" s="751"/>
      <c r="C44" s="788"/>
      <c r="D44" s="774"/>
      <c r="E44" s="805"/>
      <c r="F44" s="1653"/>
      <c r="G44" s="1653"/>
      <c r="H44" s="1653"/>
      <c r="I44" s="1653"/>
      <c r="J44" s="1653"/>
      <c r="K44" s="1653"/>
      <c r="L44" s="788"/>
      <c r="R44" s="908" t="s">
        <v>938</v>
      </c>
      <c r="S44" s="897"/>
      <c r="T44" s="897"/>
      <c r="U44" s="897"/>
      <c r="V44" s="897"/>
      <c r="W44" s="897"/>
    </row>
    <row r="45" spans="2:23" ht="16.2" customHeight="1" thickTop="1" thickBot="1" x14ac:dyDescent="0.3">
      <c r="B45" s="751"/>
      <c r="C45" s="788"/>
      <c r="D45" s="897"/>
      <c r="E45" s="897"/>
      <c r="F45" s="1642" t="s">
        <v>463</v>
      </c>
      <c r="G45" s="1643"/>
      <c r="H45" s="1643"/>
      <c r="I45" s="1644"/>
      <c r="J45" s="906"/>
      <c r="K45" s="906"/>
      <c r="L45" s="788"/>
      <c r="R45" s="909" t="s">
        <v>937</v>
      </c>
      <c r="S45" s="905"/>
      <c r="T45" s="905"/>
      <c r="U45" s="905"/>
      <c r="V45" s="905"/>
      <c r="W45" s="905"/>
    </row>
    <row r="46" spans="2:23" ht="16.2" customHeight="1" thickTop="1" thickBot="1" x14ac:dyDescent="0.3">
      <c r="B46" s="788"/>
      <c r="C46" s="788"/>
      <c r="D46" s="897"/>
      <c r="E46" s="897"/>
      <c r="F46" s="898"/>
      <c r="G46" s="898"/>
      <c r="H46" s="902"/>
      <c r="I46" s="902"/>
      <c r="J46" s="110"/>
      <c r="K46" s="788"/>
      <c r="L46" s="788"/>
    </row>
    <row r="47" spans="2:23" ht="36.6" customHeight="1" thickTop="1" thickBot="1" x14ac:dyDescent="0.3">
      <c r="B47" s="735"/>
      <c r="C47" s="1639" t="s">
        <v>936</v>
      </c>
      <c r="D47" s="1639"/>
      <c r="E47" s="1639"/>
      <c r="F47" s="1639"/>
      <c r="G47" s="735"/>
      <c r="H47" s="907" t="s">
        <v>463</v>
      </c>
      <c r="I47" s="903"/>
      <c r="J47" s="903"/>
      <c r="K47" s="788"/>
      <c r="L47" s="788"/>
    </row>
    <row r="48" spans="2:23" ht="14.4" thickTop="1" x14ac:dyDescent="0.25">
      <c r="B48" s="751"/>
      <c r="C48" s="788"/>
      <c r="D48" s="507"/>
      <c r="E48" s="799"/>
      <c r="F48" s="767"/>
      <c r="G48" s="767"/>
      <c r="H48" s="767"/>
      <c r="I48" s="507"/>
      <c r="J48" s="751"/>
      <c r="K48" s="788"/>
      <c r="L48" s="788"/>
    </row>
    <row r="49" spans="4:10" x14ac:dyDescent="0.25">
      <c r="D49" s="731"/>
      <c r="F49" s="775"/>
      <c r="G49" s="775"/>
      <c r="H49" s="775"/>
      <c r="I49" s="731"/>
    </row>
    <row r="50" spans="4:10" hidden="1" x14ac:dyDescent="0.25">
      <c r="D50" s="731"/>
      <c r="F50" s="775"/>
      <c r="G50" s="775"/>
      <c r="H50" s="899" t="s">
        <v>463</v>
      </c>
      <c r="I50" s="901"/>
      <c r="J50" s="900"/>
    </row>
    <row r="51" spans="4:10" hidden="1" x14ac:dyDescent="0.25">
      <c r="D51" s="731"/>
      <c r="F51" s="775"/>
      <c r="G51" s="775"/>
      <c r="H51" s="899" t="s">
        <v>926</v>
      </c>
      <c r="I51" s="901"/>
      <c r="J51" s="900"/>
    </row>
    <row r="52" spans="4:10" hidden="1" x14ac:dyDescent="0.25">
      <c r="D52" s="731"/>
      <c r="F52" s="775"/>
      <c r="G52" s="775"/>
      <c r="H52" s="899" t="s">
        <v>923</v>
      </c>
      <c r="I52" s="901"/>
      <c r="J52" s="900"/>
    </row>
    <row r="53" spans="4:10" x14ac:dyDescent="0.25">
      <c r="D53" s="731"/>
      <c r="F53" s="775"/>
      <c r="G53" s="775"/>
      <c r="H53" s="899"/>
      <c r="I53" s="901"/>
      <c r="J53" s="900"/>
    </row>
    <row r="54" spans="4:10" x14ac:dyDescent="0.25">
      <c r="D54" s="731"/>
      <c r="F54" s="775"/>
      <c r="G54" s="775"/>
      <c r="H54" s="899"/>
      <c r="I54" s="901"/>
      <c r="J54" s="900"/>
    </row>
    <row r="55" spans="4:10" x14ac:dyDescent="0.25">
      <c r="H55" s="899"/>
      <c r="I55" s="901"/>
      <c r="J55" s="900"/>
    </row>
    <row r="56" spans="4:10" x14ac:dyDescent="0.25">
      <c r="H56" s="899"/>
      <c r="I56" s="901"/>
      <c r="J56" s="900"/>
    </row>
    <row r="57" spans="4:10" x14ac:dyDescent="0.25">
      <c r="H57" s="899"/>
      <c r="I57" s="901"/>
      <c r="J57" s="900"/>
    </row>
    <row r="58" spans="4:10" x14ac:dyDescent="0.25">
      <c r="H58" s="899"/>
      <c r="I58" s="901"/>
      <c r="J58" s="900"/>
    </row>
    <row r="59" spans="4:10" x14ac:dyDescent="0.25">
      <c r="H59" s="899"/>
      <c r="I59" s="901"/>
      <c r="J59" s="900"/>
    </row>
    <row r="60" spans="4:10" x14ac:dyDescent="0.25">
      <c r="H60" s="899"/>
      <c r="I60" s="901"/>
      <c r="J60" s="900"/>
    </row>
    <row r="61" spans="4:10" x14ac:dyDescent="0.25">
      <c r="H61" s="899"/>
      <c r="I61" s="901"/>
    </row>
    <row r="62" spans="4:10" x14ac:dyDescent="0.25">
      <c r="I62" s="901"/>
    </row>
    <row r="63" spans="4:10" x14ac:dyDescent="0.25">
      <c r="I63" s="901"/>
    </row>
    <row r="64" spans="4:10" x14ac:dyDescent="0.25">
      <c r="I64" s="901"/>
    </row>
    <row r="65" spans="9:9" x14ac:dyDescent="0.25">
      <c r="I65" s="901"/>
    </row>
    <row r="66" spans="9:9" x14ac:dyDescent="0.25">
      <c r="I66" s="901"/>
    </row>
    <row r="67" spans="9:9" x14ac:dyDescent="0.25">
      <c r="I67" s="901"/>
    </row>
    <row r="68" spans="9:9" x14ac:dyDescent="0.25">
      <c r="I68" s="901"/>
    </row>
    <row r="69" spans="9:9" x14ac:dyDescent="0.25">
      <c r="I69" s="901"/>
    </row>
    <row r="70" spans="9:9" x14ac:dyDescent="0.25">
      <c r="I70" s="901"/>
    </row>
    <row r="71" spans="9:9" x14ac:dyDescent="0.25">
      <c r="I71" s="901"/>
    </row>
    <row r="72" spans="9:9" x14ac:dyDescent="0.25">
      <c r="I72" s="901"/>
    </row>
    <row r="73" spans="9:9" x14ac:dyDescent="0.25">
      <c r="I73" s="901"/>
    </row>
    <row r="74" spans="9:9" x14ac:dyDescent="0.25">
      <c r="I74" s="901"/>
    </row>
    <row r="75" spans="9:9" x14ac:dyDescent="0.25">
      <c r="I75" s="901"/>
    </row>
    <row r="76" spans="9:9" x14ac:dyDescent="0.25">
      <c r="I76" s="901"/>
    </row>
    <row r="77" spans="9:9" x14ac:dyDescent="0.25">
      <c r="I77" s="901"/>
    </row>
    <row r="78" spans="9:9" x14ac:dyDescent="0.25">
      <c r="I78" s="901"/>
    </row>
    <row r="79" spans="9:9" x14ac:dyDescent="0.25">
      <c r="I79" s="901"/>
    </row>
    <row r="80" spans="9:9" x14ac:dyDescent="0.25">
      <c r="I80" s="901"/>
    </row>
  </sheetData>
  <sheetProtection sheet="1" objects="1" scenarios="1"/>
  <mergeCells count="29">
    <mergeCell ref="F44:K44"/>
    <mergeCell ref="D3:K3"/>
    <mergeCell ref="D4:K4"/>
    <mergeCell ref="D13:K13"/>
    <mergeCell ref="D15:K15"/>
    <mergeCell ref="F18:K18"/>
    <mergeCell ref="C7:D7"/>
    <mergeCell ref="F28:K28"/>
    <mergeCell ref="F37:K37"/>
    <mergeCell ref="F43:K43"/>
    <mergeCell ref="H30:I30"/>
    <mergeCell ref="H31:I31"/>
    <mergeCell ref="F41:I41"/>
    <mergeCell ref="C47:F47"/>
    <mergeCell ref="C11:D11"/>
    <mergeCell ref="E11:F11"/>
    <mergeCell ref="F45:I45"/>
    <mergeCell ref="N2:N3"/>
    <mergeCell ref="F27:I27"/>
    <mergeCell ref="F39:I39"/>
    <mergeCell ref="E7:H7"/>
    <mergeCell ref="E8:H8"/>
    <mergeCell ref="E9:H9"/>
    <mergeCell ref="E10:H10"/>
    <mergeCell ref="H32:I32"/>
    <mergeCell ref="H33:I33"/>
    <mergeCell ref="H35:I35"/>
    <mergeCell ref="F16:K16"/>
    <mergeCell ref="F19:K19"/>
  </mergeCells>
  <dataValidations count="4">
    <dataValidation type="list" allowBlank="1" showInputMessage="1" showErrorMessage="1" sqref="H47">
      <formula1>$R$11:$R$13</formula1>
    </dataValidation>
    <dataValidation type="list" allowBlank="1" showInputMessage="1" showErrorMessage="1" sqref="D16 D18 D27 D41">
      <formula1>$R$11:$R$13</formula1>
    </dataValidation>
    <dataValidation type="list" allowBlank="1" showInputMessage="1" showErrorMessage="1" sqref="F39:I39">
      <formula1>$R$7:$R$10</formula1>
    </dataValidation>
    <dataValidation type="list" allowBlank="1" showInputMessage="1" showErrorMessage="1" sqref="F45:I45">
      <formula1>$R$43:$R$45</formula1>
    </dataValidation>
  </dataValidations>
  <hyperlinks>
    <hyperlink ref="N2:N3" location="'23 Index - Following Tabs'!Print_Area" display="BACK TO TAB 23"/>
  </hyperlinks>
  <printOptions horizontalCentered="1"/>
  <pageMargins left="0.45" right="0.45" top="1" bottom="0.5" header="0.3" footer="0.3"/>
  <pageSetup scale="8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99"/>
    <pageSetUpPr fitToPage="1"/>
  </sheetPr>
  <dimension ref="B1:R53"/>
  <sheetViews>
    <sheetView showGridLines="0" showRowColHeaders="0" zoomScale="90" zoomScaleNormal="90" workbookViewId="0">
      <selection activeCell="C9" sqref="C9:N9"/>
    </sheetView>
  </sheetViews>
  <sheetFormatPr defaultColWidth="8.88671875" defaultRowHeight="13.2" x14ac:dyDescent="0.25"/>
  <cols>
    <col min="1" max="1" width="2.6640625" style="229" customWidth="1"/>
    <col min="2" max="2" width="5.77734375" style="229" customWidth="1"/>
    <col min="3" max="3" width="8.88671875" style="229" customWidth="1"/>
    <col min="4" max="4" width="7.44140625" style="229" customWidth="1"/>
    <col min="5" max="5" width="5.6640625" style="229" customWidth="1"/>
    <col min="6" max="7" width="8.88671875" style="229"/>
    <col min="8" max="8" width="13.33203125" style="229" customWidth="1"/>
    <col min="9" max="12" width="8.88671875" style="229"/>
    <col min="13" max="13" width="9.33203125" style="229" customWidth="1"/>
    <col min="14" max="14" width="10.109375" style="229" customWidth="1"/>
    <col min="15" max="15" width="4.6640625" style="229" customWidth="1"/>
    <col min="16" max="16" width="8.88671875" style="229"/>
    <col min="17" max="17" width="8.88671875" style="229" hidden="1" customWidth="1"/>
    <col min="18" max="16384" width="8.88671875" style="229"/>
  </cols>
  <sheetData>
    <row r="1" spans="2:18" ht="13.8" thickBot="1" x14ac:dyDescent="0.3"/>
    <row r="2" spans="2:18" x14ac:dyDescent="0.25">
      <c r="B2" s="1561"/>
      <c r="C2" s="1561"/>
      <c r="D2" s="1561"/>
      <c r="E2" s="1561"/>
      <c r="F2" s="1561"/>
      <c r="G2" s="1561"/>
      <c r="H2" s="1561"/>
      <c r="I2" s="1561"/>
      <c r="J2" s="1561"/>
      <c r="K2" s="1561"/>
      <c r="L2" s="1561"/>
      <c r="M2" s="1561"/>
      <c r="N2" s="1561"/>
      <c r="O2" s="1561"/>
      <c r="Q2" s="1622" t="s">
        <v>879</v>
      </c>
      <c r="R2" s="1622" t="s">
        <v>879</v>
      </c>
    </row>
    <row r="3" spans="2:18" ht="14.4" thickBot="1" x14ac:dyDescent="0.3">
      <c r="B3" s="765"/>
      <c r="C3" s="1655" t="s">
        <v>766</v>
      </c>
      <c r="D3" s="1655"/>
      <c r="E3" s="1655"/>
      <c r="F3" s="1655"/>
      <c r="G3" s="1655"/>
      <c r="H3" s="1655"/>
      <c r="I3" s="1655"/>
      <c r="J3" s="1655"/>
      <c r="K3" s="1655"/>
      <c r="L3" s="1655"/>
      <c r="M3" s="1655"/>
      <c r="N3" s="1655"/>
      <c r="O3" s="765"/>
      <c r="Q3" s="1623"/>
      <c r="R3" s="1623"/>
    </row>
    <row r="4" spans="2:18" ht="13.8" x14ac:dyDescent="0.25">
      <c r="B4" s="765"/>
      <c r="C4" s="1655" t="s">
        <v>829</v>
      </c>
      <c r="D4" s="1655"/>
      <c r="E4" s="1655"/>
      <c r="F4" s="1655"/>
      <c r="G4" s="1655"/>
      <c r="H4" s="1655"/>
      <c r="I4" s="1655"/>
      <c r="J4" s="1655"/>
      <c r="K4" s="1655"/>
      <c r="L4" s="1655"/>
      <c r="M4" s="1655"/>
      <c r="N4" s="1655"/>
      <c r="O4" s="765"/>
    </row>
    <row r="5" spans="2:18" x14ac:dyDescent="0.25">
      <c r="B5" s="765"/>
      <c r="C5" s="96"/>
      <c r="D5" s="765"/>
      <c r="E5" s="765"/>
      <c r="F5" s="765"/>
      <c r="G5" s="765"/>
      <c r="H5" s="765"/>
      <c r="I5" s="765"/>
      <c r="J5" s="765"/>
      <c r="K5" s="765"/>
      <c r="L5" s="765"/>
      <c r="M5" s="765"/>
      <c r="N5" s="765"/>
      <c r="O5" s="765"/>
    </row>
    <row r="6" spans="2:18" ht="13.8" x14ac:dyDescent="0.25">
      <c r="B6" s="788"/>
      <c r="C6" s="96"/>
      <c r="D6" s="788"/>
      <c r="E6" s="811" t="s">
        <v>695</v>
      </c>
      <c r="F6" s="1670">
        <f>'1 FILL FORM'!$L$6</f>
        <v>0</v>
      </c>
      <c r="G6" s="1670"/>
      <c r="H6" s="1670"/>
      <c r="I6" s="96"/>
      <c r="J6" s="788"/>
      <c r="K6" s="810" t="s">
        <v>703</v>
      </c>
      <c r="L6" s="1650">
        <f>'1 FILL FORM'!$D$6</f>
        <v>0</v>
      </c>
      <c r="M6" s="1650"/>
      <c r="N6" s="1650"/>
      <c r="O6" s="788"/>
    </row>
    <row r="7" spans="2:18" ht="13.8" x14ac:dyDescent="0.25">
      <c r="B7" s="788"/>
      <c r="C7" s="96"/>
      <c r="D7" s="788"/>
      <c r="E7" s="810" t="s">
        <v>4</v>
      </c>
      <c r="F7" s="1649">
        <f>'1 FILL FORM'!$F$7</f>
        <v>0</v>
      </c>
      <c r="G7" s="1649"/>
      <c r="H7" s="1649"/>
      <c r="I7" s="788"/>
      <c r="J7" s="788"/>
      <c r="K7" s="811" t="s">
        <v>823</v>
      </c>
      <c r="L7" s="1681" t="str">
        <f>'24 Dimension Rating Grid'!$M$7</f>
        <v>Chief 0 0</v>
      </c>
      <c r="M7" s="1681"/>
      <c r="N7" s="1681"/>
      <c r="O7" s="1681"/>
    </row>
    <row r="8" spans="2:18" ht="9.9" customHeight="1" x14ac:dyDescent="0.25">
      <c r="B8" s="765"/>
      <c r="C8" s="765"/>
      <c r="D8" s="765"/>
      <c r="E8" s="765"/>
      <c r="F8" s="765"/>
      <c r="G8" s="765"/>
      <c r="H8" s="765"/>
      <c r="I8" s="765"/>
      <c r="J8" s="765"/>
      <c r="K8" s="765"/>
      <c r="L8" s="765"/>
      <c r="M8" s="765"/>
      <c r="N8" s="765"/>
      <c r="O8" s="765"/>
    </row>
    <row r="9" spans="2:18" ht="15.6" x14ac:dyDescent="0.3">
      <c r="B9" s="765"/>
      <c r="C9" s="1669" t="s">
        <v>841</v>
      </c>
      <c r="D9" s="1669"/>
      <c r="E9" s="1669"/>
      <c r="F9" s="1669"/>
      <c r="G9" s="1669"/>
      <c r="H9" s="1669"/>
      <c r="I9" s="1669"/>
      <c r="J9" s="1669"/>
      <c r="K9" s="1669"/>
      <c r="L9" s="1669"/>
      <c r="M9" s="1669"/>
      <c r="N9" s="1669"/>
      <c r="O9" s="765"/>
    </row>
    <row r="10" spans="2:18" ht="9.9" customHeight="1" x14ac:dyDescent="0.25">
      <c r="B10" s="765"/>
      <c r="C10" s="765"/>
      <c r="D10" s="765"/>
      <c r="E10" s="765"/>
      <c r="F10" s="765"/>
      <c r="G10" s="765"/>
      <c r="H10" s="765"/>
      <c r="I10" s="765"/>
      <c r="J10" s="765"/>
      <c r="K10" s="765"/>
      <c r="L10" s="765"/>
      <c r="M10" s="765"/>
      <c r="N10" s="765"/>
      <c r="O10" s="765"/>
    </row>
    <row r="11" spans="2:18" ht="94.2" customHeight="1" x14ac:dyDescent="0.25">
      <c r="B11" s="765"/>
      <c r="C11" s="1663" t="s">
        <v>964</v>
      </c>
      <c r="D11" s="1663"/>
      <c r="E11" s="1663"/>
      <c r="F11" s="1663"/>
      <c r="G11" s="1663"/>
      <c r="H11" s="1663"/>
      <c r="I11" s="1663"/>
      <c r="J11" s="1663"/>
      <c r="K11" s="1663"/>
      <c r="L11" s="1663"/>
      <c r="M11" s="1663"/>
      <c r="N11" s="1663"/>
      <c r="O11" s="765"/>
    </row>
    <row r="12" spans="2:18" s="930" customFormat="1" ht="13.2" customHeight="1" x14ac:dyDescent="0.25">
      <c r="B12" s="928"/>
      <c r="C12" s="1665" t="s">
        <v>965</v>
      </c>
      <c r="D12" s="1665"/>
      <c r="E12" s="1665"/>
      <c r="F12" s="1665"/>
      <c r="G12" s="1682" t="s">
        <v>966</v>
      </c>
      <c r="H12" s="1682"/>
      <c r="I12" s="1682"/>
      <c r="J12" s="929"/>
      <c r="K12" s="929"/>
      <c r="L12" s="929"/>
      <c r="M12" s="929"/>
      <c r="N12" s="929"/>
      <c r="O12" s="928"/>
    </row>
    <row r="13" spans="2:18" ht="27.6" customHeight="1" x14ac:dyDescent="0.25">
      <c r="B13" s="765"/>
      <c r="C13" s="1672" t="s">
        <v>877</v>
      </c>
      <c r="D13" s="1672"/>
      <c r="E13" s="1672"/>
      <c r="F13" s="1672"/>
      <c r="G13" s="1672"/>
      <c r="H13" s="1672"/>
      <c r="I13" s="1672"/>
      <c r="J13" s="1672"/>
      <c r="K13" s="1672"/>
      <c r="L13" s="1672"/>
      <c r="M13" s="1672"/>
      <c r="N13" s="1672"/>
      <c r="O13" s="765"/>
    </row>
    <row r="14" spans="2:18" ht="6" customHeight="1" x14ac:dyDescent="0.25">
      <c r="B14" s="765"/>
      <c r="C14" s="806"/>
      <c r="D14" s="806"/>
      <c r="E14" s="806"/>
      <c r="F14" s="806"/>
      <c r="G14" s="806"/>
      <c r="H14" s="806"/>
      <c r="I14" s="806"/>
      <c r="J14" s="806"/>
      <c r="K14" s="806"/>
      <c r="L14" s="806"/>
      <c r="M14" s="806"/>
      <c r="N14" s="806"/>
      <c r="O14" s="765"/>
    </row>
    <row r="15" spans="2:18" ht="27" customHeight="1" x14ac:dyDescent="0.25">
      <c r="B15" s="788"/>
      <c r="C15" s="876" t="s">
        <v>881</v>
      </c>
      <c r="D15" s="1677" t="s">
        <v>962</v>
      </c>
      <c r="E15" s="1677"/>
      <c r="F15" s="1677"/>
      <c r="G15" s="1677"/>
      <c r="H15" s="1677"/>
      <c r="I15" s="1677"/>
      <c r="J15" s="1677"/>
      <c r="K15" s="1677"/>
      <c r="L15" s="1677"/>
      <c r="M15" s="1677"/>
      <c r="N15" s="1677"/>
      <c r="O15" s="788"/>
    </row>
    <row r="16" spans="2:18" ht="6" customHeight="1" x14ac:dyDescent="0.25">
      <c r="B16" s="788"/>
      <c r="C16" s="875"/>
      <c r="D16" s="96"/>
      <c r="E16" s="96"/>
      <c r="F16" s="96"/>
      <c r="G16" s="96"/>
      <c r="H16" s="96"/>
      <c r="I16" s="96"/>
      <c r="J16" s="96"/>
      <c r="K16" s="96"/>
      <c r="L16" s="96"/>
      <c r="M16" s="96"/>
      <c r="N16" s="96"/>
      <c r="O16" s="788"/>
    </row>
    <row r="17" spans="2:17" ht="26.4" customHeight="1" x14ac:dyDescent="0.25">
      <c r="B17" s="788"/>
      <c r="C17" s="876" t="s">
        <v>882</v>
      </c>
      <c r="D17" s="1663" t="s">
        <v>924</v>
      </c>
      <c r="E17" s="1663"/>
      <c r="F17" s="1663"/>
      <c r="G17" s="1663"/>
      <c r="H17" s="1663"/>
      <c r="I17" s="1663"/>
      <c r="J17" s="1663"/>
      <c r="K17" s="1663"/>
      <c r="L17" s="1663"/>
      <c r="M17" s="1663"/>
      <c r="N17" s="1663"/>
      <c r="O17" s="788"/>
    </row>
    <row r="18" spans="2:17" ht="6" customHeight="1" x14ac:dyDescent="0.25">
      <c r="B18" s="788"/>
      <c r="C18" s="875"/>
      <c r="D18" s="1663"/>
      <c r="E18" s="1663"/>
      <c r="F18" s="1663"/>
      <c r="G18" s="1663"/>
      <c r="H18" s="1663"/>
      <c r="I18" s="1663"/>
      <c r="J18" s="1663"/>
      <c r="K18" s="1663"/>
      <c r="L18" s="1663"/>
      <c r="M18" s="1663"/>
      <c r="N18" s="1663"/>
      <c r="O18" s="788"/>
    </row>
    <row r="19" spans="2:17" ht="27" customHeight="1" x14ac:dyDescent="0.25">
      <c r="B19" s="788"/>
      <c r="C19" s="876" t="s">
        <v>883</v>
      </c>
      <c r="D19" s="1663" t="s">
        <v>963</v>
      </c>
      <c r="E19" s="1663"/>
      <c r="F19" s="1663"/>
      <c r="G19" s="1663"/>
      <c r="H19" s="1663"/>
      <c r="I19" s="1663"/>
      <c r="J19" s="1663"/>
      <c r="K19" s="1663"/>
      <c r="L19" s="1663"/>
      <c r="M19" s="1663"/>
      <c r="N19" s="1663"/>
      <c r="O19" s="788"/>
    </row>
    <row r="20" spans="2:17" ht="6" customHeight="1" x14ac:dyDescent="0.25">
      <c r="B20" s="788"/>
      <c r="C20" s="875"/>
      <c r="D20" s="96" t="s">
        <v>884</v>
      </c>
      <c r="E20" s="96"/>
      <c r="F20" s="96"/>
      <c r="G20" s="96"/>
      <c r="H20" s="96"/>
      <c r="I20" s="96"/>
      <c r="J20" s="96"/>
      <c r="K20" s="96"/>
      <c r="L20" s="96"/>
      <c r="M20" s="96"/>
      <c r="N20" s="96"/>
      <c r="O20" s="788"/>
    </row>
    <row r="21" spans="2:17" ht="25.95" customHeight="1" x14ac:dyDescent="0.25">
      <c r="B21" s="788"/>
      <c r="C21" s="1677" t="s">
        <v>949</v>
      </c>
      <c r="D21" s="1677"/>
      <c r="E21" s="1677"/>
      <c r="F21" s="1677"/>
      <c r="G21" s="1677"/>
      <c r="H21" s="1677"/>
      <c r="I21" s="1677"/>
      <c r="J21" s="1677"/>
      <c r="K21" s="1677"/>
      <c r="L21" s="1677"/>
      <c r="M21" s="1677"/>
      <c r="N21" s="1677"/>
      <c r="O21" s="788"/>
    </row>
    <row r="22" spans="2:17" ht="14.4" customHeight="1" thickBot="1" x14ac:dyDescent="0.3">
      <c r="B22" s="788"/>
      <c r="C22" s="96"/>
      <c r="D22" s="96" t="s">
        <v>884</v>
      </c>
      <c r="E22" s="96"/>
      <c r="F22" s="96"/>
      <c r="G22" s="96"/>
      <c r="H22" s="96"/>
      <c r="I22" s="96"/>
      <c r="J22" s="96"/>
      <c r="K22" s="96"/>
      <c r="L22" s="96"/>
      <c r="M22" s="96"/>
      <c r="N22" s="96"/>
      <c r="O22" s="788"/>
    </row>
    <row r="23" spans="2:17" ht="24" customHeight="1" thickBot="1" x14ac:dyDescent="0.3">
      <c r="B23" s="924"/>
      <c r="C23" s="1678" t="s">
        <v>953</v>
      </c>
      <c r="D23" s="1679"/>
      <c r="E23" s="1679"/>
      <c r="F23" s="1679"/>
      <c r="G23" s="1679"/>
      <c r="H23" s="1679"/>
      <c r="I23" s="1679"/>
      <c r="J23" s="1679"/>
      <c r="K23" s="1679"/>
      <c r="L23" s="1679"/>
      <c r="M23" s="1679"/>
      <c r="N23" s="1680"/>
      <c r="O23" s="765"/>
    </row>
    <row r="24" spans="2:17" ht="19.95" customHeight="1" thickBot="1" x14ac:dyDescent="0.3">
      <c r="B24" s="924"/>
      <c r="C24" s="926"/>
      <c r="D24" s="926"/>
      <c r="E24" s="873" t="s">
        <v>915</v>
      </c>
      <c r="F24" s="873"/>
      <c r="G24" s="733"/>
      <c r="H24" s="732"/>
      <c r="I24" s="732"/>
      <c r="J24" s="732"/>
      <c r="K24" s="732"/>
      <c r="L24" s="732"/>
      <c r="M24" s="732"/>
      <c r="N24" s="732"/>
      <c r="O24" s="765"/>
      <c r="Q24" s="925" t="s">
        <v>463</v>
      </c>
    </row>
    <row r="25" spans="2:17" ht="19.95" customHeight="1" thickBot="1" x14ac:dyDescent="0.3">
      <c r="B25" s="113"/>
      <c r="C25" s="1660" t="s">
        <v>463</v>
      </c>
      <c r="D25" s="1661"/>
      <c r="E25" s="826" t="s">
        <v>903</v>
      </c>
      <c r="F25" s="895"/>
      <c r="G25" s="895"/>
      <c r="H25" s="896"/>
      <c r="I25" s="896"/>
      <c r="J25" s="896"/>
      <c r="K25" s="896"/>
      <c r="L25" s="896"/>
      <c r="M25" s="896"/>
      <c r="N25" s="896"/>
      <c r="O25" s="765"/>
      <c r="Q25" s="232" t="s">
        <v>918</v>
      </c>
    </row>
    <row r="26" spans="2:17" ht="19.95" customHeight="1" thickBot="1" x14ac:dyDescent="0.3">
      <c r="B26" s="113"/>
      <c r="C26" s="1660" t="s">
        <v>463</v>
      </c>
      <c r="D26" s="1661"/>
      <c r="E26" s="826" t="s">
        <v>897</v>
      </c>
      <c r="F26" s="733"/>
      <c r="G26" s="733"/>
      <c r="H26" s="732"/>
      <c r="I26" s="732"/>
      <c r="J26" s="732"/>
      <c r="K26" s="732"/>
      <c r="L26" s="732"/>
      <c r="M26" s="732"/>
      <c r="N26" s="732"/>
      <c r="O26" s="765"/>
      <c r="Q26" s="232" t="s">
        <v>950</v>
      </c>
    </row>
    <row r="27" spans="2:17" ht="19.95" customHeight="1" thickBot="1" x14ac:dyDescent="0.3">
      <c r="B27" s="113"/>
      <c r="C27" s="1660" t="s">
        <v>463</v>
      </c>
      <c r="D27" s="1661"/>
      <c r="E27" s="826" t="s">
        <v>956</v>
      </c>
      <c r="F27" s="733"/>
      <c r="G27" s="733"/>
      <c r="H27" s="732"/>
      <c r="I27" s="732"/>
      <c r="J27" s="732"/>
      <c r="K27" s="732"/>
      <c r="L27" s="732"/>
      <c r="M27" s="732"/>
      <c r="N27" s="732"/>
      <c r="O27" s="765"/>
      <c r="Q27" s="232" t="s">
        <v>951</v>
      </c>
    </row>
    <row r="28" spans="2:17" ht="19.95" customHeight="1" x14ac:dyDescent="0.25">
      <c r="B28" s="113"/>
      <c r="C28" s="113"/>
      <c r="D28" s="113"/>
      <c r="E28" s="733" t="s">
        <v>957</v>
      </c>
      <c r="F28" s="733"/>
      <c r="G28" s="733"/>
      <c r="H28" s="732"/>
      <c r="I28" s="732"/>
      <c r="J28" s="732"/>
      <c r="K28" s="732"/>
      <c r="L28" s="732"/>
      <c r="M28" s="732"/>
      <c r="N28" s="732"/>
      <c r="O28" s="765"/>
    </row>
    <row r="29" spans="2:17" ht="19.95" customHeight="1" thickBot="1" x14ac:dyDescent="0.3">
      <c r="B29" s="113"/>
      <c r="C29" s="113"/>
      <c r="D29" s="113"/>
      <c r="E29" s="873" t="s">
        <v>916</v>
      </c>
      <c r="F29" s="873"/>
      <c r="G29" s="733"/>
      <c r="H29" s="732"/>
      <c r="I29" s="732"/>
      <c r="J29" s="732"/>
      <c r="K29" s="732"/>
      <c r="L29" s="732"/>
      <c r="M29" s="732"/>
      <c r="N29" s="732"/>
      <c r="O29" s="765"/>
    </row>
    <row r="30" spans="2:17" ht="19.95" customHeight="1" thickBot="1" x14ac:dyDescent="0.3">
      <c r="B30" s="113"/>
      <c r="C30" s="1660" t="s">
        <v>463</v>
      </c>
      <c r="D30" s="1661"/>
      <c r="E30" s="826" t="s">
        <v>899</v>
      </c>
      <c r="F30" s="733"/>
      <c r="G30" s="733"/>
      <c r="H30" s="732"/>
      <c r="I30" s="732"/>
      <c r="J30" s="732"/>
      <c r="K30" s="732"/>
      <c r="L30" s="732"/>
      <c r="M30" s="732"/>
      <c r="N30" s="732"/>
      <c r="O30" s="765"/>
      <c r="Q30" s="925" t="s">
        <v>463</v>
      </c>
    </row>
    <row r="31" spans="2:17" ht="19.95" customHeight="1" thickBot="1" x14ac:dyDescent="0.3">
      <c r="B31" s="113"/>
      <c r="C31" s="1675" t="s">
        <v>952</v>
      </c>
      <c r="D31" s="1676"/>
      <c r="E31" s="894" t="s">
        <v>898</v>
      </c>
      <c r="F31" s="895"/>
      <c r="G31" s="895"/>
      <c r="H31" s="896"/>
      <c r="I31" s="896"/>
      <c r="J31" s="896"/>
      <c r="K31" s="896"/>
      <c r="L31" s="896"/>
      <c r="M31" s="896"/>
      <c r="N31" s="896"/>
      <c r="O31" s="765"/>
      <c r="Q31" s="232" t="s">
        <v>929</v>
      </c>
    </row>
    <row r="32" spans="2:17" ht="19.95" customHeight="1" thickBot="1" x14ac:dyDescent="0.3">
      <c r="B32" s="113"/>
      <c r="C32" s="1660" t="s">
        <v>463</v>
      </c>
      <c r="D32" s="1661"/>
      <c r="E32" s="826" t="s">
        <v>971</v>
      </c>
      <c r="F32" s="733"/>
      <c r="G32" s="733"/>
      <c r="H32" s="732"/>
      <c r="I32" s="732"/>
      <c r="J32" s="732"/>
      <c r="K32" s="732"/>
      <c r="L32" s="732"/>
      <c r="M32" s="732"/>
      <c r="N32" s="732"/>
      <c r="O32" s="765"/>
      <c r="Q32" s="232" t="s">
        <v>930</v>
      </c>
    </row>
    <row r="33" spans="2:17" ht="19.95" customHeight="1" thickBot="1" x14ac:dyDescent="0.3">
      <c r="B33" s="113"/>
      <c r="C33" s="1660" t="s">
        <v>463</v>
      </c>
      <c r="D33" s="1661"/>
      <c r="E33" s="826" t="s">
        <v>900</v>
      </c>
      <c r="F33" s="823"/>
      <c r="G33" s="823"/>
      <c r="H33" s="824"/>
      <c r="I33" s="824"/>
      <c r="J33" s="824"/>
      <c r="K33" s="824"/>
      <c r="L33" s="824"/>
      <c r="M33" s="824"/>
      <c r="N33" s="824"/>
      <c r="O33" s="765"/>
      <c r="Q33" s="232"/>
    </row>
    <row r="34" spans="2:17" ht="19.95" customHeight="1" thickBot="1" x14ac:dyDescent="0.3">
      <c r="B34" s="113"/>
      <c r="C34" s="1675" t="s">
        <v>952</v>
      </c>
      <c r="D34" s="1676"/>
      <c r="E34" s="894" t="s">
        <v>970</v>
      </c>
      <c r="F34" s="895"/>
      <c r="G34" s="895"/>
      <c r="H34" s="896"/>
      <c r="I34" s="896"/>
      <c r="J34" s="896"/>
      <c r="K34" s="896"/>
      <c r="L34" s="896"/>
      <c r="M34" s="896"/>
      <c r="N34" s="896"/>
      <c r="O34" s="765"/>
    </row>
    <row r="35" spans="2:17" ht="19.95" customHeight="1" thickBot="1" x14ac:dyDescent="0.3">
      <c r="B35" s="113"/>
      <c r="C35" s="1660" t="s">
        <v>463</v>
      </c>
      <c r="D35" s="1661"/>
      <c r="E35" s="826" t="s">
        <v>901</v>
      </c>
      <c r="F35" s="733"/>
      <c r="G35" s="733"/>
      <c r="H35" s="732"/>
      <c r="I35" s="732"/>
      <c r="J35" s="732"/>
      <c r="K35" s="732"/>
      <c r="L35" s="732"/>
      <c r="M35" s="732"/>
      <c r="N35" s="732"/>
      <c r="O35" s="765"/>
    </row>
    <row r="36" spans="2:17" ht="36.6" customHeight="1" thickBot="1" x14ac:dyDescent="0.3">
      <c r="B36" s="113"/>
      <c r="C36" s="1660" t="s">
        <v>463</v>
      </c>
      <c r="D36" s="1661"/>
      <c r="E36" s="1667" t="s">
        <v>968</v>
      </c>
      <c r="F36" s="1665"/>
      <c r="G36" s="1665"/>
      <c r="H36" s="1665"/>
      <c r="I36" s="1665"/>
      <c r="J36" s="1665"/>
      <c r="K36" s="1665"/>
      <c r="L36" s="1665"/>
      <c r="M36" s="1665"/>
      <c r="N36" s="1665"/>
      <c r="O36" s="1665"/>
      <c r="Q36" s="925" t="s">
        <v>463</v>
      </c>
    </row>
    <row r="37" spans="2:17" ht="19.95" customHeight="1" thickBot="1" x14ac:dyDescent="0.3">
      <c r="B37" s="113"/>
      <c r="C37" s="1660" t="s">
        <v>463</v>
      </c>
      <c r="D37" s="1661"/>
      <c r="E37" s="826" t="s">
        <v>911</v>
      </c>
      <c r="F37" s="733"/>
      <c r="G37" s="733"/>
      <c r="H37" s="732"/>
      <c r="I37" s="732"/>
      <c r="J37" s="732"/>
      <c r="K37" s="732"/>
      <c r="L37" s="732"/>
      <c r="M37" s="732"/>
      <c r="N37" s="732"/>
      <c r="O37" s="788"/>
      <c r="Q37" s="232" t="s">
        <v>918</v>
      </c>
    </row>
    <row r="38" spans="2:17" ht="19.95" customHeight="1" thickBot="1" x14ac:dyDescent="0.3">
      <c r="B38" s="113"/>
      <c r="C38" s="113"/>
      <c r="D38" s="113"/>
      <c r="E38" s="873" t="s">
        <v>917</v>
      </c>
      <c r="F38" s="873"/>
      <c r="G38" s="733"/>
      <c r="H38" s="732"/>
      <c r="I38" s="732"/>
      <c r="J38" s="732"/>
      <c r="K38" s="732"/>
      <c r="L38" s="732"/>
      <c r="M38" s="732"/>
      <c r="N38" s="732"/>
      <c r="O38" s="765"/>
      <c r="Q38" s="232" t="s">
        <v>950</v>
      </c>
    </row>
    <row r="39" spans="2:17" ht="19.95" customHeight="1" thickBot="1" x14ac:dyDescent="0.3">
      <c r="B39" s="113"/>
      <c r="C39" s="1660" t="s">
        <v>463</v>
      </c>
      <c r="D39" s="1661"/>
      <c r="E39" s="826" t="s">
        <v>885</v>
      </c>
      <c r="F39" s="733"/>
      <c r="G39" s="733"/>
      <c r="H39" s="732"/>
      <c r="I39" s="732"/>
      <c r="J39" s="732"/>
      <c r="K39" s="732"/>
      <c r="L39" s="732"/>
      <c r="M39" s="732"/>
      <c r="N39" s="732"/>
      <c r="O39" s="788"/>
      <c r="Q39" s="232" t="s">
        <v>969</v>
      </c>
    </row>
    <row r="40" spans="2:17" ht="25.95" customHeight="1" thickBot="1" x14ac:dyDescent="0.3">
      <c r="B40" s="113"/>
      <c r="C40" s="1660" t="s">
        <v>463</v>
      </c>
      <c r="D40" s="1661"/>
      <c r="E40" s="1665" t="s">
        <v>913</v>
      </c>
      <c r="F40" s="1665"/>
      <c r="G40" s="1665"/>
      <c r="H40" s="1665"/>
      <c r="I40" s="1665"/>
      <c r="J40" s="1665"/>
      <c r="K40" s="1665"/>
      <c r="L40" s="1665"/>
      <c r="M40" s="1665"/>
      <c r="N40" s="1665"/>
      <c r="O40" s="788"/>
    </row>
    <row r="41" spans="2:17" ht="19.95" customHeight="1" thickBot="1" x14ac:dyDescent="0.3">
      <c r="B41" s="113"/>
      <c r="C41" s="113"/>
      <c r="D41" s="113"/>
      <c r="E41" s="874" t="s">
        <v>919</v>
      </c>
      <c r="F41" s="873"/>
      <c r="G41" s="733"/>
      <c r="H41" s="732"/>
      <c r="I41" s="732"/>
      <c r="J41" s="732"/>
      <c r="K41" s="732"/>
      <c r="L41" s="732"/>
      <c r="M41" s="732"/>
      <c r="N41" s="732"/>
      <c r="O41" s="765"/>
    </row>
    <row r="42" spans="2:17" ht="20.399999999999999" customHeight="1" thickBot="1" x14ac:dyDescent="0.3">
      <c r="B42" s="113"/>
      <c r="C42" s="1673" t="s">
        <v>463</v>
      </c>
      <c r="D42" s="1674"/>
      <c r="E42" s="96"/>
      <c r="F42" s="904"/>
      <c r="G42" s="96"/>
      <c r="H42" s="904"/>
      <c r="I42" s="96"/>
      <c r="J42" s="96"/>
      <c r="K42" s="96"/>
      <c r="L42" s="96"/>
      <c r="M42" s="96"/>
      <c r="N42" s="96"/>
      <c r="O42" s="765"/>
    </row>
    <row r="43" spans="2:17" ht="26.4" customHeight="1" x14ac:dyDescent="0.25">
      <c r="B43" s="765"/>
      <c r="C43" s="875" t="s">
        <v>902</v>
      </c>
      <c r="D43" s="96"/>
      <c r="E43" s="96"/>
      <c r="F43" s="96"/>
      <c r="G43" s="96"/>
      <c r="H43" s="96"/>
      <c r="I43" s="96"/>
      <c r="J43" s="96"/>
      <c r="K43" s="96"/>
      <c r="L43" s="96"/>
      <c r="M43" s="96"/>
      <c r="N43" s="96"/>
      <c r="O43" s="765"/>
    </row>
    <row r="44" spans="2:17" ht="28.2" customHeight="1" thickBot="1" x14ac:dyDescent="0.3">
      <c r="B44" s="765"/>
      <c r="C44" s="1666"/>
      <c r="D44" s="1666"/>
      <c r="E44" s="1666"/>
      <c r="F44" s="1666"/>
      <c r="G44" s="1666"/>
      <c r="H44" s="1666"/>
      <c r="I44" s="1666"/>
      <c r="J44" s="113"/>
      <c r="K44" s="1666"/>
      <c r="L44" s="1666"/>
      <c r="M44" s="1666"/>
      <c r="N44" s="1666"/>
      <c r="O44" s="765"/>
    </row>
    <row r="45" spans="2:17" ht="13.8" thickTop="1" x14ac:dyDescent="0.25">
      <c r="B45" s="765"/>
      <c r="C45" s="1671" t="s">
        <v>920</v>
      </c>
      <c r="D45" s="1671"/>
      <c r="E45" s="1671"/>
      <c r="F45" s="1671"/>
      <c r="G45" s="1671"/>
      <c r="H45" s="1671"/>
      <c r="I45" s="1671"/>
      <c r="J45" s="825"/>
      <c r="K45" s="1671" t="s">
        <v>699</v>
      </c>
      <c r="L45" s="1671"/>
      <c r="M45" s="1671"/>
      <c r="N45" s="1671"/>
      <c r="O45" s="765"/>
    </row>
    <row r="46" spans="2:17" x14ac:dyDescent="0.25">
      <c r="B46" s="788"/>
      <c r="C46" s="788"/>
      <c r="D46" s="788"/>
      <c r="E46" s="788"/>
      <c r="F46" s="788"/>
      <c r="G46" s="788"/>
      <c r="H46" s="788"/>
      <c r="I46" s="788"/>
      <c r="J46" s="788"/>
      <c r="K46" s="788"/>
      <c r="L46" s="788"/>
      <c r="M46" s="788"/>
      <c r="N46" s="788"/>
      <c r="O46" s="788"/>
    </row>
    <row r="47" spans="2:17" x14ac:dyDescent="0.25">
      <c r="B47" s="1662" t="s">
        <v>959</v>
      </c>
      <c r="C47" s="1561"/>
      <c r="D47" s="1561"/>
      <c r="E47" s="1561"/>
      <c r="F47" s="1561"/>
      <c r="G47" s="1561"/>
      <c r="H47" s="1561"/>
      <c r="I47" s="1561"/>
      <c r="J47" s="1561"/>
      <c r="K47" s="1561"/>
      <c r="L47" s="1561"/>
      <c r="M47" s="1561"/>
      <c r="N47" s="1561"/>
      <c r="O47" s="1561"/>
    </row>
    <row r="48" spans="2:17" ht="4.8" customHeight="1" x14ac:dyDescent="0.25">
      <c r="B48" s="788"/>
      <c r="C48" s="788"/>
      <c r="D48" s="788"/>
      <c r="E48" s="788"/>
      <c r="F48" s="788"/>
      <c r="G48" s="788"/>
      <c r="H48" s="788"/>
      <c r="I48" s="788"/>
      <c r="J48" s="788"/>
      <c r="K48" s="788"/>
      <c r="L48" s="788"/>
      <c r="M48" s="788"/>
      <c r="N48" s="788"/>
      <c r="O48" s="788"/>
    </row>
    <row r="49" spans="2:15" ht="13.8" x14ac:dyDescent="0.3">
      <c r="B49" s="788"/>
      <c r="C49" s="788"/>
      <c r="D49" s="893" t="s">
        <v>912</v>
      </c>
      <c r="E49" s="1633" t="s">
        <v>960</v>
      </c>
      <c r="F49" s="1628"/>
      <c r="G49" s="1628"/>
      <c r="H49" s="1628"/>
      <c r="I49" s="1628"/>
      <c r="J49" s="1628"/>
      <c r="K49" s="1628"/>
      <c r="L49" s="1628"/>
      <c r="M49" s="1628"/>
      <c r="N49" s="1628"/>
      <c r="O49" s="788"/>
    </row>
    <row r="50" spans="2:15" ht="13.8" x14ac:dyDescent="0.3">
      <c r="B50" s="788"/>
      <c r="C50" s="788"/>
      <c r="D50" s="893" t="s">
        <v>912</v>
      </c>
      <c r="E50" s="1633" t="s">
        <v>955</v>
      </c>
      <c r="F50" s="1628"/>
      <c r="G50" s="1628"/>
      <c r="H50" s="1628"/>
      <c r="I50" s="1628"/>
      <c r="J50" s="1628"/>
      <c r="K50" s="1628"/>
      <c r="L50" s="1628"/>
      <c r="M50" s="1628"/>
      <c r="N50" s="1628"/>
      <c r="O50" s="788"/>
    </row>
    <row r="51" spans="2:15" ht="27.6" customHeight="1" x14ac:dyDescent="0.25">
      <c r="B51" s="788"/>
      <c r="C51" s="788"/>
      <c r="D51" s="927" t="s">
        <v>912</v>
      </c>
      <c r="E51" s="1663" t="s">
        <v>961</v>
      </c>
      <c r="F51" s="1664"/>
      <c r="G51" s="1664"/>
      <c r="H51" s="1664"/>
      <c r="I51" s="1664"/>
      <c r="J51" s="1664"/>
      <c r="K51" s="1664"/>
      <c r="L51" s="1664"/>
      <c r="M51" s="1664"/>
      <c r="N51" s="1664"/>
      <c r="O51" s="788"/>
    </row>
    <row r="52" spans="2:15" ht="13.8" x14ac:dyDescent="0.25">
      <c r="B52" s="788"/>
      <c r="C52" s="788"/>
      <c r="D52" s="927" t="s">
        <v>912</v>
      </c>
      <c r="E52" s="1668" t="s">
        <v>958</v>
      </c>
      <c r="F52" s="1668"/>
      <c r="G52" s="1668"/>
      <c r="H52" s="1668"/>
      <c r="I52" s="1668"/>
      <c r="J52" s="1668"/>
      <c r="K52" s="1668"/>
      <c r="L52" s="1668"/>
      <c r="M52" s="1668"/>
      <c r="N52" s="1668"/>
      <c r="O52" s="788"/>
    </row>
    <row r="53" spans="2:15" ht="13.2" customHeight="1" x14ac:dyDescent="0.25">
      <c r="B53" s="788"/>
      <c r="C53" s="788"/>
      <c r="D53" s="788"/>
      <c r="E53" s="1663" t="s">
        <v>925</v>
      </c>
      <c r="F53" s="1664"/>
      <c r="G53" s="1664"/>
      <c r="H53" s="1664"/>
      <c r="I53" s="1664"/>
      <c r="J53" s="1664"/>
      <c r="K53" s="1664"/>
      <c r="L53" s="1664"/>
      <c r="M53" s="1664"/>
      <c r="N53" s="1664"/>
      <c r="O53" s="788"/>
    </row>
  </sheetData>
  <sheetProtection sheet="1" objects="1" scenarios="1"/>
  <mergeCells count="46">
    <mergeCell ref="C32:D32"/>
    <mergeCell ref="C33:D33"/>
    <mergeCell ref="C12:F12"/>
    <mergeCell ref="G12:I12"/>
    <mergeCell ref="C26:D26"/>
    <mergeCell ref="C27:D27"/>
    <mergeCell ref="L7:O7"/>
    <mergeCell ref="B2:O2"/>
    <mergeCell ref="C30:D30"/>
    <mergeCell ref="D19:N19"/>
    <mergeCell ref="D18:N18"/>
    <mergeCell ref="C21:N21"/>
    <mergeCell ref="C23:N23"/>
    <mergeCell ref="C25:D25"/>
    <mergeCell ref="E53:N53"/>
    <mergeCell ref="E50:N50"/>
    <mergeCell ref="E52:N52"/>
    <mergeCell ref="Q2:Q3"/>
    <mergeCell ref="C3:N3"/>
    <mergeCell ref="C4:N4"/>
    <mergeCell ref="C9:N9"/>
    <mergeCell ref="C11:N11"/>
    <mergeCell ref="F6:H6"/>
    <mergeCell ref="F7:H7"/>
    <mergeCell ref="L6:N6"/>
    <mergeCell ref="K45:N45"/>
    <mergeCell ref="C45:I45"/>
    <mergeCell ref="C44:I44"/>
    <mergeCell ref="C13:N13"/>
    <mergeCell ref="C42:D42"/>
    <mergeCell ref="R2:R3"/>
    <mergeCell ref="C36:D36"/>
    <mergeCell ref="B47:O47"/>
    <mergeCell ref="E49:N49"/>
    <mergeCell ref="E51:N51"/>
    <mergeCell ref="E40:N40"/>
    <mergeCell ref="K44:N44"/>
    <mergeCell ref="E36:O36"/>
    <mergeCell ref="C37:D37"/>
    <mergeCell ref="C39:D39"/>
    <mergeCell ref="C40:D40"/>
    <mergeCell ref="C35:D35"/>
    <mergeCell ref="C31:D31"/>
    <mergeCell ref="C34:D34"/>
    <mergeCell ref="D15:N15"/>
    <mergeCell ref="D17:N17"/>
  </mergeCells>
  <dataValidations count="4">
    <dataValidation type="list" allowBlank="1" showInputMessage="1" showErrorMessage="1" sqref="C25:D27 C30:D30 C32:D33 C35:D35 C37:D37">
      <formula1>$Q$24:$Q$26</formula1>
    </dataValidation>
    <dataValidation type="list" allowBlank="1" showInputMessage="1" showErrorMessage="1" sqref="C39:D40">
      <formula1>$Q$24:$Q$27</formula1>
    </dataValidation>
    <dataValidation type="list" allowBlank="1" showInputMessage="1" showErrorMessage="1" sqref="C42:D42">
      <formula1>$Q$30:$Q$32</formula1>
    </dataValidation>
    <dataValidation type="list" allowBlank="1" showInputMessage="1" showErrorMessage="1" sqref="C36:D36">
      <formula1>$Q$36:$Q$39</formula1>
    </dataValidation>
  </dataValidations>
  <hyperlinks>
    <hyperlink ref="Q2:Q3" location="'23 Index - Following Tabs'!Print_Area" display="BACK TO TAB 23"/>
    <hyperlink ref="G12:H12" r:id="rId1" display="mailto:monica.miller@oacp.org"/>
    <hyperlink ref="G12" r:id="rId2"/>
    <hyperlink ref="R2:R3" location="'23 Index - Following Tabs'!Print_Area" display="BACK TO TAB 23"/>
  </hyperlinks>
  <printOptions horizontalCentered="1"/>
  <pageMargins left="0.2" right="0.2" top="0.25" bottom="0.1" header="0.3" footer="0.3"/>
  <pageSetup scale="87" orientation="portrait" horizontalDpi="4294967293" verticalDpi="4294967293"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
  <sheetViews>
    <sheetView workbookViewId="0"/>
  </sheetViews>
  <sheetFormatPr defaultRowHeight="13.2"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autoPageBreaks="0" fitToPage="1"/>
  </sheetPr>
  <dimension ref="A2:W188"/>
  <sheetViews>
    <sheetView showGridLines="0" showRowColHeaders="0" showZeros="0" showOutlineSymbols="0" zoomScale="80" zoomScaleNormal="80" workbookViewId="0">
      <selection activeCell="F3" sqref="F3:H3"/>
    </sheetView>
  </sheetViews>
  <sheetFormatPr defaultColWidth="9.109375" defaultRowHeight="13.2" x14ac:dyDescent="0.25"/>
  <cols>
    <col min="1" max="1" width="3.6640625" style="12" customWidth="1"/>
    <col min="2" max="2" width="3.5546875" style="12" customWidth="1"/>
    <col min="3" max="3" width="7.6640625" style="12" customWidth="1"/>
    <col min="4" max="4" width="36.33203125" style="12" customWidth="1"/>
    <col min="5" max="5" width="0.88671875" style="12" customWidth="1"/>
    <col min="6" max="6" width="3.5546875" style="12" customWidth="1"/>
    <col min="7" max="7" width="7.6640625" style="12" customWidth="1"/>
    <col min="8" max="8" width="36.33203125" style="12" customWidth="1"/>
    <col min="9" max="9" width="0.88671875" style="12" customWidth="1"/>
    <col min="10" max="10" width="3.5546875" style="12" customWidth="1"/>
    <col min="11" max="11" width="7.6640625" style="12" customWidth="1"/>
    <col min="12" max="12" width="36.33203125" style="12" customWidth="1"/>
    <col min="13" max="13" width="0.88671875" style="12" customWidth="1"/>
    <col min="14" max="14" width="4.109375" style="12" customWidth="1"/>
    <col min="15" max="15" width="3.33203125" style="12" customWidth="1"/>
    <col min="16" max="16" width="44.33203125" style="12" customWidth="1"/>
    <col min="17" max="17" width="49.44140625" style="12" customWidth="1"/>
    <col min="18" max="20" width="9.109375" style="12"/>
    <col min="21" max="21" width="0" style="12" hidden="1" customWidth="1"/>
    <col min="22" max="22" width="11" style="12" hidden="1" customWidth="1"/>
    <col min="23" max="24" width="0" style="12" hidden="1" customWidth="1"/>
    <col min="25" max="16384" width="9.109375" style="12"/>
  </cols>
  <sheetData>
    <row r="2" spans="1:23" ht="5.25" customHeight="1" thickBot="1" x14ac:dyDescent="0.3">
      <c r="B2" s="60"/>
      <c r="C2" s="60"/>
      <c r="D2" s="60"/>
      <c r="E2" s="60"/>
      <c r="F2" s="60"/>
      <c r="G2" s="60"/>
      <c r="H2" s="60"/>
      <c r="I2" s="60"/>
      <c r="J2" s="60"/>
      <c r="K2" s="60"/>
      <c r="L2" s="60"/>
      <c r="M2" s="60"/>
      <c r="O2" s="1275"/>
      <c r="P2" s="1275"/>
    </row>
    <row r="3" spans="1:23" ht="30" customHeight="1" thickBot="1" x14ac:dyDescent="0.3">
      <c r="A3" s="1224" t="s">
        <v>652</v>
      </c>
      <c r="B3" s="1238" t="s">
        <v>373</v>
      </c>
      <c r="C3" s="1238"/>
      <c r="D3" s="706" t="str">
        <f>'1 Instructions Tabs 2 - 15'!$L$4</f>
        <v>ACToolv15.9</v>
      </c>
      <c r="E3" s="195"/>
      <c r="F3" s="1264" t="s">
        <v>472</v>
      </c>
      <c r="G3" s="1265"/>
      <c r="H3" s="1266"/>
      <c r="I3" s="578"/>
      <c r="J3" s="1241" t="s">
        <v>586</v>
      </c>
      <c r="K3" s="1242"/>
      <c r="L3" s="719" t="s">
        <v>653</v>
      </c>
      <c r="M3" s="195"/>
      <c r="N3" s="1224" t="s">
        <v>652</v>
      </c>
      <c r="O3" s="1275"/>
      <c r="P3" s="1275"/>
      <c r="W3" s="12" t="str">
        <f>IF(J3="Not Used",V18,"USED ONLY ONCE")</f>
        <v>NOT USED</v>
      </c>
    </row>
    <row r="4" spans="1:23" s="59" customFormat="1" ht="18" customHeight="1" x14ac:dyDescent="0.25">
      <c r="A4" s="1224"/>
      <c r="B4" s="1243" t="s">
        <v>585</v>
      </c>
      <c r="C4" s="1243"/>
      <c r="D4" s="1243"/>
      <c r="E4" s="547"/>
      <c r="F4" s="1244"/>
      <c r="G4" s="1245"/>
      <c r="H4" s="1245"/>
      <c r="I4" s="1231"/>
      <c r="J4" s="1232"/>
      <c r="K4" s="1232"/>
      <c r="L4" s="1232"/>
      <c r="M4" s="575"/>
      <c r="N4" s="1224"/>
    </row>
    <row r="5" spans="1:23" ht="9.75" customHeight="1" x14ac:dyDescent="0.25">
      <c r="A5" s="1224"/>
      <c r="B5" s="1243"/>
      <c r="C5" s="1243"/>
      <c r="D5" s="1243"/>
      <c r="E5" s="571"/>
      <c r="F5" s="1246"/>
      <c r="G5" s="1246"/>
      <c r="H5" s="1246"/>
      <c r="I5" s="1232"/>
      <c r="J5" s="1232"/>
      <c r="K5" s="1232"/>
      <c r="L5" s="1232"/>
      <c r="M5" s="575"/>
      <c r="N5" s="1224"/>
      <c r="O5" s="1208" t="s">
        <v>556</v>
      </c>
      <c r="P5" s="1208"/>
    </row>
    <row r="6" spans="1:23" ht="17.25" customHeight="1" thickBot="1" x14ac:dyDescent="0.3">
      <c r="A6" s="1224"/>
      <c r="B6" s="1252" t="s">
        <v>325</v>
      </c>
      <c r="C6" s="1252"/>
      <c r="D6" s="558">
        <f>'1 FILL FORM'!$D$6</f>
        <v>0</v>
      </c>
      <c r="E6" s="545"/>
      <c r="F6" s="1252" t="s">
        <v>346</v>
      </c>
      <c r="G6" s="1252"/>
      <c r="H6" s="559">
        <f>'1 FILL FORM'!$L$6</f>
        <v>0</v>
      </c>
      <c r="I6" s="702"/>
      <c r="J6" s="1255" t="s">
        <v>6</v>
      </c>
      <c r="K6" s="1255"/>
      <c r="L6" s="705"/>
      <c r="M6" s="202"/>
      <c r="N6" s="1224"/>
      <c r="O6" s="1208"/>
      <c r="P6" s="1208"/>
    </row>
    <row r="7" spans="1:23" ht="3.75" customHeight="1" x14ac:dyDescent="0.25">
      <c r="A7" s="1224"/>
      <c r="B7" s="106"/>
      <c r="C7" s="106"/>
      <c r="D7" s="305"/>
      <c r="E7" s="203"/>
      <c r="F7" s="203"/>
      <c r="G7" s="204"/>
      <c r="H7" s="557"/>
      <c r="I7" s="702"/>
      <c r="J7" s="703"/>
      <c r="K7" s="704"/>
      <c r="L7" s="704"/>
      <c r="M7" s="202"/>
      <c r="N7" s="1224"/>
      <c r="O7" s="822"/>
      <c r="P7" s="822"/>
    </row>
    <row r="8" spans="1:23" ht="24" customHeight="1" thickBot="1" x14ac:dyDescent="0.3">
      <c r="A8" s="1224"/>
      <c r="B8" s="577"/>
      <c r="C8" s="573" t="s">
        <v>4</v>
      </c>
      <c r="D8" s="556">
        <f>'1 FILL FORM'!$F$7</f>
        <v>0</v>
      </c>
      <c r="E8" s="203"/>
      <c r="F8" s="203"/>
      <c r="G8" s="573" t="s">
        <v>5</v>
      </c>
      <c r="H8" s="556">
        <f>'1 FILL FORM'!$I$9</f>
        <v>0</v>
      </c>
      <c r="I8" s="1255" t="s">
        <v>7</v>
      </c>
      <c r="J8" s="1255"/>
      <c r="K8" s="1255"/>
      <c r="L8" s="705"/>
      <c r="M8" s="202"/>
      <c r="N8" s="1224"/>
      <c r="O8" s="857" t="s">
        <v>49</v>
      </c>
      <c r="P8" s="1209" t="s">
        <v>892</v>
      </c>
      <c r="Q8" s="21"/>
    </row>
    <row r="9" spans="1:23" ht="3" customHeight="1" x14ac:dyDescent="0.25">
      <c r="A9" s="1224"/>
      <c r="B9" s="106"/>
      <c r="C9" s="106"/>
      <c r="D9" s="305"/>
      <c r="E9" s="203"/>
      <c r="F9" s="203"/>
      <c r="G9" s="38"/>
      <c r="H9" s="205"/>
      <c r="I9" s="60"/>
      <c r="J9" s="60"/>
      <c r="K9" s="306"/>
      <c r="L9" s="202"/>
      <c r="M9" s="202"/>
      <c r="N9" s="1224"/>
      <c r="O9" s="858"/>
      <c r="P9" s="1209"/>
    </row>
    <row r="10" spans="1:23" ht="3" customHeight="1" x14ac:dyDescent="0.25">
      <c r="A10" s="1224"/>
      <c r="B10" s="577"/>
      <c r="C10" s="5"/>
      <c r="D10" s="5"/>
      <c r="E10" s="203"/>
      <c r="F10" s="203"/>
      <c r="G10" s="38"/>
      <c r="H10" s="88"/>
      <c r="I10" s="1233"/>
      <c r="J10" s="1234"/>
      <c r="K10" s="202"/>
      <c r="L10" s="202"/>
      <c r="M10" s="202"/>
      <c r="N10" s="1224"/>
      <c r="O10" s="858"/>
      <c r="P10" s="1209"/>
    </row>
    <row r="11" spans="1:23" ht="3" customHeight="1" x14ac:dyDescent="0.25">
      <c r="A11" s="1224"/>
      <c r="B11" s="4"/>
      <c r="C11" s="4"/>
      <c r="D11" s="571"/>
      <c r="E11" s="571"/>
      <c r="F11" s="571"/>
      <c r="G11" s="2"/>
      <c r="H11" s="90"/>
      <c r="I11" s="90"/>
      <c r="J11" s="194"/>
      <c r="K11" s="194"/>
      <c r="L11" s="194"/>
      <c r="M11" s="194"/>
      <c r="N11" s="1224"/>
      <c r="O11" s="858"/>
      <c r="P11" s="1209"/>
    </row>
    <row r="12" spans="1:23" ht="3" customHeight="1" x14ac:dyDescent="0.25">
      <c r="A12" s="1224"/>
      <c r="B12" s="2"/>
      <c r="C12" s="2"/>
      <c r="D12" s="2"/>
      <c r="E12" s="2"/>
      <c r="F12" s="2"/>
      <c r="G12" s="2"/>
      <c r="H12" s="2"/>
      <c r="I12" s="2"/>
      <c r="J12" s="2"/>
      <c r="K12" s="2"/>
      <c r="L12" s="89"/>
      <c r="M12" s="2"/>
      <c r="N12" s="1224"/>
      <c r="O12" s="859"/>
      <c r="P12" s="1209"/>
    </row>
    <row r="13" spans="1:23" s="39" customFormat="1" ht="16.5" customHeight="1" thickBot="1" x14ac:dyDescent="0.3">
      <c r="A13" s="1224"/>
      <c r="B13" s="1225" t="s">
        <v>492</v>
      </c>
      <c r="C13" s="1226"/>
      <c r="D13" s="1227"/>
      <c r="E13" s="38"/>
      <c r="F13" s="1225" t="s">
        <v>599</v>
      </c>
      <c r="G13" s="1226"/>
      <c r="H13" s="1227"/>
      <c r="I13" s="25"/>
      <c r="J13" s="1228" t="s">
        <v>600</v>
      </c>
      <c r="K13" s="1229"/>
      <c r="L13" s="1230"/>
      <c r="M13" s="539"/>
      <c r="N13" s="1224"/>
      <c r="O13" s="859"/>
      <c r="P13" s="1209"/>
    </row>
    <row r="14" spans="1:23" s="22" customFormat="1" ht="13.5" customHeight="1" thickBot="1" x14ac:dyDescent="0.3">
      <c r="A14" s="1224"/>
      <c r="B14" s="553"/>
      <c r="C14" s="554"/>
      <c r="D14" s="621" t="s">
        <v>491</v>
      </c>
      <c r="E14" s="26"/>
      <c r="F14" s="1239"/>
      <c r="G14" s="1240"/>
      <c r="H14" s="622" t="s">
        <v>491</v>
      </c>
      <c r="I14" s="27"/>
      <c r="J14" s="1239"/>
      <c r="K14" s="1240"/>
      <c r="L14" s="622" t="s">
        <v>491</v>
      </c>
      <c r="M14" s="555"/>
      <c r="N14" s="1224"/>
      <c r="O14" s="821" t="s">
        <v>50</v>
      </c>
      <c r="P14" s="1209" t="s">
        <v>893</v>
      </c>
    </row>
    <row r="15" spans="1:23" ht="57" customHeight="1" x14ac:dyDescent="0.25">
      <c r="A15" s="1224"/>
      <c r="B15" s="1247">
        <f>VLOOKUP(D14,$C$87:$F$95,4)</f>
        <v>0</v>
      </c>
      <c r="C15" s="1248"/>
      <c r="D15" s="1249"/>
      <c r="E15" s="2"/>
      <c r="F15" s="1247">
        <f>VLOOKUP(H14,$C$87:$F$95,4)</f>
        <v>0</v>
      </c>
      <c r="G15" s="1248"/>
      <c r="H15" s="1249"/>
      <c r="I15" s="28"/>
      <c r="J15" s="1247">
        <f>VLOOKUP(L14,$C$87:$F$95,4)</f>
        <v>0</v>
      </c>
      <c r="K15" s="1248"/>
      <c r="L15" s="1249"/>
      <c r="M15" s="540"/>
      <c r="N15" s="1224"/>
      <c r="O15" s="860"/>
      <c r="P15" s="1209"/>
    </row>
    <row r="16" spans="1:23" ht="3.75" customHeight="1" x14ac:dyDescent="0.25">
      <c r="A16" s="1224"/>
      <c r="B16" s="1253"/>
      <c r="C16" s="1254"/>
      <c r="D16" s="1254"/>
      <c r="E16" s="2"/>
      <c r="F16" s="1250"/>
      <c r="G16" s="1251"/>
      <c r="H16" s="1251"/>
      <c r="I16" s="1"/>
      <c r="J16" s="1253"/>
      <c r="K16" s="1254"/>
      <c r="L16" s="1254"/>
      <c r="M16" s="570"/>
      <c r="N16" s="1224"/>
      <c r="O16" s="861"/>
      <c r="P16" s="862"/>
    </row>
    <row r="17" spans="1:22" s="23" customFormat="1" ht="25.95" customHeight="1" x14ac:dyDescent="0.25">
      <c r="A17" s="1224"/>
      <c r="B17" s="1261" t="s">
        <v>863</v>
      </c>
      <c r="C17" s="1262"/>
      <c r="D17" s="1263"/>
      <c r="E17" s="7"/>
      <c r="F17" s="1261" t="s">
        <v>863</v>
      </c>
      <c r="G17" s="1262"/>
      <c r="H17" s="1263"/>
      <c r="I17" s="8"/>
      <c r="J17" s="1261" t="s">
        <v>863</v>
      </c>
      <c r="K17" s="1262"/>
      <c r="L17" s="1263"/>
      <c r="M17" s="541"/>
      <c r="N17" s="1224"/>
      <c r="O17" s="1210" t="s">
        <v>67</v>
      </c>
      <c r="P17" s="1209" t="s">
        <v>894</v>
      </c>
    </row>
    <row r="18" spans="1:22" ht="24" customHeight="1" x14ac:dyDescent="0.25">
      <c r="A18" s="1224"/>
      <c r="B18" s="1212"/>
      <c r="C18" s="1213"/>
      <c r="D18" s="1214"/>
      <c r="E18" s="3"/>
      <c r="F18" s="1212"/>
      <c r="G18" s="1213"/>
      <c r="H18" s="1214"/>
      <c r="I18" s="1"/>
      <c r="J18" s="1212"/>
      <c r="K18" s="1213"/>
      <c r="L18" s="1214"/>
      <c r="M18" s="579"/>
      <c r="N18" s="1224"/>
      <c r="O18" s="1210"/>
      <c r="P18" s="1209"/>
      <c r="V18" s="39" t="s">
        <v>586</v>
      </c>
    </row>
    <row r="19" spans="1:22" ht="24" customHeight="1" x14ac:dyDescent="0.25">
      <c r="A19" s="1224"/>
      <c r="B19" s="1212"/>
      <c r="C19" s="1213"/>
      <c r="D19" s="1214"/>
      <c r="E19" s="670"/>
      <c r="F19" s="1212"/>
      <c r="G19" s="1213"/>
      <c r="H19" s="1214"/>
      <c r="I19" s="1"/>
      <c r="J19" s="1212"/>
      <c r="K19" s="1213"/>
      <c r="L19" s="1214"/>
      <c r="M19" s="579"/>
      <c r="N19" s="1224"/>
      <c r="O19" s="1210"/>
      <c r="P19" s="1209"/>
      <c r="V19" s="39" t="s">
        <v>603</v>
      </c>
    </row>
    <row r="20" spans="1:22" ht="24" customHeight="1" x14ac:dyDescent="0.25">
      <c r="A20" s="1224"/>
      <c r="B20" s="1212"/>
      <c r="C20" s="1213"/>
      <c r="D20" s="1214"/>
      <c r="E20" s="3"/>
      <c r="F20" s="1212"/>
      <c r="G20" s="1213"/>
      <c r="H20" s="1214"/>
      <c r="I20" s="1"/>
      <c r="J20" s="1212"/>
      <c r="K20" s="1213"/>
      <c r="L20" s="1214"/>
      <c r="M20" s="579"/>
      <c r="N20" s="1224"/>
      <c r="O20" s="1210" t="s">
        <v>277</v>
      </c>
      <c r="P20" s="1209" t="s">
        <v>889</v>
      </c>
      <c r="V20" s="39" t="s">
        <v>604</v>
      </c>
    </row>
    <row r="21" spans="1:22" ht="24" customHeight="1" x14ac:dyDescent="0.25">
      <c r="B21" s="1212"/>
      <c r="C21" s="1213"/>
      <c r="D21" s="1214"/>
      <c r="E21" s="3"/>
      <c r="F21" s="1212"/>
      <c r="G21" s="1213"/>
      <c r="H21" s="1214"/>
      <c r="I21" s="1"/>
      <c r="J21" s="1212"/>
      <c r="K21" s="1213"/>
      <c r="L21" s="1214"/>
      <c r="M21" s="579"/>
      <c r="N21" s="24"/>
      <c r="O21" s="1210"/>
      <c r="P21" s="1209"/>
      <c r="V21" s="39" t="s">
        <v>605</v>
      </c>
    </row>
    <row r="22" spans="1:22" ht="24" customHeight="1" x14ac:dyDescent="0.25">
      <c r="B22" s="1212"/>
      <c r="C22" s="1213"/>
      <c r="D22" s="1214"/>
      <c r="E22" s="3"/>
      <c r="F22" s="1212"/>
      <c r="G22" s="1213"/>
      <c r="H22" s="1214"/>
      <c r="I22" s="1"/>
      <c r="J22" s="1212"/>
      <c r="K22" s="1213"/>
      <c r="L22" s="1214"/>
      <c r="M22" s="579"/>
      <c r="N22" s="24"/>
      <c r="O22" s="863"/>
      <c r="P22" s="863"/>
      <c r="V22" s="39" t="s">
        <v>606</v>
      </c>
    </row>
    <row r="23" spans="1:22" ht="24" customHeight="1" x14ac:dyDescent="0.25">
      <c r="B23" s="1212"/>
      <c r="C23" s="1213"/>
      <c r="D23" s="1214"/>
      <c r="E23" s="3"/>
      <c r="F23" s="1212"/>
      <c r="G23" s="1213"/>
      <c r="H23" s="1214"/>
      <c r="I23" s="1"/>
      <c r="J23" s="1212"/>
      <c r="K23" s="1213"/>
      <c r="L23" s="1214"/>
      <c r="M23" s="579"/>
      <c r="N23" s="24"/>
      <c r="O23" s="1211" t="s">
        <v>647</v>
      </c>
      <c r="P23" s="1211"/>
    </row>
    <row r="24" spans="1:22" ht="24" customHeight="1" x14ac:dyDescent="0.25">
      <c r="B24" s="1212"/>
      <c r="C24" s="1213"/>
      <c r="D24" s="1214"/>
      <c r="E24" s="3"/>
      <c r="F24" s="1212"/>
      <c r="G24" s="1213"/>
      <c r="H24" s="1214"/>
      <c r="I24" s="1"/>
      <c r="J24" s="1212"/>
      <c r="K24" s="1213"/>
      <c r="L24" s="1214"/>
      <c r="M24" s="579"/>
      <c r="N24" s="24"/>
      <c r="O24" s="1211"/>
      <c r="P24" s="1211"/>
    </row>
    <row r="25" spans="1:22" ht="24" customHeight="1" x14ac:dyDescent="0.25">
      <c r="B25" s="1212"/>
      <c r="C25" s="1213"/>
      <c r="D25" s="1214"/>
      <c r="E25" s="3"/>
      <c r="F25" s="1212"/>
      <c r="G25" s="1213"/>
      <c r="H25" s="1214"/>
      <c r="I25" s="1"/>
      <c r="J25" s="1212"/>
      <c r="K25" s="1213"/>
      <c r="L25" s="1214"/>
      <c r="M25" s="579"/>
      <c r="N25" s="24"/>
      <c r="O25" s="1280" t="s">
        <v>891</v>
      </c>
      <c r="P25" s="1280"/>
    </row>
    <row r="26" spans="1:22" ht="3.6" customHeight="1" x14ac:dyDescent="0.25">
      <c r="B26" s="1223"/>
      <c r="C26" s="1223"/>
      <c r="D26" s="1223"/>
      <c r="E26" s="2"/>
      <c r="F26" s="1223"/>
      <c r="G26" s="1223"/>
      <c r="H26" s="1223"/>
      <c r="I26" s="1"/>
      <c r="J26" s="1223"/>
      <c r="K26" s="1223"/>
      <c r="L26" s="1223"/>
      <c r="M26" s="579"/>
      <c r="N26" s="24"/>
      <c r="O26" s="1280"/>
      <c r="P26" s="1280"/>
    </row>
    <row r="27" spans="1:22" ht="12.6" customHeight="1" x14ac:dyDescent="0.25">
      <c r="B27" s="1256" t="s">
        <v>890</v>
      </c>
      <c r="C27" s="1257"/>
      <c r="D27" s="1258"/>
      <c r="E27" s="2"/>
      <c r="F27" s="1256" t="s">
        <v>890</v>
      </c>
      <c r="G27" s="1257"/>
      <c r="H27" s="1258"/>
      <c r="I27" s="1"/>
      <c r="J27" s="1256" t="s">
        <v>890</v>
      </c>
      <c r="K27" s="1257"/>
      <c r="L27" s="1258"/>
      <c r="M27" s="542"/>
      <c r="N27" s="24"/>
      <c r="O27" s="1281" t="s">
        <v>886</v>
      </c>
      <c r="P27" s="1281"/>
    </row>
    <row r="28" spans="1:22" ht="24" customHeight="1" x14ac:dyDescent="0.25">
      <c r="B28" s="1212"/>
      <c r="C28" s="1213"/>
      <c r="D28" s="1214"/>
      <c r="E28" s="82"/>
      <c r="F28" s="1212"/>
      <c r="G28" s="1213"/>
      <c r="H28" s="1214"/>
      <c r="I28" s="872"/>
      <c r="J28" s="1212"/>
      <c r="K28" s="1213"/>
      <c r="L28" s="1214"/>
      <c r="M28" s="543"/>
      <c r="N28" s="24"/>
      <c r="O28" s="1281"/>
      <c r="P28" s="1281"/>
    </row>
    <row r="29" spans="1:22" ht="24" customHeight="1" x14ac:dyDescent="0.25">
      <c r="B29" s="1218"/>
      <c r="C29" s="1219"/>
      <c r="D29" s="1220"/>
      <c r="E29" s="82"/>
      <c r="F29" s="1218"/>
      <c r="G29" s="1219"/>
      <c r="H29" s="1220"/>
      <c r="I29" s="872"/>
      <c r="J29" s="1218"/>
      <c r="K29" s="1219"/>
      <c r="L29" s="1220"/>
      <c r="M29" s="570"/>
      <c r="N29" s="24"/>
      <c r="O29" s="864">
        <v>1</v>
      </c>
      <c r="P29" s="865" t="s">
        <v>887</v>
      </c>
    </row>
    <row r="30" spans="1:22" ht="24" customHeight="1" x14ac:dyDescent="0.25">
      <c r="B30" s="1218"/>
      <c r="C30" s="1219"/>
      <c r="D30" s="1220"/>
      <c r="E30" s="82"/>
      <c r="F30" s="1218"/>
      <c r="G30" s="1219"/>
      <c r="H30" s="1220"/>
      <c r="I30" s="872"/>
      <c r="J30" s="1218"/>
      <c r="K30" s="1219"/>
      <c r="L30" s="1220"/>
      <c r="M30" s="570"/>
      <c r="N30" s="24"/>
      <c r="O30" s="864">
        <v>2</v>
      </c>
      <c r="P30" s="865" t="s">
        <v>649</v>
      </c>
    </row>
    <row r="31" spans="1:22" ht="24" customHeight="1" x14ac:dyDescent="0.25">
      <c r="B31" s="1218"/>
      <c r="C31" s="1219"/>
      <c r="D31" s="1220"/>
      <c r="E31" s="82"/>
      <c r="F31" s="1218"/>
      <c r="G31" s="1219"/>
      <c r="H31" s="1220"/>
      <c r="I31" s="872"/>
      <c r="J31" s="1218"/>
      <c r="K31" s="1219"/>
      <c r="L31" s="1220"/>
      <c r="M31" s="570"/>
      <c r="N31" s="24"/>
      <c r="O31" s="864">
        <v>3</v>
      </c>
      <c r="P31" s="1282" t="s">
        <v>648</v>
      </c>
    </row>
    <row r="32" spans="1:22" ht="24" customHeight="1" x14ac:dyDescent="0.25">
      <c r="B32" s="1218"/>
      <c r="C32" s="1219"/>
      <c r="D32" s="1220"/>
      <c r="E32" s="82"/>
      <c r="F32" s="1218"/>
      <c r="G32" s="1219"/>
      <c r="H32" s="1220"/>
      <c r="I32" s="872"/>
      <c r="J32" s="1218"/>
      <c r="K32" s="1219"/>
      <c r="L32" s="1220"/>
      <c r="M32" s="570"/>
      <c r="N32" s="24"/>
      <c r="O32" s="821"/>
      <c r="P32" s="1282"/>
    </row>
    <row r="33" spans="2:17" ht="24" customHeight="1" x14ac:dyDescent="0.25">
      <c r="B33" s="1218"/>
      <c r="C33" s="1219"/>
      <c r="D33" s="1220"/>
      <c r="E33" s="82"/>
      <c r="F33" s="1218"/>
      <c r="G33" s="1219"/>
      <c r="H33" s="1220"/>
      <c r="I33" s="872"/>
      <c r="J33" s="1218"/>
      <c r="K33" s="1219"/>
      <c r="L33" s="1220"/>
      <c r="M33" s="570"/>
      <c r="N33" s="24"/>
      <c r="O33" s="864">
        <v>4</v>
      </c>
      <c r="P33" s="827" t="s">
        <v>888</v>
      </c>
    </row>
    <row r="34" spans="2:17" ht="24" customHeight="1" x14ac:dyDescent="0.25">
      <c r="B34" s="1218"/>
      <c r="C34" s="1219"/>
      <c r="D34" s="1220"/>
      <c r="E34" s="82"/>
      <c r="F34" s="1218"/>
      <c r="G34" s="1219"/>
      <c r="H34" s="1220"/>
      <c r="I34" s="872"/>
      <c r="J34" s="1218"/>
      <c r="K34" s="1219"/>
      <c r="L34" s="1220"/>
      <c r="M34" s="570"/>
      <c r="N34" s="24"/>
      <c r="O34" s="821"/>
      <c r="P34" s="827" t="s">
        <v>888</v>
      </c>
    </row>
    <row r="35" spans="2:17" ht="3.75" customHeight="1" x14ac:dyDescent="0.25">
      <c r="B35" s="1223"/>
      <c r="C35" s="1223"/>
      <c r="D35" s="1223"/>
      <c r="E35" s="2"/>
      <c r="F35" s="1221"/>
      <c r="G35" s="1221"/>
      <c r="H35" s="1221"/>
      <c r="I35" s="1"/>
      <c r="J35" s="1222"/>
      <c r="K35" s="1222"/>
      <c r="L35" s="1222"/>
      <c r="M35" s="542"/>
      <c r="N35" s="24"/>
      <c r="O35" s="821"/>
      <c r="P35" s="859"/>
    </row>
    <row r="36" spans="2:17" ht="36" customHeight="1" x14ac:dyDescent="0.25">
      <c r="B36" s="1215" t="s">
        <v>3</v>
      </c>
      <c r="C36" s="1216"/>
      <c r="D36" s="1217"/>
      <c r="E36" s="69"/>
      <c r="F36" s="1215" t="s">
        <v>3</v>
      </c>
      <c r="G36" s="1216"/>
      <c r="H36" s="1217"/>
      <c r="I36" s="70"/>
      <c r="J36" s="1215" t="s">
        <v>3</v>
      </c>
      <c r="K36" s="1216"/>
      <c r="L36" s="1217"/>
      <c r="M36" s="546"/>
      <c r="O36" s="864">
        <v>5</v>
      </c>
      <c r="P36" s="1283" t="s">
        <v>650</v>
      </c>
    </row>
    <row r="37" spans="2:17" ht="3.75" customHeight="1" x14ac:dyDescent="0.25">
      <c r="B37" s="1259"/>
      <c r="C37" s="1259"/>
      <c r="D37" s="1259"/>
      <c r="E37" s="1260"/>
      <c r="F37" s="1259"/>
      <c r="G37" s="1259"/>
      <c r="H37" s="1259"/>
      <c r="I37" s="1260"/>
      <c r="J37" s="1259"/>
      <c r="K37" s="1259"/>
      <c r="L37" s="1259"/>
      <c r="M37" s="572"/>
      <c r="O37" s="866"/>
      <c r="P37" s="1283"/>
    </row>
    <row r="38" spans="2:17" ht="6" customHeight="1" thickBot="1" x14ac:dyDescent="0.3">
      <c r="B38" s="61"/>
      <c r="C38" s="61"/>
      <c r="D38" s="61"/>
      <c r="E38" s="2"/>
      <c r="F38" s="61"/>
      <c r="G38" s="61"/>
      <c r="H38" s="61"/>
      <c r="I38" s="687"/>
      <c r="J38" s="1273"/>
      <c r="K38" s="1274"/>
      <c r="L38" s="1274"/>
      <c r="M38" s="688"/>
      <c r="O38" s="866"/>
      <c r="P38" s="867"/>
    </row>
    <row r="39" spans="2:17" ht="27" customHeight="1" thickBot="1" x14ac:dyDescent="0.3">
      <c r="B39" s="1276" t="s">
        <v>376</v>
      </c>
      <c r="C39" s="1276"/>
      <c r="D39" s="195"/>
      <c r="E39" s="195"/>
      <c r="F39" s="1264" t="s">
        <v>472</v>
      </c>
      <c r="G39" s="1265"/>
      <c r="H39" s="1266"/>
      <c r="I39" s="195"/>
      <c r="J39" s="195"/>
      <c r="K39" s="195"/>
      <c r="L39" s="544"/>
      <c r="M39" s="195"/>
      <c r="O39" s="864">
        <v>6</v>
      </c>
      <c r="P39" s="1283" t="s">
        <v>895</v>
      </c>
    </row>
    <row r="40" spans="2:17" ht="6" customHeight="1" x14ac:dyDescent="0.4">
      <c r="B40" s="1235"/>
      <c r="C40" s="1235"/>
      <c r="D40" s="1235"/>
      <c r="E40" s="1235"/>
      <c r="F40" s="1235"/>
      <c r="G40" s="1235"/>
      <c r="H40" s="1235"/>
      <c r="I40" s="1235"/>
      <c r="J40" s="1235"/>
      <c r="K40" s="1235"/>
      <c r="L40" s="1235"/>
      <c r="M40" s="571"/>
      <c r="O40" s="868"/>
      <c r="P40" s="1283"/>
    </row>
    <row r="41" spans="2:17" ht="9" customHeight="1" x14ac:dyDescent="0.4">
      <c r="B41" s="571"/>
      <c r="C41" s="571"/>
      <c r="D41" s="571"/>
      <c r="E41" s="571"/>
      <c r="F41" s="571"/>
      <c r="G41" s="571"/>
      <c r="H41" s="571"/>
      <c r="I41" s="571"/>
      <c r="J41" s="571"/>
      <c r="K41" s="571"/>
      <c r="L41" s="571"/>
      <c r="M41" s="571"/>
      <c r="O41" s="868"/>
      <c r="P41" s="1283"/>
    </row>
    <row r="42" spans="2:17" s="620" customFormat="1" ht="18" customHeight="1" thickBot="1" x14ac:dyDescent="0.3">
      <c r="B42" s="1267" t="s">
        <v>325</v>
      </c>
      <c r="C42" s="1267"/>
      <c r="D42" s="673">
        <f>$D$6</f>
        <v>0</v>
      </c>
      <c r="E42" s="674"/>
      <c r="F42" s="1267" t="s">
        <v>346</v>
      </c>
      <c r="G42" s="1267"/>
      <c r="H42" s="675">
        <f>$H$6</f>
        <v>0</v>
      </c>
      <c r="I42" s="676"/>
      <c r="J42" s="1236" t="s">
        <v>6</v>
      </c>
      <c r="K42" s="1236"/>
      <c r="L42" s="677"/>
      <c r="M42" s="202"/>
      <c r="O42" s="869"/>
      <c r="P42" s="1283"/>
    </row>
    <row r="43" spans="2:17" ht="4.5" customHeight="1" x14ac:dyDescent="0.25">
      <c r="B43" s="560"/>
      <c r="C43" s="560"/>
      <c r="D43" s="561"/>
      <c r="E43" s="562"/>
      <c r="F43" s="562"/>
      <c r="G43" s="563"/>
      <c r="H43" s="564"/>
      <c r="I43" s="548"/>
      <c r="J43" s="565"/>
      <c r="K43" s="566"/>
      <c r="L43" s="202"/>
      <c r="M43" s="202"/>
      <c r="O43" s="822"/>
      <c r="P43" s="1283"/>
    </row>
    <row r="44" spans="2:17" ht="24.75" customHeight="1" thickBot="1" x14ac:dyDescent="0.3">
      <c r="B44" s="573"/>
      <c r="C44" s="573" t="s">
        <v>4</v>
      </c>
      <c r="D44" s="556">
        <f>$D$8</f>
        <v>0</v>
      </c>
      <c r="E44" s="562"/>
      <c r="F44" s="562"/>
      <c r="G44" s="573" t="s">
        <v>5</v>
      </c>
      <c r="H44" s="556">
        <f>$H$8</f>
        <v>0</v>
      </c>
      <c r="I44" s="1237" t="s">
        <v>7</v>
      </c>
      <c r="J44" s="1237"/>
      <c r="K44" s="1237"/>
      <c r="L44" s="576"/>
      <c r="M44" s="202"/>
      <c r="O44" s="870"/>
      <c r="P44" s="1283"/>
      <c r="Q44" s="21"/>
    </row>
    <row r="45" spans="2:17" ht="3" customHeight="1" x14ac:dyDescent="0.25">
      <c r="B45" s="106"/>
      <c r="C45" s="106"/>
      <c r="D45" s="305"/>
      <c r="E45" s="203"/>
      <c r="F45" s="203"/>
      <c r="G45" s="38"/>
      <c r="H45" s="205"/>
      <c r="I45" s="60"/>
      <c r="J45" s="60"/>
      <c r="K45" s="202"/>
      <c r="L45" s="202"/>
      <c r="M45" s="202"/>
      <c r="O45" s="822"/>
      <c r="P45" s="1283"/>
    </row>
    <row r="46" spans="2:17" ht="3" customHeight="1" x14ac:dyDescent="0.25">
      <c r="B46" s="577"/>
      <c r="C46" s="5"/>
      <c r="D46" s="5"/>
      <c r="E46" s="203"/>
      <c r="F46" s="203"/>
      <c r="G46" s="38"/>
      <c r="H46" s="88"/>
      <c r="I46" s="1233"/>
      <c r="J46" s="1234"/>
      <c r="K46" s="202"/>
      <c r="L46" s="202"/>
      <c r="M46" s="202"/>
      <c r="O46" s="822"/>
      <c r="P46" s="1283"/>
    </row>
    <row r="47" spans="2:17" ht="3" customHeight="1" x14ac:dyDescent="0.25">
      <c r="B47" s="62"/>
      <c r="C47" s="58"/>
      <c r="D47" s="305"/>
      <c r="E47" s="571"/>
      <c r="F47" s="571"/>
      <c r="G47" s="2"/>
      <c r="H47" s="2"/>
      <c r="I47" s="2"/>
      <c r="J47" s="2"/>
      <c r="K47" s="2"/>
      <c r="L47" s="2"/>
      <c r="M47" s="2"/>
      <c r="O47" s="822"/>
      <c r="P47" s="1283"/>
    </row>
    <row r="48" spans="2:17" ht="3" customHeight="1" x14ac:dyDescent="0.25">
      <c r="B48" s="2"/>
      <c r="C48" s="2"/>
      <c r="D48" s="2"/>
      <c r="E48" s="2"/>
      <c r="F48" s="2"/>
      <c r="G48" s="2"/>
      <c r="H48" s="2"/>
      <c r="I48" s="2"/>
      <c r="J48" s="2"/>
      <c r="K48" s="2"/>
      <c r="L48" s="2"/>
      <c r="M48" s="2"/>
      <c r="O48" s="822"/>
      <c r="P48" s="1283"/>
    </row>
    <row r="49" spans="2:16" s="39" customFormat="1" ht="16.5" customHeight="1" thickBot="1" x14ac:dyDescent="0.3">
      <c r="B49" s="1225" t="s">
        <v>493</v>
      </c>
      <c r="C49" s="1226"/>
      <c r="D49" s="1227"/>
      <c r="E49" s="38"/>
      <c r="F49" s="1225" t="s">
        <v>601</v>
      </c>
      <c r="G49" s="1226"/>
      <c r="H49" s="1227"/>
      <c r="I49" s="25"/>
      <c r="J49" s="1228" t="s">
        <v>602</v>
      </c>
      <c r="K49" s="1229"/>
      <c r="L49" s="1230"/>
      <c r="M49" s="539"/>
      <c r="O49" s="822"/>
      <c r="P49" s="1283"/>
    </row>
    <row r="50" spans="2:16" s="22" customFormat="1" ht="13.5" customHeight="1" thickBot="1" x14ac:dyDescent="0.3">
      <c r="B50" s="553"/>
      <c r="C50" s="554"/>
      <c r="D50" s="621" t="s">
        <v>491</v>
      </c>
      <c r="E50" s="26"/>
      <c r="F50" s="1239"/>
      <c r="G50" s="1240"/>
      <c r="H50" s="622" t="s">
        <v>491</v>
      </c>
      <c r="I50" s="27"/>
      <c r="J50" s="1239"/>
      <c r="K50" s="1240"/>
      <c r="L50" s="622" t="s">
        <v>491</v>
      </c>
      <c r="M50" s="555"/>
      <c r="O50" s="871"/>
      <c r="P50" s="871"/>
    </row>
    <row r="51" spans="2:16" ht="56.25" customHeight="1" x14ac:dyDescent="0.25">
      <c r="B51" s="1247">
        <f>VLOOKUP(D50,$C$87:$F$95,4)</f>
        <v>0</v>
      </c>
      <c r="C51" s="1248"/>
      <c r="D51" s="1249"/>
      <c r="E51" s="2"/>
      <c r="F51" s="1247">
        <f>VLOOKUP(H50,$C$87:$F$95,4)</f>
        <v>0</v>
      </c>
      <c r="G51" s="1248"/>
      <c r="H51" s="1249"/>
      <c r="I51" s="28"/>
      <c r="J51" s="1247">
        <f>VLOOKUP(L50,$C$87:$F$95,4)</f>
        <v>0</v>
      </c>
      <c r="K51" s="1248"/>
      <c r="L51" s="1249"/>
      <c r="M51" s="540"/>
      <c r="O51" s="863"/>
      <c r="P51" s="863"/>
    </row>
    <row r="52" spans="2:16" ht="3.75" customHeight="1" x14ac:dyDescent="0.25">
      <c r="B52" s="1253"/>
      <c r="C52" s="1254"/>
      <c r="D52" s="1254"/>
      <c r="E52" s="2"/>
      <c r="F52" s="1250"/>
      <c r="G52" s="1251"/>
      <c r="H52" s="1251"/>
      <c r="I52" s="1"/>
      <c r="J52" s="1253"/>
      <c r="K52" s="1254"/>
      <c r="L52" s="1254"/>
      <c r="M52" s="570"/>
      <c r="O52" s="863"/>
      <c r="P52" s="863"/>
    </row>
    <row r="53" spans="2:16" ht="25.95" customHeight="1" x14ac:dyDescent="0.25">
      <c r="B53" s="1261" t="s">
        <v>863</v>
      </c>
      <c r="C53" s="1262"/>
      <c r="D53" s="1263"/>
      <c r="E53" s="7"/>
      <c r="F53" s="1261" t="s">
        <v>863</v>
      </c>
      <c r="G53" s="1262"/>
      <c r="H53" s="1263"/>
      <c r="I53" s="8"/>
      <c r="J53" s="1261" t="s">
        <v>863</v>
      </c>
      <c r="K53" s="1262"/>
      <c r="L53" s="1263"/>
      <c r="M53" s="541"/>
      <c r="O53" s="863"/>
      <c r="P53" s="863"/>
    </row>
    <row r="54" spans="2:16" ht="24" customHeight="1" x14ac:dyDescent="0.25">
      <c r="B54" s="1212"/>
      <c r="C54" s="1213"/>
      <c r="D54" s="1214"/>
      <c r="E54" s="3"/>
      <c r="F54" s="1212"/>
      <c r="G54" s="1213"/>
      <c r="H54" s="1214"/>
      <c r="I54" s="1"/>
      <c r="J54" s="1212"/>
      <c r="K54" s="1213"/>
      <c r="L54" s="1214"/>
      <c r="M54" s="579"/>
      <c r="O54" s="863"/>
      <c r="P54" s="863"/>
    </row>
    <row r="55" spans="2:16" ht="24" customHeight="1" x14ac:dyDescent="0.25">
      <c r="B55" s="1212"/>
      <c r="C55" s="1213"/>
      <c r="D55" s="1214"/>
      <c r="E55" s="670"/>
      <c r="F55" s="1212"/>
      <c r="G55" s="1213"/>
      <c r="H55" s="1214"/>
      <c r="I55" s="1"/>
      <c r="J55" s="1212"/>
      <c r="K55" s="1213"/>
      <c r="L55" s="1214"/>
      <c r="M55" s="579"/>
      <c r="O55" s="863"/>
      <c r="P55" s="863"/>
    </row>
    <row r="56" spans="2:16" ht="24" customHeight="1" x14ac:dyDescent="0.25">
      <c r="B56" s="1212"/>
      <c r="C56" s="1213"/>
      <c r="D56" s="1214"/>
      <c r="E56" s="3"/>
      <c r="F56" s="1212"/>
      <c r="G56" s="1213"/>
      <c r="H56" s="1214"/>
      <c r="I56" s="1"/>
      <c r="J56" s="1212"/>
      <c r="K56" s="1213"/>
      <c r="L56" s="1214"/>
      <c r="M56" s="579"/>
      <c r="O56" s="863"/>
      <c r="P56" s="863"/>
    </row>
    <row r="57" spans="2:16" ht="24" customHeight="1" x14ac:dyDescent="0.25">
      <c r="B57" s="1212"/>
      <c r="C57" s="1213"/>
      <c r="D57" s="1214"/>
      <c r="E57" s="3"/>
      <c r="F57" s="1212"/>
      <c r="G57" s="1213"/>
      <c r="H57" s="1214"/>
      <c r="I57" s="1"/>
      <c r="J57" s="1212"/>
      <c r="K57" s="1213"/>
      <c r="L57" s="1214"/>
      <c r="M57" s="579"/>
    </row>
    <row r="58" spans="2:16" ht="24" customHeight="1" x14ac:dyDescent="0.25">
      <c r="B58" s="1212"/>
      <c r="C58" s="1213"/>
      <c r="D58" s="1214"/>
      <c r="E58" s="3"/>
      <c r="F58" s="1212"/>
      <c r="G58" s="1213"/>
      <c r="H58" s="1214"/>
      <c r="I58" s="1"/>
      <c r="J58" s="1212"/>
      <c r="K58" s="1213"/>
      <c r="L58" s="1214"/>
      <c r="M58" s="579"/>
    </row>
    <row r="59" spans="2:16" ht="24" customHeight="1" x14ac:dyDescent="0.25">
      <c r="B59" s="1212"/>
      <c r="C59" s="1213"/>
      <c r="D59" s="1214"/>
      <c r="E59" s="3"/>
      <c r="F59" s="1212"/>
      <c r="G59" s="1213"/>
      <c r="H59" s="1214"/>
      <c r="I59" s="1"/>
      <c r="J59" s="1212"/>
      <c r="K59" s="1213"/>
      <c r="L59" s="1214"/>
      <c r="M59" s="579"/>
    </row>
    <row r="60" spans="2:16" ht="24" customHeight="1" x14ac:dyDescent="0.25">
      <c r="B60" s="1212"/>
      <c r="C60" s="1213"/>
      <c r="D60" s="1214"/>
      <c r="E60" s="3"/>
      <c r="F60" s="1212"/>
      <c r="G60" s="1213"/>
      <c r="H60" s="1214"/>
      <c r="I60" s="1"/>
      <c r="J60" s="1212"/>
      <c r="K60" s="1213"/>
      <c r="L60" s="1214"/>
      <c r="M60" s="579"/>
    </row>
    <row r="61" spans="2:16" ht="24" customHeight="1" x14ac:dyDescent="0.25">
      <c r="B61" s="1212"/>
      <c r="C61" s="1213"/>
      <c r="D61" s="1214"/>
      <c r="E61" s="3"/>
      <c r="F61" s="1212"/>
      <c r="G61" s="1213"/>
      <c r="H61" s="1214"/>
      <c r="I61" s="1"/>
      <c r="J61" s="1212"/>
      <c r="K61" s="1213"/>
      <c r="L61" s="1214"/>
      <c r="M61" s="579"/>
    </row>
    <row r="62" spans="2:16" ht="3.6" customHeight="1" x14ac:dyDescent="0.25">
      <c r="B62" s="1223"/>
      <c r="C62" s="1223"/>
      <c r="D62" s="1223"/>
      <c r="E62" s="2"/>
      <c r="F62" s="1223"/>
      <c r="G62" s="1223"/>
      <c r="H62" s="1223"/>
      <c r="I62" s="1"/>
      <c r="J62" s="1223"/>
      <c r="K62" s="1223"/>
      <c r="L62" s="1223"/>
      <c r="M62" s="579"/>
    </row>
    <row r="63" spans="2:16" ht="12.6" customHeight="1" x14ac:dyDescent="0.25">
      <c r="B63" s="1269" t="s">
        <v>890</v>
      </c>
      <c r="C63" s="1270"/>
      <c r="D63" s="1271"/>
      <c r="E63" s="2"/>
      <c r="F63" s="1269" t="s">
        <v>890</v>
      </c>
      <c r="G63" s="1270"/>
      <c r="H63" s="1271"/>
      <c r="I63" s="1"/>
      <c r="J63" s="1269" t="s">
        <v>890</v>
      </c>
      <c r="K63" s="1270"/>
      <c r="L63" s="1271"/>
      <c r="M63" s="542"/>
    </row>
    <row r="64" spans="2:16" ht="24" customHeight="1" x14ac:dyDescent="0.25">
      <c r="B64" s="1212"/>
      <c r="C64" s="1213"/>
      <c r="D64" s="1214"/>
      <c r="E64" s="82"/>
      <c r="F64" s="1212"/>
      <c r="G64" s="1213"/>
      <c r="H64" s="1214"/>
      <c r="I64" s="872"/>
      <c r="J64" s="1212"/>
      <c r="K64" s="1213"/>
      <c r="L64" s="1214"/>
      <c r="M64" s="543"/>
    </row>
    <row r="65" spans="2:13" ht="24" customHeight="1" x14ac:dyDescent="0.25">
      <c r="B65" s="1218"/>
      <c r="C65" s="1219"/>
      <c r="D65" s="1220"/>
      <c r="E65" s="82"/>
      <c r="F65" s="1218"/>
      <c r="G65" s="1219"/>
      <c r="H65" s="1220"/>
      <c r="I65" s="872"/>
      <c r="J65" s="1218"/>
      <c r="K65" s="1219"/>
      <c r="L65" s="1220"/>
      <c r="M65" s="570"/>
    </row>
    <row r="66" spans="2:13" ht="24" customHeight="1" x14ac:dyDescent="0.25">
      <c r="B66" s="1218"/>
      <c r="C66" s="1219"/>
      <c r="D66" s="1220"/>
      <c r="E66" s="82"/>
      <c r="F66" s="1218"/>
      <c r="G66" s="1219"/>
      <c r="H66" s="1220"/>
      <c r="I66" s="872"/>
      <c r="J66" s="1218"/>
      <c r="K66" s="1219"/>
      <c r="L66" s="1220"/>
      <c r="M66" s="570"/>
    </row>
    <row r="67" spans="2:13" ht="24" customHeight="1" x14ac:dyDescent="0.25">
      <c r="B67" s="1218"/>
      <c r="C67" s="1219"/>
      <c r="D67" s="1220"/>
      <c r="E67" s="82"/>
      <c r="F67" s="1218"/>
      <c r="G67" s="1219"/>
      <c r="H67" s="1220"/>
      <c r="I67" s="872"/>
      <c r="J67" s="1218"/>
      <c r="K67" s="1219"/>
      <c r="L67" s="1220"/>
      <c r="M67" s="570"/>
    </row>
    <row r="68" spans="2:13" ht="24" customHeight="1" x14ac:dyDescent="0.25">
      <c r="B68" s="1218"/>
      <c r="C68" s="1219"/>
      <c r="D68" s="1220"/>
      <c r="E68" s="82"/>
      <c r="F68" s="1218"/>
      <c r="G68" s="1219"/>
      <c r="H68" s="1220"/>
      <c r="I68" s="872"/>
      <c r="J68" s="1218"/>
      <c r="K68" s="1219"/>
      <c r="L68" s="1220"/>
      <c r="M68" s="570"/>
    </row>
    <row r="69" spans="2:13" ht="24" customHeight="1" x14ac:dyDescent="0.25">
      <c r="B69" s="1218"/>
      <c r="C69" s="1219"/>
      <c r="D69" s="1220"/>
      <c r="E69" s="82"/>
      <c r="F69" s="1218"/>
      <c r="G69" s="1219"/>
      <c r="H69" s="1220"/>
      <c r="I69" s="872"/>
      <c r="J69" s="1218"/>
      <c r="K69" s="1219"/>
      <c r="L69" s="1220"/>
      <c r="M69" s="570"/>
    </row>
    <row r="70" spans="2:13" ht="24" customHeight="1" x14ac:dyDescent="0.25">
      <c r="B70" s="1218"/>
      <c r="C70" s="1219"/>
      <c r="D70" s="1220"/>
      <c r="E70" s="82"/>
      <c r="F70" s="1218"/>
      <c r="G70" s="1219"/>
      <c r="H70" s="1220"/>
      <c r="I70" s="872"/>
      <c r="J70" s="1218"/>
      <c r="K70" s="1219"/>
      <c r="L70" s="1220"/>
      <c r="M70" s="570"/>
    </row>
    <row r="71" spans="2:13" ht="3.75" customHeight="1" x14ac:dyDescent="0.25">
      <c r="B71" s="1222"/>
      <c r="C71" s="1222"/>
      <c r="D71" s="1222"/>
      <c r="E71" s="2"/>
      <c r="F71" s="1221"/>
      <c r="G71" s="1221"/>
      <c r="H71" s="1221"/>
      <c r="I71" s="1"/>
      <c r="J71" s="1222"/>
      <c r="K71" s="1222"/>
      <c r="L71" s="1222"/>
      <c r="M71" s="542"/>
    </row>
    <row r="72" spans="2:13" ht="36" customHeight="1" x14ac:dyDescent="0.25">
      <c r="B72" s="1215" t="s">
        <v>3</v>
      </c>
      <c r="C72" s="1216"/>
      <c r="D72" s="1217"/>
      <c r="E72" s="69"/>
      <c r="F72" s="1215" t="s">
        <v>3</v>
      </c>
      <c r="G72" s="1216"/>
      <c r="H72" s="1217"/>
      <c r="I72" s="70"/>
      <c r="J72" s="1215" t="s">
        <v>3</v>
      </c>
      <c r="K72" s="1216"/>
      <c r="L72" s="1217"/>
      <c r="M72" s="546"/>
    </row>
    <row r="73" spans="2:13" ht="8.25" customHeight="1" x14ac:dyDescent="0.25">
      <c r="B73" s="817" t="s">
        <v>494</v>
      </c>
      <c r="C73" s="817"/>
      <c r="D73" s="817"/>
      <c r="E73" s="817"/>
      <c r="F73" s="817"/>
      <c r="G73" s="817"/>
      <c r="H73" s="817"/>
      <c r="I73" s="817"/>
      <c r="J73" s="817"/>
      <c r="K73" s="817"/>
      <c r="L73" s="817"/>
      <c r="M73" s="817"/>
    </row>
    <row r="75" spans="2:13" hidden="1" x14ac:dyDescent="0.25"/>
    <row r="76" spans="2:13" hidden="1" x14ac:dyDescent="0.25"/>
    <row r="77" spans="2:13" hidden="1" x14ac:dyDescent="0.25"/>
    <row r="78" spans="2:13" hidden="1" x14ac:dyDescent="0.25"/>
    <row r="79" spans="2:13" hidden="1" x14ac:dyDescent="0.25"/>
    <row r="80" spans="2:13" hidden="1" x14ac:dyDescent="0.25"/>
    <row r="81" spans="3:22" hidden="1" x14ac:dyDescent="0.25"/>
    <row r="82" spans="3:22" hidden="1" x14ac:dyDescent="0.25"/>
    <row r="83" spans="3:22" hidden="1" x14ac:dyDescent="0.25"/>
    <row r="84" spans="3:22" hidden="1" x14ac:dyDescent="0.25"/>
    <row r="85" spans="3:22" hidden="1" x14ac:dyDescent="0.25">
      <c r="C85" s="531"/>
    </row>
    <row r="86" spans="3:22" hidden="1" x14ac:dyDescent="0.25">
      <c r="C86" s="531" t="s">
        <v>358</v>
      </c>
    </row>
    <row r="87" spans="3:22" ht="26.25" hidden="1" customHeight="1" x14ac:dyDescent="0.25">
      <c r="C87" s="693" t="s">
        <v>263</v>
      </c>
      <c r="D87" s="694"/>
      <c r="F87" s="819" t="s">
        <v>80</v>
      </c>
      <c r="G87" s="820"/>
      <c r="H87" s="820"/>
      <c r="I87" s="820"/>
      <c r="J87" s="820"/>
      <c r="K87" s="820"/>
      <c r="L87" s="820"/>
      <c r="M87" s="820"/>
      <c r="N87" s="820"/>
      <c r="O87" s="820"/>
      <c r="P87" s="820"/>
      <c r="Q87" s="820"/>
      <c r="R87" s="820"/>
      <c r="S87" s="820"/>
      <c r="T87" s="820"/>
      <c r="U87" s="567"/>
      <c r="V87" s="568"/>
    </row>
    <row r="88" spans="3:22" ht="24.6" hidden="1" x14ac:dyDescent="0.4">
      <c r="C88" s="693" t="s">
        <v>490</v>
      </c>
      <c r="D88" s="694"/>
      <c r="F88" s="695" t="s">
        <v>367</v>
      </c>
      <c r="G88" s="696"/>
      <c r="H88" s="567"/>
      <c r="I88" s="567"/>
      <c r="J88" s="567"/>
      <c r="K88" s="567"/>
      <c r="L88" s="567"/>
      <c r="M88" s="567"/>
      <c r="N88" s="567"/>
      <c r="O88" s="701"/>
      <c r="P88" s="567"/>
      <c r="Q88" s="567"/>
      <c r="R88" s="567"/>
      <c r="S88" s="567"/>
      <c r="T88" s="567"/>
      <c r="U88" s="567"/>
      <c r="V88" s="568"/>
    </row>
    <row r="89" spans="3:22" ht="24.6" hidden="1" x14ac:dyDescent="0.4">
      <c r="C89" s="693" t="s">
        <v>487</v>
      </c>
      <c r="D89" s="694"/>
      <c r="F89" s="695" t="s">
        <v>555</v>
      </c>
      <c r="G89" s="696"/>
      <c r="H89" s="567"/>
      <c r="I89" s="567"/>
      <c r="J89" s="567"/>
      <c r="K89" s="567"/>
      <c r="L89" s="567"/>
      <c r="M89" s="567"/>
      <c r="N89" s="567"/>
      <c r="O89" s="701"/>
      <c r="P89" s="567"/>
      <c r="Q89" s="567"/>
      <c r="R89" s="567"/>
      <c r="S89" s="567"/>
      <c r="T89" s="567"/>
      <c r="U89" s="567"/>
      <c r="V89" s="568"/>
    </row>
    <row r="90" spans="3:22" ht="24.6" hidden="1" x14ac:dyDescent="0.4">
      <c r="C90" s="693" t="s">
        <v>262</v>
      </c>
      <c r="D90" s="694"/>
      <c r="F90" s="695" t="s">
        <v>79</v>
      </c>
      <c r="G90" s="696"/>
      <c r="H90" s="567"/>
      <c r="I90" s="567"/>
      <c r="J90" s="567"/>
      <c r="K90" s="567"/>
      <c r="L90" s="567"/>
      <c r="M90" s="567"/>
      <c r="N90" s="567"/>
      <c r="O90" s="701"/>
      <c r="P90" s="567"/>
      <c r="Q90" s="567"/>
      <c r="R90" s="567"/>
      <c r="S90" s="567"/>
      <c r="T90" s="567"/>
      <c r="U90" s="567"/>
      <c r="V90" s="568"/>
    </row>
    <row r="91" spans="3:22" ht="24.6" hidden="1" x14ac:dyDescent="0.4">
      <c r="C91" s="693" t="s">
        <v>485</v>
      </c>
      <c r="D91" s="694"/>
      <c r="F91" s="695" t="s">
        <v>74</v>
      </c>
      <c r="G91" s="696"/>
      <c r="H91" s="567"/>
      <c r="I91" s="567"/>
      <c r="J91" s="567"/>
      <c r="K91" s="567"/>
      <c r="L91" s="567"/>
      <c r="M91" s="567"/>
      <c r="N91" s="567"/>
      <c r="O91" s="701"/>
      <c r="P91" s="567"/>
      <c r="Q91" s="567"/>
      <c r="R91" s="567"/>
      <c r="S91" s="567"/>
      <c r="T91" s="567"/>
      <c r="U91" s="567"/>
      <c r="V91" s="568"/>
    </row>
    <row r="92" spans="3:22" ht="24.6" hidden="1" x14ac:dyDescent="0.4">
      <c r="C92" s="693" t="s">
        <v>489</v>
      </c>
      <c r="D92" s="694"/>
      <c r="F92" s="695" t="s">
        <v>365</v>
      </c>
      <c r="G92" s="696"/>
      <c r="H92" s="567"/>
      <c r="I92" s="567"/>
      <c r="J92" s="567"/>
      <c r="K92" s="567"/>
      <c r="L92" s="567"/>
      <c r="M92" s="567"/>
      <c r="N92" s="567"/>
      <c r="O92" s="701"/>
      <c r="P92" s="567"/>
      <c r="Q92" s="567"/>
      <c r="R92" s="567"/>
      <c r="S92" s="567"/>
      <c r="T92" s="567"/>
      <c r="U92" s="567"/>
      <c r="V92" s="568"/>
    </row>
    <row r="93" spans="3:22" ht="24.6" hidden="1" x14ac:dyDescent="0.4">
      <c r="C93" s="693" t="s">
        <v>488</v>
      </c>
      <c r="D93" s="694"/>
      <c r="F93" s="695" t="s">
        <v>77</v>
      </c>
      <c r="G93" s="696"/>
      <c r="H93" s="567"/>
      <c r="I93" s="567"/>
      <c r="J93" s="567"/>
      <c r="K93" s="567"/>
      <c r="L93" s="567"/>
      <c r="M93" s="567"/>
      <c r="N93" s="567"/>
      <c r="O93" s="701"/>
      <c r="P93" s="567"/>
      <c r="Q93" s="567"/>
      <c r="R93" s="567"/>
      <c r="S93" s="567"/>
      <c r="T93" s="567"/>
      <c r="U93" s="567"/>
      <c r="V93" s="568"/>
    </row>
    <row r="94" spans="3:22" ht="24.6" hidden="1" x14ac:dyDescent="0.4">
      <c r="C94" s="693" t="s">
        <v>486</v>
      </c>
      <c r="D94" s="694"/>
      <c r="F94" s="695" t="s">
        <v>75</v>
      </c>
      <c r="G94" s="697"/>
      <c r="H94" s="567"/>
      <c r="I94" s="567"/>
      <c r="J94" s="567"/>
      <c r="K94" s="567"/>
      <c r="L94" s="567"/>
      <c r="M94" s="567"/>
      <c r="N94" s="567"/>
      <c r="O94" s="701"/>
      <c r="P94" s="567"/>
      <c r="Q94" s="567"/>
      <c r="R94" s="567"/>
      <c r="S94" s="567"/>
      <c r="T94" s="567"/>
      <c r="U94" s="567"/>
      <c r="V94" s="568"/>
    </row>
    <row r="95" spans="3:22" ht="24.6" hidden="1" x14ac:dyDescent="0.4">
      <c r="C95" s="538" t="s">
        <v>491</v>
      </c>
      <c r="D95" s="694"/>
      <c r="F95" s="695"/>
      <c r="G95" s="696"/>
      <c r="H95" s="567"/>
      <c r="I95" s="567"/>
      <c r="J95" s="567"/>
      <c r="K95" s="567"/>
      <c r="L95" s="567"/>
      <c r="M95" s="567"/>
      <c r="N95" s="567"/>
      <c r="O95" s="701"/>
      <c r="P95" s="567"/>
      <c r="Q95" s="567"/>
      <c r="R95" s="567"/>
      <c r="S95" s="567"/>
      <c r="T95" s="567"/>
      <c r="U95" s="567"/>
      <c r="V95" s="568"/>
    </row>
    <row r="96" spans="3:22" hidden="1" x14ac:dyDescent="0.25"/>
    <row r="97" spans="1:8" hidden="1" x14ac:dyDescent="0.25"/>
    <row r="98" spans="1:8" hidden="1" x14ac:dyDescent="0.25"/>
    <row r="99" spans="1:8" hidden="1" x14ac:dyDescent="0.25">
      <c r="A99" s="549"/>
      <c r="B99" s="549"/>
      <c r="C99" s="549"/>
      <c r="D99" s="549"/>
      <c r="E99" s="549"/>
      <c r="F99" s="549"/>
      <c r="G99" s="549"/>
      <c r="H99" s="549"/>
    </row>
    <row r="100" spans="1:8" ht="12" hidden="1" customHeight="1" x14ac:dyDescent="0.25">
      <c r="A100" s="549"/>
      <c r="B100" s="549"/>
      <c r="C100" s="698" t="s">
        <v>485</v>
      </c>
      <c r="D100" s="2"/>
      <c r="E100" s="2"/>
      <c r="F100" s="2"/>
      <c r="G100" s="2"/>
      <c r="H100" s="2"/>
    </row>
    <row r="101" spans="1:8" ht="6" hidden="1" customHeight="1" x14ac:dyDescent="0.25">
      <c r="A101" s="549"/>
      <c r="B101" s="549"/>
      <c r="C101" s="548"/>
      <c r="D101" s="548"/>
      <c r="E101" s="2"/>
      <c r="F101" s="2"/>
      <c r="G101" s="2"/>
      <c r="H101" s="2"/>
    </row>
    <row r="102" spans="1:8" ht="13.2" hidden="1" customHeight="1" x14ac:dyDescent="0.25">
      <c r="A102" s="816"/>
      <c r="B102" s="816"/>
      <c r="C102" s="1272" t="s">
        <v>496</v>
      </c>
      <c r="D102" s="1272"/>
      <c r="E102" s="1272"/>
      <c r="F102" s="1272"/>
      <c r="G102" s="1272"/>
      <c r="H102" s="1272"/>
    </row>
    <row r="103" spans="1:8" ht="13.2" hidden="1" customHeight="1" x14ac:dyDescent="0.25">
      <c r="A103" s="816"/>
      <c r="B103" s="816"/>
      <c r="C103" s="1272" t="s">
        <v>497</v>
      </c>
      <c r="D103" s="1272"/>
      <c r="E103" s="1272"/>
      <c r="F103" s="1272"/>
      <c r="G103" s="1272"/>
      <c r="H103" s="1272"/>
    </row>
    <row r="104" spans="1:8" ht="13.2" hidden="1" customHeight="1" x14ac:dyDescent="0.25">
      <c r="A104" s="816"/>
      <c r="B104" s="816"/>
      <c r="C104" s="1278" t="s">
        <v>559</v>
      </c>
      <c r="D104" s="1278"/>
      <c r="E104" s="1278"/>
      <c r="F104" s="1278"/>
      <c r="G104" s="1278"/>
      <c r="H104" s="1278"/>
    </row>
    <row r="105" spans="1:8" ht="13.2" hidden="1" customHeight="1" x14ac:dyDescent="0.25">
      <c r="A105" s="816"/>
      <c r="B105" s="816"/>
      <c r="C105" s="1272" t="s">
        <v>498</v>
      </c>
      <c r="D105" s="1272"/>
      <c r="E105" s="1272"/>
      <c r="F105" s="1272"/>
      <c r="G105" s="1272"/>
      <c r="H105" s="1272"/>
    </row>
    <row r="106" spans="1:8" ht="13.2" hidden="1" customHeight="1" x14ac:dyDescent="0.25">
      <c r="A106" s="816"/>
      <c r="B106" s="816"/>
      <c r="C106" s="1272" t="s">
        <v>499</v>
      </c>
      <c r="D106" s="1272"/>
      <c r="E106" s="1272"/>
      <c r="F106" s="1272"/>
      <c r="G106" s="1272"/>
      <c r="H106" s="1272"/>
    </row>
    <row r="107" spans="1:8" ht="13.2" hidden="1" customHeight="1" x14ac:dyDescent="0.25">
      <c r="A107" s="816"/>
      <c r="B107" s="816"/>
      <c r="C107" s="1272" t="s">
        <v>500</v>
      </c>
      <c r="D107" s="1272"/>
      <c r="E107" s="1272"/>
      <c r="F107" s="1272"/>
      <c r="G107" s="1272"/>
      <c r="H107" s="1272"/>
    </row>
    <row r="108" spans="1:8" ht="13.2" hidden="1" customHeight="1" x14ac:dyDescent="0.25">
      <c r="A108" s="816"/>
      <c r="B108" s="816"/>
      <c r="C108" s="1272" t="s">
        <v>501</v>
      </c>
      <c r="D108" s="1272"/>
      <c r="E108" s="1272"/>
      <c r="F108" s="1272"/>
      <c r="G108" s="1272"/>
      <c r="H108" s="1272"/>
    </row>
    <row r="109" spans="1:8" ht="13.2" hidden="1" customHeight="1" x14ac:dyDescent="0.25">
      <c r="A109" s="816"/>
      <c r="B109" s="816"/>
      <c r="C109" s="1268" t="s">
        <v>502</v>
      </c>
      <c r="D109" s="1268"/>
      <c r="E109" s="1268"/>
      <c r="F109" s="1268"/>
      <c r="G109" s="1268"/>
      <c r="H109" s="1268"/>
    </row>
    <row r="110" spans="1:8" hidden="1" x14ac:dyDescent="0.25">
      <c r="A110" s="574"/>
      <c r="B110" s="574"/>
      <c r="C110" s="537"/>
      <c r="D110" s="537"/>
      <c r="E110" s="537"/>
      <c r="F110" s="537"/>
      <c r="G110" s="537"/>
      <c r="H110" s="549"/>
    </row>
    <row r="111" spans="1:8" ht="14.25" hidden="1" customHeight="1" x14ac:dyDescent="0.25">
      <c r="A111" s="574"/>
      <c r="B111" s="574"/>
      <c r="C111" s="699" t="s">
        <v>486</v>
      </c>
      <c r="D111" s="548"/>
      <c r="E111" s="548"/>
      <c r="F111" s="548"/>
      <c r="G111" s="548"/>
      <c r="H111" s="2"/>
    </row>
    <row r="112" spans="1:8" ht="6" hidden="1" customHeight="1" x14ac:dyDescent="0.25">
      <c r="A112" s="551"/>
      <c r="B112" s="551"/>
      <c r="C112" s="548"/>
      <c r="D112" s="548"/>
      <c r="E112" s="548"/>
      <c r="F112" s="548"/>
      <c r="G112" s="548"/>
      <c r="H112" s="2"/>
    </row>
    <row r="113" spans="1:8" ht="13.2" hidden="1" customHeight="1" x14ac:dyDescent="0.25">
      <c r="A113" s="816"/>
      <c r="B113" s="816"/>
      <c r="C113" s="1268" t="s">
        <v>503</v>
      </c>
      <c r="D113" s="1268"/>
      <c r="E113" s="1268"/>
      <c r="F113" s="1268"/>
      <c r="G113" s="1268"/>
      <c r="H113" s="1268"/>
    </row>
    <row r="114" spans="1:8" ht="13.2" hidden="1" customHeight="1" x14ac:dyDescent="0.25">
      <c r="A114" s="816"/>
      <c r="B114" s="816"/>
      <c r="C114" s="1268" t="s">
        <v>504</v>
      </c>
      <c r="D114" s="1268"/>
      <c r="E114" s="1268"/>
      <c r="F114" s="1268"/>
      <c r="G114" s="1268"/>
      <c r="H114" s="1268"/>
    </row>
    <row r="115" spans="1:8" ht="13.2" hidden="1" customHeight="1" x14ac:dyDescent="0.25">
      <c r="A115" s="816"/>
      <c r="B115" s="816"/>
      <c r="C115" s="1268" t="s">
        <v>505</v>
      </c>
      <c r="D115" s="1268"/>
      <c r="E115" s="1268"/>
      <c r="F115" s="1268"/>
      <c r="G115" s="1268"/>
      <c r="H115" s="1268"/>
    </row>
    <row r="116" spans="1:8" ht="13.2" hidden="1" customHeight="1" x14ac:dyDescent="0.25">
      <c r="A116" s="816"/>
      <c r="B116" s="816"/>
      <c r="C116" s="1268" t="s">
        <v>506</v>
      </c>
      <c r="D116" s="1268"/>
      <c r="E116" s="1268"/>
      <c r="F116" s="1268"/>
      <c r="G116" s="1268"/>
      <c r="H116" s="1268"/>
    </row>
    <row r="117" spans="1:8" ht="12.75" hidden="1" customHeight="1" x14ac:dyDescent="0.25">
      <c r="A117" s="816"/>
      <c r="B117" s="816"/>
      <c r="C117" s="1268" t="s">
        <v>507</v>
      </c>
      <c r="D117" s="1268"/>
      <c r="E117" s="1268"/>
      <c r="F117" s="1268"/>
      <c r="G117" s="1268"/>
      <c r="H117" s="1268"/>
    </row>
    <row r="118" spans="1:8" ht="13.2" hidden="1" customHeight="1" x14ac:dyDescent="0.25">
      <c r="A118" s="816"/>
      <c r="B118" s="816"/>
      <c r="C118" s="1268" t="s">
        <v>508</v>
      </c>
      <c r="D118" s="1268"/>
      <c r="E118" s="1268"/>
      <c r="F118" s="1268"/>
      <c r="G118" s="1268"/>
      <c r="H118" s="1268"/>
    </row>
    <row r="119" spans="1:8" ht="13.2" hidden="1" customHeight="1" x14ac:dyDescent="0.25">
      <c r="A119" s="816"/>
      <c r="B119" s="816"/>
      <c r="C119" s="1268" t="s">
        <v>509</v>
      </c>
      <c r="D119" s="1268"/>
      <c r="E119" s="1268"/>
      <c r="F119" s="1268"/>
      <c r="G119" s="1268"/>
      <c r="H119" s="1268"/>
    </row>
    <row r="120" spans="1:8" hidden="1" x14ac:dyDescent="0.25">
      <c r="A120" s="574"/>
      <c r="B120" s="574"/>
      <c r="C120" s="537"/>
      <c r="D120" s="537"/>
      <c r="E120" s="537"/>
      <c r="F120" s="537"/>
      <c r="G120" s="537"/>
      <c r="H120" s="549"/>
    </row>
    <row r="121" spans="1:8" ht="13.8" hidden="1" x14ac:dyDescent="0.25">
      <c r="A121" s="574"/>
      <c r="B121" s="574"/>
      <c r="C121" s="1277" t="s">
        <v>487</v>
      </c>
      <c r="D121" s="1277"/>
      <c r="E121" s="1277"/>
      <c r="F121" s="1277"/>
      <c r="G121" s="1277"/>
      <c r="H121" s="1277"/>
    </row>
    <row r="122" spans="1:8" ht="6" hidden="1" customHeight="1" x14ac:dyDescent="0.25">
      <c r="A122" s="551"/>
      <c r="B122" s="551"/>
      <c r="C122" s="548"/>
      <c r="D122" s="548"/>
      <c r="E122" s="548"/>
      <c r="F122" s="548"/>
      <c r="G122" s="548"/>
      <c r="H122" s="2"/>
    </row>
    <row r="123" spans="1:8" ht="13.2" hidden="1" customHeight="1" x14ac:dyDescent="0.25">
      <c r="A123" s="816"/>
      <c r="B123" s="816"/>
      <c r="C123" s="1268" t="s">
        <v>510</v>
      </c>
      <c r="D123" s="1268"/>
      <c r="E123" s="1268"/>
      <c r="F123" s="1268"/>
      <c r="G123" s="1268"/>
      <c r="H123" s="1268"/>
    </row>
    <row r="124" spans="1:8" ht="13.2" hidden="1" customHeight="1" x14ac:dyDescent="0.25">
      <c r="A124" s="816"/>
      <c r="B124" s="816"/>
      <c r="C124" s="1268" t="s">
        <v>511</v>
      </c>
      <c r="D124" s="1268"/>
      <c r="E124" s="1268"/>
      <c r="F124" s="1268"/>
      <c r="G124" s="1268"/>
      <c r="H124" s="1268"/>
    </row>
    <row r="125" spans="1:8" ht="13.2" hidden="1" customHeight="1" x14ac:dyDescent="0.25">
      <c r="A125" s="816"/>
      <c r="B125" s="816"/>
      <c r="C125" s="1268" t="s">
        <v>512</v>
      </c>
      <c r="D125" s="1268"/>
      <c r="E125" s="1268"/>
      <c r="F125" s="1268"/>
      <c r="G125" s="1268"/>
      <c r="H125" s="1268"/>
    </row>
    <row r="126" spans="1:8" ht="13.2" hidden="1" customHeight="1" x14ac:dyDescent="0.25">
      <c r="A126" s="816"/>
      <c r="B126" s="816"/>
      <c r="C126" s="1268" t="s">
        <v>513</v>
      </c>
      <c r="D126" s="1268"/>
      <c r="E126" s="1268"/>
      <c r="F126" s="1268"/>
      <c r="G126" s="1268"/>
      <c r="H126" s="1268"/>
    </row>
    <row r="127" spans="1:8" ht="13.2" hidden="1" customHeight="1" x14ac:dyDescent="0.25">
      <c r="A127" s="816"/>
      <c r="B127" s="816"/>
      <c r="C127" s="1268" t="s">
        <v>514</v>
      </c>
      <c r="D127" s="1268"/>
      <c r="E127" s="1268"/>
      <c r="F127" s="1268"/>
      <c r="G127" s="1268"/>
      <c r="H127" s="1268"/>
    </row>
    <row r="128" spans="1:8" ht="13.2" hidden="1" customHeight="1" x14ac:dyDescent="0.25">
      <c r="A128" s="816"/>
      <c r="B128" s="816"/>
      <c r="C128" s="1268" t="s">
        <v>515</v>
      </c>
      <c r="D128" s="1268"/>
      <c r="E128" s="1268"/>
      <c r="F128" s="1268"/>
      <c r="G128" s="1268"/>
      <c r="H128" s="1268"/>
    </row>
    <row r="129" spans="1:8" ht="13.2" hidden="1" customHeight="1" x14ac:dyDescent="0.25">
      <c r="A129" s="816"/>
      <c r="B129" s="816"/>
      <c r="C129" s="1268" t="s">
        <v>516</v>
      </c>
      <c r="D129" s="1268"/>
      <c r="E129" s="1268"/>
      <c r="F129" s="1268"/>
      <c r="G129" s="1268"/>
      <c r="H129" s="1268"/>
    </row>
    <row r="130" spans="1:8" ht="13.2" hidden="1" customHeight="1" x14ac:dyDescent="0.25">
      <c r="A130" s="816"/>
      <c r="B130" s="816"/>
      <c r="C130" s="1268" t="s">
        <v>517</v>
      </c>
      <c r="D130" s="1268"/>
      <c r="E130" s="1268"/>
      <c r="F130" s="1268"/>
      <c r="G130" s="1268"/>
      <c r="H130" s="1268"/>
    </row>
    <row r="131" spans="1:8" hidden="1" x14ac:dyDescent="0.25">
      <c r="A131" s="574"/>
      <c r="B131" s="574"/>
      <c r="C131" s="537"/>
      <c r="D131" s="537"/>
      <c r="E131" s="537"/>
      <c r="F131" s="537"/>
      <c r="G131" s="537"/>
      <c r="H131" s="549"/>
    </row>
    <row r="132" spans="1:8" ht="13.8" hidden="1" x14ac:dyDescent="0.25">
      <c r="A132" s="574"/>
      <c r="B132" s="574"/>
      <c r="C132" s="1277" t="s">
        <v>488</v>
      </c>
      <c r="D132" s="1277"/>
      <c r="E132" s="1277"/>
      <c r="F132" s="1277"/>
      <c r="G132" s="1277"/>
      <c r="H132" s="1277"/>
    </row>
    <row r="133" spans="1:8" ht="6" hidden="1" customHeight="1" x14ac:dyDescent="0.25">
      <c r="A133" s="574"/>
      <c r="B133" s="574"/>
      <c r="C133" s="548"/>
      <c r="D133" s="548"/>
      <c r="E133" s="548"/>
      <c r="F133" s="548"/>
      <c r="G133" s="548"/>
      <c r="H133" s="2"/>
    </row>
    <row r="134" spans="1:8" ht="13.2" hidden="1" customHeight="1" x14ac:dyDescent="0.25">
      <c r="A134" s="816"/>
      <c r="B134" s="816"/>
      <c r="C134" s="1268" t="s">
        <v>518</v>
      </c>
      <c r="D134" s="1268"/>
      <c r="E134" s="1268"/>
      <c r="F134" s="1268"/>
      <c r="G134" s="1268"/>
      <c r="H134" s="1268"/>
    </row>
    <row r="135" spans="1:8" ht="13.2" hidden="1" customHeight="1" x14ac:dyDescent="0.25">
      <c r="A135" s="816"/>
      <c r="B135" s="816"/>
      <c r="C135" s="1268" t="s">
        <v>519</v>
      </c>
      <c r="D135" s="1268"/>
      <c r="E135" s="1268"/>
      <c r="F135" s="1268"/>
      <c r="G135" s="1268"/>
      <c r="H135" s="1268"/>
    </row>
    <row r="136" spans="1:8" ht="13.2" hidden="1" customHeight="1" x14ac:dyDescent="0.25">
      <c r="A136" s="816"/>
      <c r="B136" s="816"/>
      <c r="C136" s="1268" t="s">
        <v>520</v>
      </c>
      <c r="D136" s="1268"/>
      <c r="E136" s="1268"/>
      <c r="F136" s="1268"/>
      <c r="G136" s="1268"/>
      <c r="H136" s="1268"/>
    </row>
    <row r="137" spans="1:8" ht="13.2" hidden="1" customHeight="1" x14ac:dyDescent="0.25">
      <c r="A137" s="816"/>
      <c r="B137" s="816"/>
      <c r="C137" s="1268" t="s">
        <v>521</v>
      </c>
      <c r="D137" s="1268"/>
      <c r="E137" s="1268"/>
      <c r="F137" s="1268"/>
      <c r="G137" s="1268"/>
      <c r="H137" s="1268"/>
    </row>
    <row r="138" spans="1:8" ht="13.2" hidden="1" customHeight="1" x14ac:dyDescent="0.25">
      <c r="A138" s="816"/>
      <c r="B138" s="816"/>
      <c r="C138" s="1268" t="s">
        <v>522</v>
      </c>
      <c r="D138" s="1268"/>
      <c r="E138" s="1268"/>
      <c r="F138" s="1268"/>
      <c r="G138" s="1268"/>
      <c r="H138" s="1268"/>
    </row>
    <row r="139" spans="1:8" ht="13.2" hidden="1" customHeight="1" x14ac:dyDescent="0.25">
      <c r="A139" s="816"/>
      <c r="B139" s="816"/>
      <c r="C139" s="1268" t="s">
        <v>523</v>
      </c>
      <c r="D139" s="1268"/>
      <c r="E139" s="1268"/>
      <c r="F139" s="1268"/>
      <c r="G139" s="1268"/>
      <c r="H139" s="1268"/>
    </row>
    <row r="140" spans="1:8" ht="13.2" hidden="1" customHeight="1" x14ac:dyDescent="0.25">
      <c r="A140" s="816"/>
      <c r="B140" s="816"/>
      <c r="C140" s="1268" t="s">
        <v>524</v>
      </c>
      <c r="D140" s="1268"/>
      <c r="E140" s="1268"/>
      <c r="F140" s="1268"/>
      <c r="G140" s="1268"/>
      <c r="H140" s="1268"/>
    </row>
    <row r="141" spans="1:8" hidden="1" x14ac:dyDescent="0.25">
      <c r="A141" s="574"/>
      <c r="B141" s="574"/>
      <c r="C141" s="537"/>
      <c r="D141" s="537"/>
      <c r="E141" s="537"/>
      <c r="F141" s="537"/>
      <c r="G141" s="537"/>
      <c r="H141" s="549"/>
    </row>
    <row r="142" spans="1:8" ht="13.8" hidden="1" x14ac:dyDescent="0.25">
      <c r="A142" s="574"/>
      <c r="B142" s="574"/>
      <c r="C142" s="1277" t="s">
        <v>262</v>
      </c>
      <c r="D142" s="1277"/>
      <c r="E142" s="1277"/>
      <c r="F142" s="1277"/>
      <c r="G142" s="1277"/>
      <c r="H142" s="1277"/>
    </row>
    <row r="143" spans="1:8" ht="6" hidden="1" customHeight="1" x14ac:dyDescent="0.25">
      <c r="A143" s="574"/>
      <c r="B143" s="574"/>
      <c r="C143" s="548"/>
      <c r="D143" s="548"/>
      <c r="E143" s="548"/>
      <c r="F143" s="548"/>
      <c r="G143" s="548"/>
      <c r="H143" s="2"/>
    </row>
    <row r="144" spans="1:8" ht="13.2" hidden="1" customHeight="1" x14ac:dyDescent="0.25">
      <c r="A144" s="816"/>
      <c r="B144" s="816"/>
      <c r="C144" s="1268" t="s">
        <v>525</v>
      </c>
      <c r="D144" s="1268"/>
      <c r="E144" s="1268"/>
      <c r="F144" s="1268"/>
      <c r="G144" s="1268"/>
      <c r="H144" s="1268"/>
    </row>
    <row r="145" spans="1:8" ht="13.2" hidden="1" customHeight="1" x14ac:dyDescent="0.25">
      <c r="A145" s="816"/>
      <c r="B145" s="816"/>
      <c r="C145" s="1268" t="s">
        <v>526</v>
      </c>
      <c r="D145" s="1268"/>
      <c r="E145" s="1268"/>
      <c r="F145" s="1268"/>
      <c r="G145" s="1268"/>
      <c r="H145" s="1268"/>
    </row>
    <row r="146" spans="1:8" ht="13.2" hidden="1" customHeight="1" x14ac:dyDescent="0.25">
      <c r="A146" s="816"/>
      <c r="B146" s="816"/>
      <c r="C146" s="1279" t="s">
        <v>557</v>
      </c>
      <c r="D146" s="1279"/>
      <c r="E146" s="1279"/>
      <c r="F146" s="1279"/>
      <c r="G146" s="1279"/>
      <c r="H146" s="1279"/>
    </row>
    <row r="147" spans="1:8" ht="13.2" hidden="1" customHeight="1" x14ac:dyDescent="0.25">
      <c r="A147" s="816"/>
      <c r="B147" s="816"/>
      <c r="C147" s="1268" t="s">
        <v>527</v>
      </c>
      <c r="D147" s="1268"/>
      <c r="E147" s="1268"/>
      <c r="F147" s="1268"/>
      <c r="G147" s="1268"/>
      <c r="H147" s="1268"/>
    </row>
    <row r="148" spans="1:8" ht="13.2" hidden="1" customHeight="1" x14ac:dyDescent="0.25">
      <c r="A148" s="816"/>
      <c r="B148" s="816"/>
      <c r="C148" s="1268" t="s">
        <v>528</v>
      </c>
      <c r="D148" s="1268"/>
      <c r="E148" s="1268"/>
      <c r="F148" s="1268"/>
      <c r="G148" s="1268"/>
      <c r="H148" s="1268"/>
    </row>
    <row r="149" spans="1:8" ht="13.2" hidden="1" customHeight="1" x14ac:dyDescent="0.25">
      <c r="A149" s="816"/>
      <c r="B149" s="816"/>
      <c r="C149" s="1268" t="s">
        <v>529</v>
      </c>
      <c r="D149" s="1268"/>
      <c r="E149" s="1268"/>
      <c r="F149" s="1268"/>
      <c r="G149" s="1268"/>
      <c r="H149" s="1268"/>
    </row>
    <row r="150" spans="1:8" ht="13.2" hidden="1" customHeight="1" x14ac:dyDescent="0.25">
      <c r="A150" s="816"/>
      <c r="B150" s="816"/>
      <c r="C150" s="1268" t="s">
        <v>530</v>
      </c>
      <c r="D150" s="1268"/>
      <c r="E150" s="1268"/>
      <c r="F150" s="1268"/>
      <c r="G150" s="1268"/>
      <c r="H150" s="1268"/>
    </row>
    <row r="151" spans="1:8" ht="13.2" hidden="1" customHeight="1" x14ac:dyDescent="0.25">
      <c r="A151" s="816"/>
      <c r="B151" s="816"/>
      <c r="C151" s="1268" t="s">
        <v>531</v>
      </c>
      <c r="D151" s="1268"/>
      <c r="E151" s="1268"/>
      <c r="F151" s="1268"/>
      <c r="G151" s="1268"/>
      <c r="H151" s="1268"/>
    </row>
    <row r="152" spans="1:8" hidden="1" x14ac:dyDescent="0.25">
      <c r="A152" s="574"/>
      <c r="B152" s="574"/>
      <c r="C152" s="552"/>
      <c r="D152" s="552"/>
      <c r="E152" s="552"/>
      <c r="F152" s="552"/>
      <c r="G152" s="552"/>
      <c r="H152" s="549"/>
    </row>
    <row r="153" spans="1:8" ht="13.8" hidden="1" x14ac:dyDescent="0.25">
      <c r="A153" s="574"/>
      <c r="B153" s="574"/>
      <c r="C153" s="1277" t="s">
        <v>263</v>
      </c>
      <c r="D153" s="1277"/>
      <c r="E153" s="1277"/>
      <c r="F153" s="1277"/>
      <c r="G153" s="1277"/>
      <c r="H153" s="1277"/>
    </row>
    <row r="154" spans="1:8" ht="6" hidden="1" customHeight="1" x14ac:dyDescent="0.25">
      <c r="A154" s="574"/>
      <c r="B154" s="574"/>
      <c r="C154" s="548"/>
      <c r="D154" s="548"/>
      <c r="E154" s="548"/>
      <c r="F154" s="548"/>
      <c r="G154" s="548"/>
      <c r="H154" s="2"/>
    </row>
    <row r="155" spans="1:8" ht="13.2" hidden="1" customHeight="1" x14ac:dyDescent="0.25">
      <c r="A155" s="816"/>
      <c r="B155" s="816"/>
      <c r="C155" s="1268" t="s">
        <v>532</v>
      </c>
      <c r="D155" s="1268"/>
      <c r="E155" s="1268"/>
      <c r="F155" s="1268"/>
      <c r="G155" s="1268"/>
      <c r="H155" s="1268"/>
    </row>
    <row r="156" spans="1:8" ht="13.2" hidden="1" customHeight="1" x14ac:dyDescent="0.25">
      <c r="A156" s="816"/>
      <c r="B156" s="816"/>
      <c r="C156" s="1279" t="s">
        <v>558</v>
      </c>
      <c r="D156" s="1279"/>
      <c r="E156" s="1279"/>
      <c r="F156" s="1279"/>
      <c r="G156" s="1279"/>
      <c r="H156" s="1279"/>
    </row>
    <row r="157" spans="1:8" ht="13.2" hidden="1" customHeight="1" x14ac:dyDescent="0.25">
      <c r="A157" s="816"/>
      <c r="B157" s="816"/>
      <c r="C157" s="1268" t="s">
        <v>533</v>
      </c>
      <c r="D157" s="1268"/>
      <c r="E157" s="1268"/>
      <c r="F157" s="1268"/>
      <c r="G157" s="1268"/>
      <c r="H157" s="1268"/>
    </row>
    <row r="158" spans="1:8" ht="13.2" hidden="1" customHeight="1" x14ac:dyDescent="0.25">
      <c r="A158" s="816"/>
      <c r="B158" s="816"/>
      <c r="C158" s="1268" t="s">
        <v>534</v>
      </c>
      <c r="D158" s="1268"/>
      <c r="E158" s="1268"/>
      <c r="F158" s="1268"/>
      <c r="G158" s="1268"/>
      <c r="H158" s="1268"/>
    </row>
    <row r="159" spans="1:8" ht="13.2" hidden="1" customHeight="1" x14ac:dyDescent="0.25">
      <c r="A159" s="816"/>
      <c r="B159" s="816"/>
      <c r="C159" s="1268" t="s">
        <v>535</v>
      </c>
      <c r="D159" s="1268"/>
      <c r="E159" s="1268"/>
      <c r="F159" s="1268"/>
      <c r="G159" s="1268"/>
      <c r="H159" s="1268"/>
    </row>
    <row r="160" spans="1:8" ht="13.2" hidden="1" customHeight="1" x14ac:dyDescent="0.25">
      <c r="A160" s="816"/>
      <c r="B160" s="816"/>
      <c r="C160" s="1268" t="s">
        <v>536</v>
      </c>
      <c r="D160" s="1268"/>
      <c r="E160" s="1268"/>
      <c r="F160" s="1268"/>
      <c r="G160" s="1268"/>
      <c r="H160" s="1268"/>
    </row>
    <row r="161" spans="1:8" ht="13.2" hidden="1" customHeight="1" x14ac:dyDescent="0.25">
      <c r="A161" s="816"/>
      <c r="B161" s="816"/>
      <c r="C161" s="1268" t="s">
        <v>537</v>
      </c>
      <c r="D161" s="1268"/>
      <c r="E161" s="1268"/>
      <c r="F161" s="1268"/>
      <c r="G161" s="1268"/>
      <c r="H161" s="1268"/>
    </row>
    <row r="162" spans="1:8" ht="13.2" hidden="1" customHeight="1" x14ac:dyDescent="0.25">
      <c r="A162" s="816"/>
      <c r="B162" s="816"/>
      <c r="C162" s="1268" t="s">
        <v>538</v>
      </c>
      <c r="D162" s="1268"/>
      <c r="E162" s="1268"/>
      <c r="F162" s="1268"/>
      <c r="G162" s="1268"/>
      <c r="H162" s="1268"/>
    </row>
    <row r="163" spans="1:8" hidden="1" x14ac:dyDescent="0.25">
      <c r="A163" s="574"/>
      <c r="B163" s="574"/>
      <c r="C163" s="552"/>
      <c r="D163" s="552"/>
      <c r="E163" s="552"/>
      <c r="F163" s="552"/>
      <c r="G163" s="552"/>
      <c r="H163" s="549"/>
    </row>
    <row r="164" spans="1:8" ht="13.8" hidden="1" x14ac:dyDescent="0.25">
      <c r="A164" s="574"/>
      <c r="B164" s="574"/>
      <c r="C164" s="1277" t="s">
        <v>489</v>
      </c>
      <c r="D164" s="1277"/>
      <c r="E164" s="1277"/>
      <c r="F164" s="1277"/>
      <c r="G164" s="1277"/>
      <c r="H164" s="1277"/>
    </row>
    <row r="165" spans="1:8" ht="6" hidden="1" customHeight="1" x14ac:dyDescent="0.25">
      <c r="A165" s="574"/>
      <c r="B165" s="574"/>
      <c r="C165" s="548"/>
      <c r="D165" s="550"/>
      <c r="E165" s="550"/>
      <c r="F165" s="550"/>
      <c r="G165" s="550"/>
      <c r="H165" s="2"/>
    </row>
    <row r="166" spans="1:8" ht="13.2" hidden="1" customHeight="1" x14ac:dyDescent="0.25">
      <c r="A166" s="816"/>
      <c r="B166" s="816"/>
      <c r="C166" s="1268" t="s">
        <v>539</v>
      </c>
      <c r="D166" s="1268"/>
      <c r="E166" s="1268"/>
      <c r="F166" s="1268"/>
      <c r="G166" s="1268"/>
      <c r="H166" s="1268"/>
    </row>
    <row r="167" spans="1:8" ht="13.2" hidden="1" customHeight="1" x14ac:dyDescent="0.25">
      <c r="A167" s="816"/>
      <c r="B167" s="816"/>
      <c r="C167" s="1268" t="s">
        <v>540</v>
      </c>
      <c r="D167" s="1268"/>
      <c r="E167" s="1268"/>
      <c r="F167" s="1268"/>
      <c r="G167" s="1268"/>
      <c r="H167" s="1268"/>
    </row>
    <row r="168" spans="1:8" ht="13.2" hidden="1" customHeight="1" x14ac:dyDescent="0.25">
      <c r="A168" s="816"/>
      <c r="B168" s="816"/>
      <c r="C168" s="1268" t="s">
        <v>541</v>
      </c>
      <c r="D168" s="1268"/>
      <c r="E168" s="1268"/>
      <c r="F168" s="1268"/>
      <c r="G168" s="1268"/>
      <c r="H168" s="1268"/>
    </row>
    <row r="169" spans="1:8" ht="13.2" hidden="1" customHeight="1" x14ac:dyDescent="0.25">
      <c r="A169" s="816"/>
      <c r="B169" s="816"/>
      <c r="C169" s="1268" t="s">
        <v>542</v>
      </c>
      <c r="D169" s="1268"/>
      <c r="E169" s="1268"/>
      <c r="F169" s="1268"/>
      <c r="G169" s="1268"/>
      <c r="H169" s="1268"/>
    </row>
    <row r="170" spans="1:8" ht="13.2" hidden="1" customHeight="1" x14ac:dyDescent="0.25">
      <c r="A170" s="816"/>
      <c r="B170" s="816"/>
      <c r="C170" s="1268" t="s">
        <v>543</v>
      </c>
      <c r="D170" s="1268"/>
      <c r="E170" s="1268"/>
      <c r="F170" s="1268"/>
      <c r="G170" s="1268"/>
      <c r="H170" s="1268"/>
    </row>
    <row r="171" spans="1:8" ht="13.2" hidden="1" customHeight="1" x14ac:dyDescent="0.25">
      <c r="A171" s="816"/>
      <c r="B171" s="816"/>
      <c r="C171" s="1268" t="s">
        <v>544</v>
      </c>
      <c r="D171" s="1268"/>
      <c r="E171" s="1268"/>
      <c r="F171" s="1268"/>
      <c r="G171" s="1268"/>
      <c r="H171" s="1268"/>
    </row>
    <row r="172" spans="1:8" ht="13.2" hidden="1" customHeight="1" x14ac:dyDescent="0.25">
      <c r="A172" s="816"/>
      <c r="B172" s="816"/>
      <c r="C172" s="1268" t="s">
        <v>545</v>
      </c>
      <c r="D172" s="1268"/>
      <c r="E172" s="1268"/>
      <c r="F172" s="1268"/>
      <c r="G172" s="1268"/>
      <c r="H172" s="1268"/>
    </row>
    <row r="173" spans="1:8" ht="13.2" hidden="1" customHeight="1" x14ac:dyDescent="0.25">
      <c r="A173" s="816"/>
      <c r="B173" s="816"/>
      <c r="C173" s="1268" t="s">
        <v>546</v>
      </c>
      <c r="D173" s="1268"/>
      <c r="E173" s="1268"/>
      <c r="F173" s="1268"/>
      <c r="G173" s="1268"/>
      <c r="H173" s="1268"/>
    </row>
    <row r="174" spans="1:8" hidden="1" x14ac:dyDescent="0.25">
      <c r="A174" s="574"/>
      <c r="B174" s="574"/>
      <c r="C174" s="552"/>
      <c r="D174" s="552"/>
      <c r="E174" s="552"/>
      <c r="F174" s="552"/>
      <c r="G174" s="552"/>
      <c r="H174" s="549"/>
    </row>
    <row r="175" spans="1:8" ht="13.8" hidden="1" x14ac:dyDescent="0.25">
      <c r="A175" s="574"/>
      <c r="B175" s="574"/>
      <c r="C175" s="1277" t="s">
        <v>490</v>
      </c>
      <c r="D175" s="1277"/>
      <c r="E175" s="1277"/>
      <c r="F175" s="1277"/>
      <c r="G175" s="1277"/>
      <c r="H175" s="1277"/>
    </row>
    <row r="176" spans="1:8" ht="6" hidden="1" customHeight="1" x14ac:dyDescent="0.25">
      <c r="A176" s="549"/>
      <c r="B176" s="549"/>
      <c r="C176" s="2"/>
      <c r="D176" s="548"/>
      <c r="E176" s="548"/>
      <c r="F176" s="548"/>
      <c r="G176" s="548"/>
      <c r="H176" s="2"/>
    </row>
    <row r="177" spans="1:8" ht="13.2" hidden="1" customHeight="1" x14ac:dyDescent="0.25">
      <c r="A177" s="816"/>
      <c r="B177" s="816"/>
      <c r="C177" s="1268" t="s">
        <v>547</v>
      </c>
      <c r="D177" s="1268"/>
      <c r="E177" s="1268"/>
      <c r="F177" s="1268"/>
      <c r="G177" s="1268"/>
      <c r="H177" s="1268"/>
    </row>
    <row r="178" spans="1:8" ht="13.2" hidden="1" customHeight="1" x14ac:dyDescent="0.25">
      <c r="A178" s="816"/>
      <c r="B178" s="816"/>
      <c r="C178" s="1268" t="s">
        <v>548</v>
      </c>
      <c r="D178" s="1268"/>
      <c r="E178" s="1268"/>
      <c r="F178" s="1268"/>
      <c r="G178" s="1268"/>
      <c r="H178" s="1268"/>
    </row>
    <row r="179" spans="1:8" ht="13.2" hidden="1" customHeight="1" x14ac:dyDescent="0.25">
      <c r="A179" s="816"/>
      <c r="B179" s="816"/>
      <c r="C179" s="1268" t="s">
        <v>549</v>
      </c>
      <c r="D179" s="1268"/>
      <c r="E179" s="1268"/>
      <c r="F179" s="1268"/>
      <c r="G179" s="1268"/>
      <c r="H179" s="1268"/>
    </row>
    <row r="180" spans="1:8" ht="13.2" hidden="1" customHeight="1" x14ac:dyDescent="0.25">
      <c r="A180" s="816"/>
      <c r="B180" s="816"/>
      <c r="C180" s="1268" t="s">
        <v>550</v>
      </c>
      <c r="D180" s="1268"/>
      <c r="E180" s="1268"/>
      <c r="F180" s="1268"/>
      <c r="G180" s="1268"/>
      <c r="H180" s="1268"/>
    </row>
    <row r="181" spans="1:8" ht="13.2" hidden="1" customHeight="1" x14ac:dyDescent="0.25">
      <c r="A181" s="816"/>
      <c r="B181" s="816"/>
      <c r="C181" s="1268" t="s">
        <v>551</v>
      </c>
      <c r="D181" s="1268"/>
      <c r="E181" s="1268"/>
      <c r="F181" s="1268"/>
      <c r="G181" s="1268"/>
      <c r="H181" s="1268"/>
    </row>
    <row r="182" spans="1:8" ht="13.2" hidden="1" customHeight="1" x14ac:dyDescent="0.25">
      <c r="A182" s="816"/>
      <c r="B182" s="816"/>
      <c r="C182" s="1268" t="s">
        <v>552</v>
      </c>
      <c r="D182" s="1268"/>
      <c r="E182" s="1268"/>
      <c r="F182" s="1268"/>
      <c r="G182" s="1268"/>
      <c r="H182" s="1268"/>
    </row>
    <row r="183" spans="1:8" ht="13.2" hidden="1" customHeight="1" x14ac:dyDescent="0.25">
      <c r="A183" s="816"/>
      <c r="B183" s="816"/>
      <c r="C183" s="1268" t="s">
        <v>553</v>
      </c>
      <c r="D183" s="1268"/>
      <c r="E183" s="1268"/>
      <c r="F183" s="1268"/>
      <c r="G183" s="1268"/>
      <c r="H183" s="1268"/>
    </row>
    <row r="184" spans="1:8" ht="13.2" hidden="1" customHeight="1" x14ac:dyDescent="0.25">
      <c r="A184" s="816"/>
      <c r="B184" s="816"/>
      <c r="C184" s="1268" t="s">
        <v>554</v>
      </c>
      <c r="D184" s="1268"/>
      <c r="E184" s="1268"/>
      <c r="F184" s="1268"/>
      <c r="G184" s="1268"/>
      <c r="H184" s="1268"/>
    </row>
    <row r="185" spans="1:8" hidden="1" x14ac:dyDescent="0.25"/>
    <row r="187" spans="1:8" x14ac:dyDescent="0.25">
      <c r="C187" s="39" t="s">
        <v>495</v>
      </c>
    </row>
    <row r="188" spans="1:8" x14ac:dyDescent="0.25">
      <c r="C188" s="39"/>
    </row>
  </sheetData>
  <sheetProtection sheet="1" objects="1" scenarios="1"/>
  <mergeCells count="247">
    <mergeCell ref="O25:P26"/>
    <mergeCell ref="O27:P28"/>
    <mergeCell ref="P31:P32"/>
    <mergeCell ref="P36:P37"/>
    <mergeCell ref="P39:P49"/>
    <mergeCell ref="C171:H171"/>
    <mergeCell ref="C161:H161"/>
    <mergeCell ref="C162:H162"/>
    <mergeCell ref="C164:H164"/>
    <mergeCell ref="C166:H166"/>
    <mergeCell ref="C167:H167"/>
    <mergeCell ref="C168:H168"/>
    <mergeCell ref="C169:H169"/>
    <mergeCell ref="C170:H170"/>
    <mergeCell ref="C150:H150"/>
    <mergeCell ref="C151:H151"/>
    <mergeCell ref="C153:H153"/>
    <mergeCell ref="C155:H155"/>
    <mergeCell ref="C156:H156"/>
    <mergeCell ref="C157:H157"/>
    <mergeCell ref="C138:H138"/>
    <mergeCell ref="C158:H158"/>
    <mergeCell ref="C159:H159"/>
    <mergeCell ref="C160:H160"/>
    <mergeCell ref="C139:H139"/>
    <mergeCell ref="C140:H140"/>
    <mergeCell ref="C183:H183"/>
    <mergeCell ref="C184:H184"/>
    <mergeCell ref="C172:H172"/>
    <mergeCell ref="C173:H173"/>
    <mergeCell ref="C175:H175"/>
    <mergeCell ref="C177:H177"/>
    <mergeCell ref="C178:H178"/>
    <mergeCell ref="C179:H179"/>
    <mergeCell ref="C180:H180"/>
    <mergeCell ref="C182:H182"/>
    <mergeCell ref="C181:H181"/>
    <mergeCell ref="C142:H142"/>
    <mergeCell ref="C144:H144"/>
    <mergeCell ref="C145:H145"/>
    <mergeCell ref="C146:H146"/>
    <mergeCell ref="C147:H147"/>
    <mergeCell ref="C148:H148"/>
    <mergeCell ref="C149:H149"/>
    <mergeCell ref="C127:H127"/>
    <mergeCell ref="C128:H128"/>
    <mergeCell ref="C129:H129"/>
    <mergeCell ref="C130:H130"/>
    <mergeCell ref="C132:H132"/>
    <mergeCell ref="C134:H134"/>
    <mergeCell ref="C135:H135"/>
    <mergeCell ref="C136:H136"/>
    <mergeCell ref="C137:H137"/>
    <mergeCell ref="A3:A20"/>
    <mergeCell ref="B13:D13"/>
    <mergeCell ref="B15:D15"/>
    <mergeCell ref="F3:H3"/>
    <mergeCell ref="C117:H117"/>
    <mergeCell ref="C118:H118"/>
    <mergeCell ref="C119:H119"/>
    <mergeCell ref="C121:H121"/>
    <mergeCell ref="C123:H123"/>
    <mergeCell ref="F32:H32"/>
    <mergeCell ref="F36:H36"/>
    <mergeCell ref="F27:H27"/>
    <mergeCell ref="F22:H22"/>
    <mergeCell ref="F23:H23"/>
    <mergeCell ref="F24:H24"/>
    <mergeCell ref="F25:H25"/>
    <mergeCell ref="C104:H104"/>
    <mergeCell ref="F34:H34"/>
    <mergeCell ref="F50:G50"/>
    <mergeCell ref="F52:H52"/>
    <mergeCell ref="F57:H57"/>
    <mergeCell ref="C108:H108"/>
    <mergeCell ref="B57:D57"/>
    <mergeCell ref="F65:H65"/>
    <mergeCell ref="J50:K50"/>
    <mergeCell ref="F56:H56"/>
    <mergeCell ref="J51:L51"/>
    <mergeCell ref="J34:L34"/>
    <mergeCell ref="J32:L32"/>
    <mergeCell ref="J38:L38"/>
    <mergeCell ref="O2:P3"/>
    <mergeCell ref="B39:C39"/>
    <mergeCell ref="J62:L62"/>
    <mergeCell ref="F17:H17"/>
    <mergeCell ref="J21:L21"/>
    <mergeCell ref="J28:L28"/>
    <mergeCell ref="F21:H21"/>
    <mergeCell ref="F60:H60"/>
    <mergeCell ref="F61:H61"/>
    <mergeCell ref="I46:J46"/>
    <mergeCell ref="B32:D32"/>
    <mergeCell ref="J29:L29"/>
    <mergeCell ref="F30:H30"/>
    <mergeCell ref="P14:P15"/>
    <mergeCell ref="F31:H31"/>
    <mergeCell ref="J22:L22"/>
    <mergeCell ref="J23:L23"/>
    <mergeCell ref="J24:L24"/>
    <mergeCell ref="J27:L27"/>
    <mergeCell ref="J55:L55"/>
    <mergeCell ref="J65:L65"/>
    <mergeCell ref="J61:L61"/>
    <mergeCell ref="C115:H115"/>
    <mergeCell ref="C116:H116"/>
    <mergeCell ref="C114:H114"/>
    <mergeCell ref="C105:H105"/>
    <mergeCell ref="C106:H106"/>
    <mergeCell ref="C107:H107"/>
    <mergeCell ref="F58:H58"/>
    <mergeCell ref="F59:H59"/>
    <mergeCell ref="B68:D68"/>
    <mergeCell ref="F68:H68"/>
    <mergeCell ref="F70:H70"/>
    <mergeCell ref="F64:H64"/>
    <mergeCell ref="F67:H67"/>
    <mergeCell ref="F62:H62"/>
    <mergeCell ref="J66:L66"/>
    <mergeCell ref="B65:D65"/>
    <mergeCell ref="C113:H113"/>
    <mergeCell ref="C102:H102"/>
    <mergeCell ref="C103:H103"/>
    <mergeCell ref="F51:H51"/>
    <mergeCell ref="J56:L56"/>
    <mergeCell ref="J63:L63"/>
    <mergeCell ref="J57:L57"/>
    <mergeCell ref="J58:L58"/>
    <mergeCell ref="J59:L59"/>
    <mergeCell ref="J60:L60"/>
    <mergeCell ref="J64:L64"/>
    <mergeCell ref="J67:L67"/>
    <mergeCell ref="J52:L52"/>
    <mergeCell ref="J53:L53"/>
    <mergeCell ref="J54:L54"/>
    <mergeCell ref="B36:D36"/>
    <mergeCell ref="B42:C42"/>
    <mergeCell ref="F35:H35"/>
    <mergeCell ref="B63:D63"/>
    <mergeCell ref="F63:H63"/>
    <mergeCell ref="B52:D52"/>
    <mergeCell ref="F53:H53"/>
    <mergeCell ref="F54:H54"/>
    <mergeCell ref="F55:H55"/>
    <mergeCell ref="B66:D66"/>
    <mergeCell ref="F66:H66"/>
    <mergeCell ref="B70:D70"/>
    <mergeCell ref="B64:D64"/>
    <mergeCell ref="F42:G42"/>
    <mergeCell ref="C109:H109"/>
    <mergeCell ref="C124:H124"/>
    <mergeCell ref="C125:H125"/>
    <mergeCell ref="C126:H126"/>
    <mergeCell ref="B53:D53"/>
    <mergeCell ref="B54:D54"/>
    <mergeCell ref="B55:D55"/>
    <mergeCell ref="B56:D56"/>
    <mergeCell ref="B30:D30"/>
    <mergeCell ref="B29:D29"/>
    <mergeCell ref="B51:D51"/>
    <mergeCell ref="B26:D26"/>
    <mergeCell ref="B27:D27"/>
    <mergeCell ref="B31:D31"/>
    <mergeCell ref="B37:L37"/>
    <mergeCell ref="B49:D49"/>
    <mergeCell ref="J17:L17"/>
    <mergeCell ref="J18:L18"/>
    <mergeCell ref="J19:L19"/>
    <mergeCell ref="J20:L20"/>
    <mergeCell ref="B17:D17"/>
    <mergeCell ref="B18:D18"/>
    <mergeCell ref="B19:D19"/>
    <mergeCell ref="B20:D20"/>
    <mergeCell ref="B21:D21"/>
    <mergeCell ref="B22:D22"/>
    <mergeCell ref="B23:D23"/>
    <mergeCell ref="B24:D24"/>
    <mergeCell ref="B25:D25"/>
    <mergeCell ref="B28:D28"/>
    <mergeCell ref="F39:H39"/>
    <mergeCell ref="B35:D35"/>
    <mergeCell ref="F14:G14"/>
    <mergeCell ref="J14:K14"/>
    <mergeCell ref="F18:H18"/>
    <mergeCell ref="F19:H19"/>
    <mergeCell ref="F20:H20"/>
    <mergeCell ref="J3:K3"/>
    <mergeCell ref="B4:D5"/>
    <mergeCell ref="F4:H5"/>
    <mergeCell ref="F15:H15"/>
    <mergeCell ref="F16:H16"/>
    <mergeCell ref="B6:C6"/>
    <mergeCell ref="B16:D16"/>
    <mergeCell ref="J16:L16"/>
    <mergeCell ref="J15:L15"/>
    <mergeCell ref="J6:K6"/>
    <mergeCell ref="I8:K8"/>
    <mergeCell ref="F6:G6"/>
    <mergeCell ref="N3:N20"/>
    <mergeCell ref="F49:H49"/>
    <mergeCell ref="J49:L49"/>
    <mergeCell ref="F13:H13"/>
    <mergeCell ref="J13:L13"/>
    <mergeCell ref="I4:L5"/>
    <mergeCell ref="J33:L33"/>
    <mergeCell ref="J31:L31"/>
    <mergeCell ref="I10:J10"/>
    <mergeCell ref="J26:L26"/>
    <mergeCell ref="F29:H29"/>
    <mergeCell ref="F26:H26"/>
    <mergeCell ref="F28:H28"/>
    <mergeCell ref="J25:L25"/>
    <mergeCell ref="B40:L40"/>
    <mergeCell ref="F33:H33"/>
    <mergeCell ref="B34:D34"/>
    <mergeCell ref="B33:D33"/>
    <mergeCell ref="J30:L30"/>
    <mergeCell ref="J42:K42"/>
    <mergeCell ref="I44:K44"/>
    <mergeCell ref="J35:L35"/>
    <mergeCell ref="J36:L36"/>
    <mergeCell ref="B3:C3"/>
    <mergeCell ref="O5:P6"/>
    <mergeCell ref="P8:P13"/>
    <mergeCell ref="O17:O19"/>
    <mergeCell ref="P17:P19"/>
    <mergeCell ref="O20:O21"/>
    <mergeCell ref="P20:P21"/>
    <mergeCell ref="O23:P24"/>
    <mergeCell ref="B58:D58"/>
    <mergeCell ref="B72:D72"/>
    <mergeCell ref="J72:L72"/>
    <mergeCell ref="F72:H72"/>
    <mergeCell ref="J68:L68"/>
    <mergeCell ref="F71:H71"/>
    <mergeCell ref="J71:L71"/>
    <mergeCell ref="B69:D69"/>
    <mergeCell ref="B71:D71"/>
    <mergeCell ref="J69:L69"/>
    <mergeCell ref="J70:L70"/>
    <mergeCell ref="B67:D67"/>
    <mergeCell ref="B59:D59"/>
    <mergeCell ref="B60:D60"/>
    <mergeCell ref="B61:D61"/>
    <mergeCell ref="B62:D62"/>
    <mergeCell ref="F69:H69"/>
  </mergeCells>
  <phoneticPr fontId="3" type="noConversion"/>
  <conditionalFormatting sqref="J3:K3">
    <cfRule type="containsText" dxfId="26" priority="1" operator="containsText" text="CONDUCTED">
      <formula>NOT(ISERROR(SEARCH("CONDUCTED",J3)))</formula>
    </cfRule>
    <cfRule type="containsText" dxfId="25" priority="2" operator="containsText" text="CONDUCTED">
      <formula>NOT(ISERROR(SEARCH("CONDUCTED",J3)))</formula>
    </cfRule>
    <cfRule type="containsText" dxfId="24" priority="3" operator="containsText" text="NOT USED">
      <formula>NOT(ISERROR(SEARCH("NOT USED",J3)))</formula>
    </cfRule>
  </conditionalFormatting>
  <dataValidations xWindow="529" yWindow="247" count="8">
    <dataValidation type="list" allowBlank="1" showInputMessage="1" showErrorMessage="1" sqref="L14:M14 H14 D14 H50 D50 L50:M50">
      <formula1>Dimensions</formula1>
    </dataValidation>
    <dataValidation type="list" allowBlank="1" showInputMessage="1" showErrorMessage="1" sqref="B54:D61">
      <formula1>INDIRECT($D$50)</formula1>
    </dataValidation>
    <dataValidation type="list" allowBlank="1" showInputMessage="1" showErrorMessage="1" sqref="F54:H61">
      <formula1>INDIRECT($H$50)</formula1>
    </dataValidation>
    <dataValidation type="list" allowBlank="1" showInputMessage="1" showErrorMessage="1" sqref="J54:L61">
      <formula1>INDIRECT($L$50)</formula1>
    </dataValidation>
    <dataValidation type="list" allowBlank="1" showInputMessage="1" showErrorMessage="1" sqref="J3:K3">
      <formula1>$V$18:$V$22</formula1>
    </dataValidation>
    <dataValidation type="list" allowBlank="1" showInputMessage="1" showErrorMessage="1" sqref="B18:D25">
      <formula1>INDIRECT($D$14)</formula1>
    </dataValidation>
    <dataValidation type="list" allowBlank="1" showInputMessage="1" showErrorMessage="1" sqref="F18:H25">
      <formula1>INDIRECT($H$14)</formula1>
    </dataValidation>
    <dataValidation type="list" allowBlank="1" showInputMessage="1" showErrorMessage="1" sqref="J18:L25">
      <formula1>INDIRECT($L$14)</formula1>
    </dataValidation>
  </dataValidations>
  <printOptions horizontalCentered="1" verticalCentered="1"/>
  <pageMargins left="0.1" right="0" top="0.1" bottom="0.1" header="0.5" footer="0.5"/>
  <pageSetup scale="95" fitToHeight="2" orientation="landscape" horizontalDpi="300" verticalDpi="300" r:id="rId1"/>
  <headerFooter alignWithMargins="0"/>
  <rowBreaks count="1" manualBreakCount="1">
    <brk id="3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39997558519241921"/>
    <pageSetUpPr autoPageBreaks="0" fitToPage="1"/>
  </sheetPr>
  <dimension ref="A2:AK187"/>
  <sheetViews>
    <sheetView showGridLines="0" showRowColHeaders="0" showZeros="0" showOutlineSymbols="0" zoomScale="80" zoomScaleNormal="80" workbookViewId="0">
      <selection activeCell="F3" sqref="F3:H3"/>
    </sheetView>
  </sheetViews>
  <sheetFormatPr defaultColWidth="9.109375" defaultRowHeight="13.2" x14ac:dyDescent="0.25"/>
  <cols>
    <col min="1" max="1" width="3.6640625" style="12" customWidth="1"/>
    <col min="2" max="2" width="3.5546875" style="12" customWidth="1"/>
    <col min="3" max="3" width="7.6640625" style="12" customWidth="1"/>
    <col min="4" max="4" width="36.33203125" style="12" customWidth="1"/>
    <col min="5" max="5" width="0.88671875" style="12" customWidth="1"/>
    <col min="6" max="6" width="3.5546875" style="12" customWidth="1"/>
    <col min="7" max="7" width="7.6640625" style="12" customWidth="1"/>
    <col min="8" max="8" width="36.33203125" style="12" customWidth="1"/>
    <col min="9" max="9" width="0.88671875" style="12" customWidth="1"/>
    <col min="10" max="10" width="3.5546875" style="12" customWidth="1"/>
    <col min="11" max="11" width="7.6640625" style="12" customWidth="1"/>
    <col min="12" max="12" width="36.33203125" style="12" customWidth="1"/>
    <col min="13" max="13" width="0.88671875" style="12" customWidth="1"/>
    <col min="14" max="14" width="4.109375" style="12" customWidth="1"/>
    <col min="15" max="15" width="3.33203125" style="12" customWidth="1"/>
    <col min="16" max="16" width="40.6640625" style="12" customWidth="1"/>
    <col min="17" max="17" width="3.6640625" style="12" customWidth="1"/>
    <col min="18" max="18" width="4.6640625" style="12" customWidth="1"/>
    <col min="19" max="19" width="39.88671875" style="12" customWidth="1"/>
    <col min="20" max="20" width="9.109375" style="12"/>
    <col min="21" max="21" width="41.109375" style="12" customWidth="1"/>
    <col min="22" max="22" width="32.109375" style="12" customWidth="1"/>
    <col min="23" max="23" width="27.88671875" style="12" customWidth="1"/>
    <col min="24" max="26" width="9.109375" style="12"/>
    <col min="27" max="27" width="36.109375" style="12" customWidth="1"/>
    <col min="28" max="16384" width="9.109375" style="12"/>
  </cols>
  <sheetData>
    <row r="2" spans="1:37" ht="5.25" customHeight="1" thickBot="1" x14ac:dyDescent="0.3">
      <c r="B2" s="60"/>
      <c r="C2" s="60"/>
      <c r="D2" s="60"/>
      <c r="E2" s="60"/>
      <c r="F2" s="60"/>
      <c r="G2" s="60"/>
      <c r="H2" s="60"/>
      <c r="I2" s="60"/>
      <c r="J2" s="60"/>
      <c r="K2" s="60"/>
      <c r="L2" s="60"/>
      <c r="M2" s="60"/>
      <c r="O2" s="1292" t="s">
        <v>637</v>
      </c>
      <c r="P2" s="1292"/>
      <c r="Q2" s="1292"/>
      <c r="R2" s="1292"/>
      <c r="S2" s="1292"/>
    </row>
    <row r="3" spans="1:37" ht="27" customHeight="1" thickBot="1" x14ac:dyDescent="0.3">
      <c r="A3" s="1224" t="s">
        <v>651</v>
      </c>
      <c r="B3" s="1238" t="s">
        <v>373</v>
      </c>
      <c r="C3" s="1238"/>
      <c r="D3" s="602" t="str">
        <f>'1 Instructions Tabs 2 - 15'!$L$4</f>
        <v>ACToolv15.9</v>
      </c>
      <c r="E3" s="195"/>
      <c r="F3" s="1264" t="s">
        <v>584</v>
      </c>
      <c r="G3" s="1265"/>
      <c r="H3" s="1266"/>
      <c r="I3" s="578"/>
      <c r="J3" s="1241" t="s">
        <v>586</v>
      </c>
      <c r="K3" s="1242"/>
      <c r="L3" s="618" t="s">
        <v>587</v>
      </c>
      <c r="M3" s="195"/>
      <c r="N3" s="1224" t="s">
        <v>651</v>
      </c>
      <c r="O3" s="1292"/>
      <c r="P3" s="1292"/>
      <c r="Q3" s="1292"/>
      <c r="R3" s="1292"/>
      <c r="S3" s="1292"/>
    </row>
    <row r="4" spans="1:37" s="59" customFormat="1" ht="14.4" customHeight="1" x14ac:dyDescent="0.25">
      <c r="A4" s="1224"/>
      <c r="B4" s="1243" t="s">
        <v>585</v>
      </c>
      <c r="C4" s="1243"/>
      <c r="D4" s="1243"/>
      <c r="E4" s="547"/>
      <c r="F4" s="1289"/>
      <c r="G4" s="1290"/>
      <c r="H4" s="1290"/>
      <c r="I4" s="671"/>
      <c r="J4" s="672"/>
      <c r="K4" s="1288" t="s">
        <v>636</v>
      </c>
      <c r="L4" s="1288"/>
      <c r="M4" s="575"/>
      <c r="N4" s="1224"/>
      <c r="W4" s="12"/>
      <c r="X4" s="12"/>
      <c r="Y4" s="12"/>
      <c r="Z4" s="12"/>
    </row>
    <row r="5" spans="1:37" ht="15" customHeight="1" thickBot="1" x14ac:dyDescent="0.3">
      <c r="A5" s="1224"/>
      <c r="B5" s="1243"/>
      <c r="C5" s="1243"/>
      <c r="D5" s="1243"/>
      <c r="E5" s="571"/>
      <c r="F5" s="1291"/>
      <c r="G5" s="1291"/>
      <c r="H5" s="1291"/>
      <c r="I5" s="672"/>
      <c r="J5" s="672"/>
      <c r="K5" s="1288"/>
      <c r="L5" s="1288"/>
      <c r="M5" s="575"/>
      <c r="N5" s="1224"/>
      <c r="O5" s="851"/>
      <c r="P5" s="851"/>
      <c r="V5" s="39"/>
    </row>
    <row r="6" spans="1:37" ht="24" customHeight="1" thickBot="1" x14ac:dyDescent="0.3">
      <c r="A6" s="1224"/>
      <c r="B6" s="1252" t="s">
        <v>325</v>
      </c>
      <c r="C6" s="1252"/>
      <c r="D6" s="558">
        <f>'1 FILL FORM'!$D$6</f>
        <v>0</v>
      </c>
      <c r="E6" s="545"/>
      <c r="F6" s="1252" t="s">
        <v>346</v>
      </c>
      <c r="G6" s="1252"/>
      <c r="H6" s="559">
        <f>'1 FILL FORM'!$L$6</f>
        <v>0</v>
      </c>
      <c r="I6" s="702"/>
      <c r="J6" s="1255" t="s">
        <v>6</v>
      </c>
      <c r="K6" s="1255"/>
      <c r="L6" s="705"/>
      <c r="M6" s="202"/>
      <c r="N6" s="1224"/>
      <c r="O6" s="851"/>
      <c r="P6" s="851"/>
      <c r="AG6" s="1293"/>
      <c r="AH6" s="1294"/>
      <c r="AI6" s="1294"/>
      <c r="AJ6" s="1294"/>
      <c r="AK6" s="1294"/>
    </row>
    <row r="7" spans="1:37" ht="3.75" customHeight="1" x14ac:dyDescent="0.25">
      <c r="A7" s="1224"/>
      <c r="B7" s="106"/>
      <c r="C7" s="106"/>
      <c r="D7" s="305"/>
      <c r="E7" s="203"/>
      <c r="F7" s="203"/>
      <c r="G7" s="204"/>
      <c r="H7" s="557"/>
      <c r="I7" s="702"/>
      <c r="J7" s="703"/>
      <c r="K7" s="704"/>
      <c r="L7" s="704"/>
      <c r="M7" s="202"/>
      <c r="N7" s="1224"/>
      <c r="O7" s="81"/>
      <c r="P7" s="81"/>
      <c r="AG7" s="1293"/>
      <c r="AH7" s="1293"/>
      <c r="AI7" s="1293"/>
      <c r="AJ7" s="1293"/>
      <c r="AK7" s="1293"/>
    </row>
    <row r="8" spans="1:37" ht="24" customHeight="1" thickBot="1" x14ac:dyDescent="0.3">
      <c r="A8" s="1224"/>
      <c r="B8" s="577"/>
      <c r="C8" s="573" t="s">
        <v>4</v>
      </c>
      <c r="D8" s="556">
        <f>'1 FILL FORM'!$F$7</f>
        <v>0</v>
      </c>
      <c r="E8" s="203"/>
      <c r="F8" s="203"/>
      <c r="G8" s="573" t="s">
        <v>5</v>
      </c>
      <c r="H8" s="556">
        <f>'1 FILL FORM'!$I$9</f>
        <v>0</v>
      </c>
      <c r="I8" s="1255" t="s">
        <v>7</v>
      </c>
      <c r="J8" s="1255"/>
      <c r="K8" s="1255"/>
      <c r="L8" s="705"/>
      <c r="M8" s="202"/>
      <c r="N8" s="1224"/>
      <c r="O8" s="830"/>
      <c r="P8" s="852"/>
      <c r="Q8" s="21"/>
    </row>
    <row r="9" spans="1:37" ht="3" customHeight="1" x14ac:dyDescent="0.25">
      <c r="A9" s="1224"/>
      <c r="B9" s="106"/>
      <c r="C9" s="106"/>
      <c r="D9" s="305"/>
      <c r="E9" s="203"/>
      <c r="F9" s="203"/>
      <c r="G9" s="38"/>
      <c r="H9" s="205"/>
      <c r="I9" s="60"/>
      <c r="J9" s="60"/>
      <c r="K9" s="306"/>
      <c r="L9" s="202"/>
      <c r="M9" s="202"/>
      <c r="N9" s="1224"/>
      <c r="O9" s="832"/>
      <c r="P9" s="852"/>
    </row>
    <row r="10" spans="1:37" ht="2.25" customHeight="1" x14ac:dyDescent="0.25">
      <c r="A10" s="1224"/>
      <c r="B10" s="577"/>
      <c r="C10" s="5"/>
      <c r="D10" s="5"/>
      <c r="E10" s="203"/>
      <c r="F10" s="203"/>
      <c r="G10" s="38"/>
      <c r="H10" s="88"/>
      <c r="I10" s="1233"/>
      <c r="J10" s="1234"/>
      <c r="K10" s="202"/>
      <c r="L10" s="202"/>
      <c r="M10" s="202"/>
      <c r="N10" s="1224"/>
      <c r="O10" s="832"/>
      <c r="P10" s="852"/>
    </row>
    <row r="11" spans="1:37" ht="3" hidden="1" customHeight="1" x14ac:dyDescent="0.25">
      <c r="A11" s="1224"/>
      <c r="B11" s="4"/>
      <c r="C11" s="4"/>
      <c r="D11" s="571"/>
      <c r="E11" s="571"/>
      <c r="F11" s="571"/>
      <c r="G11" s="2"/>
      <c r="H11" s="90"/>
      <c r="I11" s="90"/>
      <c r="J11" s="194"/>
      <c r="K11" s="194"/>
      <c r="L11" s="194"/>
      <c r="M11" s="194"/>
      <c r="N11" s="1224"/>
      <c r="O11" s="832"/>
      <c r="P11" s="852"/>
    </row>
    <row r="12" spans="1:37" ht="3" hidden="1" customHeight="1" x14ac:dyDescent="0.25">
      <c r="A12" s="1224"/>
      <c r="B12" s="2"/>
      <c r="C12" s="2"/>
      <c r="D12" s="2"/>
      <c r="E12" s="2"/>
      <c r="F12" s="2"/>
      <c r="G12" s="2"/>
      <c r="H12" s="2"/>
      <c r="I12" s="2"/>
      <c r="J12" s="2"/>
      <c r="K12" s="2"/>
      <c r="L12" s="89"/>
      <c r="M12" s="2"/>
      <c r="N12" s="1224"/>
      <c r="O12" s="833"/>
      <c r="P12" s="852"/>
    </row>
    <row r="13" spans="1:37" s="39" customFormat="1" ht="16.5" customHeight="1" thickBot="1" x14ac:dyDescent="0.3">
      <c r="A13" s="1224"/>
      <c r="B13" s="1225" t="s">
        <v>492</v>
      </c>
      <c r="C13" s="1226"/>
      <c r="D13" s="1227"/>
      <c r="E13" s="38"/>
      <c r="F13" s="1225" t="s">
        <v>607</v>
      </c>
      <c r="G13" s="1226"/>
      <c r="H13" s="1227"/>
      <c r="I13" s="25"/>
      <c r="J13" s="1228" t="s">
        <v>600</v>
      </c>
      <c r="K13" s="1229"/>
      <c r="L13" s="1230"/>
      <c r="M13" s="539"/>
      <c r="N13" s="1224"/>
      <c r="O13" s="833"/>
      <c r="P13" s="852"/>
      <c r="R13" s="12"/>
      <c r="S13" s="12"/>
      <c r="W13" s="269"/>
    </row>
    <row r="14" spans="1:37" s="22" customFormat="1" ht="13.5" customHeight="1" thickBot="1" x14ac:dyDescent="0.3">
      <c r="A14" s="1224"/>
      <c r="B14" s="553"/>
      <c r="C14" s="554"/>
      <c r="D14" s="621" t="s">
        <v>491</v>
      </c>
      <c r="E14" s="26"/>
      <c r="F14" s="1239"/>
      <c r="G14" s="1240"/>
      <c r="H14" s="622" t="s">
        <v>491</v>
      </c>
      <c r="I14" s="27"/>
      <c r="J14" s="1239"/>
      <c r="K14" s="1240"/>
      <c r="L14" s="622" t="s">
        <v>491</v>
      </c>
      <c r="M14" s="555"/>
      <c r="N14" s="1224"/>
      <c r="O14" s="834"/>
      <c r="P14" s="852"/>
      <c r="R14" s="12"/>
      <c r="S14" s="12"/>
      <c r="W14" s="39"/>
    </row>
    <row r="15" spans="1:37" ht="57" customHeight="1" x14ac:dyDescent="0.25">
      <c r="A15" s="1224"/>
      <c r="B15" s="1247">
        <f>VLOOKUP(D14,$C$86:$F$94,4)</f>
        <v>0</v>
      </c>
      <c r="C15" s="1248"/>
      <c r="D15" s="1249"/>
      <c r="E15" s="2"/>
      <c r="F15" s="1247">
        <f>VLOOKUP(H14,$C$86:$F$94,4)</f>
        <v>0</v>
      </c>
      <c r="G15" s="1248"/>
      <c r="H15" s="1249"/>
      <c r="I15" s="28"/>
      <c r="J15" s="1247">
        <f>VLOOKUP(L14,$C$86:$F$94,4)</f>
        <v>0</v>
      </c>
      <c r="K15" s="1248"/>
      <c r="L15" s="1249"/>
      <c r="M15" s="540"/>
      <c r="N15" s="1224"/>
      <c r="O15" s="835"/>
      <c r="P15" s="852"/>
    </row>
    <row r="16" spans="1:37" ht="3.75" customHeight="1" x14ac:dyDescent="0.25">
      <c r="A16" s="1224"/>
      <c r="B16" s="1253"/>
      <c r="C16" s="1254"/>
      <c r="D16" s="1254"/>
      <c r="E16" s="2"/>
      <c r="F16" s="1250"/>
      <c r="G16" s="1251"/>
      <c r="H16" s="1251"/>
      <c r="I16" s="1"/>
      <c r="J16" s="1253"/>
      <c r="K16" s="1254"/>
      <c r="L16" s="1254"/>
      <c r="M16" s="570"/>
      <c r="N16" s="1224"/>
      <c r="O16" s="837"/>
      <c r="P16" s="853"/>
    </row>
    <row r="17" spans="1:31" s="23" customFormat="1" ht="25.95" customHeight="1" x14ac:dyDescent="0.25">
      <c r="A17" s="1224"/>
      <c r="B17" s="1261" t="s">
        <v>863</v>
      </c>
      <c r="C17" s="1262"/>
      <c r="D17" s="1263"/>
      <c r="E17" s="7"/>
      <c r="F17" s="1261" t="s">
        <v>863</v>
      </c>
      <c r="G17" s="1262"/>
      <c r="H17" s="1263"/>
      <c r="I17" s="8"/>
      <c r="J17" s="1261" t="s">
        <v>863</v>
      </c>
      <c r="K17" s="1262"/>
      <c r="L17" s="1263"/>
      <c r="M17" s="541"/>
      <c r="N17" s="1224"/>
      <c r="O17" s="836"/>
      <c r="P17" s="852"/>
      <c r="R17" s="12"/>
      <c r="S17" s="12"/>
    </row>
    <row r="18" spans="1:31" ht="24" customHeight="1" x14ac:dyDescent="0.25">
      <c r="A18" s="1224"/>
      <c r="B18" s="1212"/>
      <c r="C18" s="1213"/>
      <c r="D18" s="1214"/>
      <c r="E18" s="3"/>
      <c r="F18" s="1212"/>
      <c r="G18" s="1213"/>
      <c r="H18" s="1214"/>
      <c r="I18" s="1"/>
      <c r="J18" s="1212"/>
      <c r="K18" s="1213"/>
      <c r="L18" s="1214"/>
      <c r="M18" s="579"/>
      <c r="N18" s="1224"/>
      <c r="O18" s="836"/>
      <c r="P18" s="852"/>
      <c r="W18" s="39" t="s">
        <v>586</v>
      </c>
      <c r="AA18" s="269"/>
      <c r="AB18" s="268"/>
      <c r="AC18" s="268"/>
      <c r="AD18" s="268"/>
      <c r="AE18" s="268"/>
    </row>
    <row r="19" spans="1:31" ht="24" customHeight="1" x14ac:dyDescent="0.25">
      <c r="A19" s="1224"/>
      <c r="B19" s="1212"/>
      <c r="C19" s="1213"/>
      <c r="D19" s="1214"/>
      <c r="E19" s="670"/>
      <c r="F19" s="1212"/>
      <c r="G19" s="1213"/>
      <c r="H19" s="1214"/>
      <c r="I19" s="1"/>
      <c r="J19" s="1212"/>
      <c r="K19" s="1213"/>
      <c r="L19" s="1214"/>
      <c r="M19" s="579"/>
      <c r="N19" s="1224"/>
      <c r="O19" s="836"/>
      <c r="P19" s="852"/>
      <c r="W19" s="39" t="s">
        <v>603</v>
      </c>
      <c r="AA19" s="269"/>
      <c r="AB19" s="269"/>
      <c r="AC19" s="269"/>
      <c r="AD19" s="269"/>
      <c r="AE19" s="269"/>
    </row>
    <row r="20" spans="1:31" ht="24" customHeight="1" x14ac:dyDescent="0.25">
      <c r="A20" s="1224"/>
      <c r="B20" s="1212"/>
      <c r="C20" s="1213"/>
      <c r="D20" s="1214"/>
      <c r="E20" s="3"/>
      <c r="F20" s="1212"/>
      <c r="G20" s="1213"/>
      <c r="H20" s="1214"/>
      <c r="I20" s="1"/>
      <c r="J20" s="1212"/>
      <c r="K20" s="1213"/>
      <c r="L20" s="1214"/>
      <c r="M20" s="579"/>
      <c r="N20" s="1224"/>
      <c r="O20" s="836"/>
      <c r="P20" s="852"/>
      <c r="W20" s="39" t="s">
        <v>604</v>
      </c>
    </row>
    <row r="21" spans="1:31" ht="24" customHeight="1" x14ac:dyDescent="0.25">
      <c r="B21" s="1212"/>
      <c r="C21" s="1213"/>
      <c r="D21" s="1214"/>
      <c r="E21" s="3"/>
      <c r="F21" s="1212"/>
      <c r="G21" s="1213"/>
      <c r="H21" s="1214"/>
      <c r="I21" s="1"/>
      <c r="J21" s="1212"/>
      <c r="K21" s="1213"/>
      <c r="L21" s="1214"/>
      <c r="M21" s="579"/>
      <c r="N21" s="24"/>
      <c r="O21" s="836"/>
      <c r="P21" s="852"/>
      <c r="W21" s="39" t="s">
        <v>605</v>
      </c>
    </row>
    <row r="22" spans="1:31" ht="24" customHeight="1" x14ac:dyDescent="0.25">
      <c r="B22" s="1212"/>
      <c r="C22" s="1213"/>
      <c r="D22" s="1214"/>
      <c r="E22" s="3"/>
      <c r="F22" s="1212"/>
      <c r="G22" s="1213"/>
      <c r="H22" s="1214"/>
      <c r="I22" s="1"/>
      <c r="J22" s="1212"/>
      <c r="K22" s="1213"/>
      <c r="L22" s="1214"/>
      <c r="M22" s="579"/>
      <c r="N22" s="24"/>
      <c r="O22" s="81"/>
      <c r="P22" s="81"/>
      <c r="W22" s="39" t="s">
        <v>606</v>
      </c>
    </row>
    <row r="23" spans="1:31" ht="24" customHeight="1" x14ac:dyDescent="0.25">
      <c r="B23" s="1212"/>
      <c r="C23" s="1213"/>
      <c r="D23" s="1214"/>
      <c r="E23" s="3"/>
      <c r="F23" s="1212"/>
      <c r="G23" s="1213"/>
      <c r="H23" s="1214"/>
      <c r="I23" s="1"/>
      <c r="J23" s="1212"/>
      <c r="K23" s="1213"/>
      <c r="L23" s="1214"/>
      <c r="M23" s="579"/>
      <c r="N23" s="24"/>
      <c r="O23" s="81"/>
      <c r="P23" s="81"/>
    </row>
    <row r="24" spans="1:31" ht="24" customHeight="1" x14ac:dyDescent="0.25">
      <c r="B24" s="1212"/>
      <c r="C24" s="1213"/>
      <c r="D24" s="1214"/>
      <c r="E24" s="3"/>
      <c r="F24" s="1212"/>
      <c r="G24" s="1213"/>
      <c r="H24" s="1214"/>
      <c r="I24" s="1"/>
      <c r="J24" s="1212"/>
      <c r="K24" s="1213"/>
      <c r="L24" s="1214"/>
      <c r="M24" s="579"/>
      <c r="N24" s="24"/>
      <c r="O24" s="81"/>
      <c r="P24" s="81"/>
    </row>
    <row r="25" spans="1:31" ht="24" customHeight="1" x14ac:dyDescent="0.25">
      <c r="B25" s="1212"/>
      <c r="C25" s="1213"/>
      <c r="D25" s="1214"/>
      <c r="E25" s="3"/>
      <c r="F25" s="1212"/>
      <c r="G25" s="1213"/>
      <c r="H25" s="1214"/>
      <c r="I25" s="1"/>
      <c r="J25" s="1212"/>
      <c r="K25" s="1213"/>
      <c r="L25" s="1214"/>
      <c r="M25" s="579"/>
      <c r="N25" s="24"/>
      <c r="O25" s="843"/>
      <c r="P25" s="843"/>
      <c r="R25" s="1294"/>
      <c r="S25" s="1294"/>
    </row>
    <row r="26" spans="1:31" ht="3.6" customHeight="1" x14ac:dyDescent="0.25">
      <c r="B26" s="1223"/>
      <c r="C26" s="1223"/>
      <c r="D26" s="1223"/>
      <c r="E26" s="2"/>
      <c r="F26" s="1223"/>
      <c r="G26" s="1223"/>
      <c r="H26" s="1223"/>
      <c r="I26" s="1"/>
      <c r="J26" s="1223"/>
      <c r="K26" s="1223"/>
      <c r="L26" s="1223"/>
      <c r="M26" s="579"/>
      <c r="N26" s="24"/>
      <c r="O26" s="843"/>
      <c r="P26" s="843"/>
      <c r="R26" s="1294"/>
      <c r="S26" s="1294"/>
    </row>
    <row r="27" spans="1:31" ht="12.6" customHeight="1" x14ac:dyDescent="0.25">
      <c r="B27" s="1269" t="s">
        <v>890</v>
      </c>
      <c r="C27" s="1270"/>
      <c r="D27" s="1271"/>
      <c r="E27" s="2"/>
      <c r="F27" s="1269" t="s">
        <v>890</v>
      </c>
      <c r="G27" s="1270"/>
      <c r="H27" s="1271"/>
      <c r="I27" s="1"/>
      <c r="J27" s="1269" t="s">
        <v>890</v>
      </c>
      <c r="K27" s="1270"/>
      <c r="L27" s="1271"/>
      <c r="M27" s="542"/>
      <c r="N27" s="24"/>
      <c r="O27" s="839"/>
      <c r="P27" s="839"/>
      <c r="R27" s="1294"/>
      <c r="S27" s="1294"/>
    </row>
    <row r="28" spans="1:31" ht="24" customHeight="1" x14ac:dyDescent="0.25">
      <c r="B28" s="1212"/>
      <c r="C28" s="1213"/>
      <c r="D28" s="1214"/>
      <c r="E28" s="82"/>
      <c r="F28" s="1212"/>
      <c r="G28" s="1213"/>
      <c r="H28" s="1214"/>
      <c r="I28" s="872"/>
      <c r="J28" s="1212"/>
      <c r="K28" s="1213"/>
      <c r="L28" s="1214"/>
      <c r="M28" s="543"/>
      <c r="N28" s="24"/>
      <c r="O28" s="839"/>
      <c r="P28" s="839"/>
      <c r="R28" s="1294"/>
      <c r="S28" s="1294"/>
    </row>
    <row r="29" spans="1:31" ht="24" customHeight="1" x14ac:dyDescent="0.25">
      <c r="B29" s="1218"/>
      <c r="C29" s="1219"/>
      <c r="D29" s="1220"/>
      <c r="E29" s="82"/>
      <c r="F29" s="1218"/>
      <c r="G29" s="1219"/>
      <c r="H29" s="1220"/>
      <c r="I29" s="872"/>
      <c r="J29" s="1218"/>
      <c r="K29" s="1219"/>
      <c r="L29" s="1220"/>
      <c r="M29" s="815"/>
      <c r="N29" s="24"/>
      <c r="O29" s="840"/>
      <c r="P29" s="841"/>
      <c r="R29" s="1294"/>
      <c r="S29" s="1294"/>
    </row>
    <row r="30" spans="1:31" ht="24" customHeight="1" x14ac:dyDescent="0.25">
      <c r="B30" s="1218"/>
      <c r="C30" s="1219"/>
      <c r="D30" s="1220"/>
      <c r="E30" s="82"/>
      <c r="F30" s="1218"/>
      <c r="G30" s="1219"/>
      <c r="H30" s="1220"/>
      <c r="I30" s="872"/>
      <c r="J30" s="1218"/>
      <c r="K30" s="1219"/>
      <c r="L30" s="1220"/>
      <c r="M30" s="815"/>
      <c r="N30" s="24"/>
      <c r="O30" s="840"/>
      <c r="P30" s="841"/>
      <c r="R30" s="1294"/>
      <c r="S30" s="1294"/>
    </row>
    <row r="31" spans="1:31" ht="24" customHeight="1" x14ac:dyDescent="0.25">
      <c r="B31" s="1218"/>
      <c r="C31" s="1219"/>
      <c r="D31" s="1220"/>
      <c r="E31" s="82"/>
      <c r="F31" s="1218"/>
      <c r="G31" s="1219"/>
      <c r="H31" s="1220"/>
      <c r="I31" s="872"/>
      <c r="J31" s="1218"/>
      <c r="K31" s="1219"/>
      <c r="L31" s="1220"/>
      <c r="M31" s="815"/>
      <c r="N31" s="24"/>
      <c r="O31" s="840"/>
      <c r="P31" s="842"/>
      <c r="R31" s="1294"/>
      <c r="S31" s="1294"/>
    </row>
    <row r="32" spans="1:31" ht="24" customHeight="1" x14ac:dyDescent="0.25">
      <c r="B32" s="1218"/>
      <c r="C32" s="1219"/>
      <c r="D32" s="1220"/>
      <c r="E32" s="82"/>
      <c r="F32" s="1218"/>
      <c r="G32" s="1219"/>
      <c r="H32" s="1220"/>
      <c r="I32" s="872"/>
      <c r="J32" s="1218"/>
      <c r="K32" s="1219"/>
      <c r="L32" s="1220"/>
      <c r="M32" s="815"/>
      <c r="N32" s="24"/>
      <c r="O32" s="834"/>
      <c r="P32" s="843"/>
      <c r="R32" s="1294"/>
      <c r="S32" s="1294"/>
    </row>
    <row r="33" spans="2:19" ht="24" customHeight="1" x14ac:dyDescent="0.25">
      <c r="B33" s="1218"/>
      <c r="C33" s="1219"/>
      <c r="D33" s="1220"/>
      <c r="E33" s="82"/>
      <c r="F33" s="1218"/>
      <c r="G33" s="1219"/>
      <c r="H33" s="1220"/>
      <c r="I33" s="872"/>
      <c r="J33" s="1218"/>
      <c r="K33" s="1219"/>
      <c r="L33" s="1220"/>
      <c r="M33" s="815"/>
      <c r="N33" s="24"/>
      <c r="O33" s="840"/>
      <c r="P33" s="843"/>
      <c r="R33" s="1294"/>
      <c r="S33" s="1294"/>
    </row>
    <row r="34" spans="2:19" ht="24" customHeight="1" x14ac:dyDescent="0.25">
      <c r="B34" s="1218"/>
      <c r="C34" s="1219"/>
      <c r="D34" s="1220"/>
      <c r="E34" s="82"/>
      <c r="F34" s="1218"/>
      <c r="G34" s="1219"/>
      <c r="H34" s="1220"/>
      <c r="I34" s="872"/>
      <c r="J34" s="1218"/>
      <c r="K34" s="1219"/>
      <c r="L34" s="1220"/>
      <c r="M34" s="815"/>
      <c r="N34" s="24"/>
      <c r="O34" s="834"/>
      <c r="P34" s="843"/>
      <c r="R34" s="1294"/>
      <c r="S34" s="1294"/>
    </row>
    <row r="35" spans="2:19" ht="3.75" customHeight="1" x14ac:dyDescent="0.25">
      <c r="B35" s="1222"/>
      <c r="C35" s="1222"/>
      <c r="D35" s="1222"/>
      <c r="E35" s="2"/>
      <c r="F35" s="1221"/>
      <c r="G35" s="1221"/>
      <c r="H35" s="1221"/>
      <c r="I35" s="1"/>
      <c r="J35" s="1222"/>
      <c r="K35" s="1222"/>
      <c r="L35" s="1222"/>
      <c r="M35" s="542"/>
      <c r="N35" s="24"/>
      <c r="O35" s="834"/>
      <c r="P35" s="843"/>
      <c r="R35" s="1294"/>
      <c r="S35" s="1294"/>
    </row>
    <row r="36" spans="2:19" ht="33.75" customHeight="1" x14ac:dyDescent="0.25">
      <c r="B36" s="1215" t="s">
        <v>3</v>
      </c>
      <c r="C36" s="1216"/>
      <c r="D36" s="1217"/>
      <c r="E36" s="69"/>
      <c r="F36" s="1215" t="s">
        <v>3</v>
      </c>
      <c r="G36" s="1216"/>
      <c r="H36" s="1217"/>
      <c r="I36" s="70"/>
      <c r="J36" s="1215" t="s">
        <v>3</v>
      </c>
      <c r="K36" s="1216"/>
      <c r="L36" s="1217"/>
      <c r="M36" s="546"/>
      <c r="O36" s="840"/>
      <c r="P36" s="843"/>
      <c r="R36" s="1294"/>
      <c r="S36" s="1294"/>
    </row>
    <row r="37" spans="2:19" ht="3" customHeight="1" x14ac:dyDescent="0.25">
      <c r="B37" s="1259"/>
      <c r="C37" s="1259"/>
      <c r="D37" s="1259"/>
      <c r="E37" s="1260"/>
      <c r="F37" s="1259"/>
      <c r="G37" s="1259"/>
      <c r="H37" s="1259"/>
      <c r="I37" s="1260"/>
      <c r="J37" s="1259"/>
      <c r="K37" s="1259"/>
      <c r="L37" s="1259"/>
      <c r="M37" s="572"/>
      <c r="O37" s="834"/>
      <c r="P37" s="843"/>
      <c r="R37" s="1294"/>
      <c r="S37" s="1294"/>
    </row>
    <row r="38" spans="2:19" s="549" customFormat="1" ht="4.5" customHeight="1" thickBot="1" x14ac:dyDescent="0.3">
      <c r="B38" s="61"/>
      <c r="C38" s="61"/>
      <c r="D38" s="61"/>
      <c r="E38" s="2"/>
      <c r="F38" s="61"/>
      <c r="G38" s="61"/>
      <c r="H38" s="61"/>
      <c r="I38" s="687"/>
      <c r="J38" s="1273"/>
      <c r="K38" s="1274"/>
      <c r="L38" s="1274"/>
      <c r="M38" s="688"/>
      <c r="O38" s="840"/>
      <c r="P38" s="844"/>
      <c r="R38" s="1294"/>
      <c r="S38" s="1294"/>
    </row>
    <row r="39" spans="2:19" ht="27" customHeight="1" thickBot="1" x14ac:dyDescent="0.3">
      <c r="B39" s="1276" t="s">
        <v>376</v>
      </c>
      <c r="C39" s="1276"/>
      <c r="D39" s="195"/>
      <c r="E39" s="195"/>
      <c r="F39" s="1264" t="str">
        <f>$F$3</f>
        <v>WRITTEN EXERCISE #1</v>
      </c>
      <c r="G39" s="1265"/>
      <c r="H39" s="1266"/>
      <c r="I39" s="195"/>
      <c r="J39" s="195"/>
      <c r="K39" s="195"/>
      <c r="L39" s="544"/>
      <c r="M39" s="195"/>
      <c r="O39" s="840"/>
      <c r="P39" s="845"/>
      <c r="R39" s="1294"/>
      <c r="S39" s="1294"/>
    </row>
    <row r="40" spans="2:19" ht="6" customHeight="1" x14ac:dyDescent="0.25">
      <c r="B40" s="1235"/>
      <c r="C40" s="1235"/>
      <c r="D40" s="1235"/>
      <c r="E40" s="1235"/>
      <c r="F40" s="1235"/>
      <c r="G40" s="1235"/>
      <c r="H40" s="1235"/>
      <c r="I40" s="1235"/>
      <c r="J40" s="1235"/>
      <c r="K40" s="1235"/>
      <c r="L40" s="1235"/>
      <c r="M40" s="571"/>
      <c r="O40" s="834"/>
      <c r="P40" s="845"/>
      <c r="R40" s="1294"/>
      <c r="S40" s="1294"/>
    </row>
    <row r="41" spans="2:19" ht="9" customHeight="1" x14ac:dyDescent="0.25">
      <c r="B41" s="571"/>
      <c r="C41" s="571"/>
      <c r="D41" s="571"/>
      <c r="E41" s="571"/>
      <c r="F41" s="571"/>
      <c r="G41" s="571"/>
      <c r="H41" s="571"/>
      <c r="I41" s="571"/>
      <c r="J41" s="571"/>
      <c r="K41" s="571"/>
      <c r="L41" s="571"/>
      <c r="M41" s="571"/>
      <c r="O41" s="840"/>
      <c r="P41" s="845"/>
      <c r="R41" s="1294"/>
      <c r="S41" s="1294"/>
    </row>
    <row r="42" spans="2:19" s="620" customFormat="1" ht="12" customHeight="1" thickBot="1" x14ac:dyDescent="0.3">
      <c r="B42" s="1267" t="s">
        <v>325</v>
      </c>
      <c r="C42" s="1267"/>
      <c r="D42" s="673">
        <f>$D$6</f>
        <v>0</v>
      </c>
      <c r="E42" s="674"/>
      <c r="F42" s="1267" t="s">
        <v>346</v>
      </c>
      <c r="G42" s="1267"/>
      <c r="H42" s="675">
        <f>$H$6</f>
        <v>0</v>
      </c>
      <c r="I42" s="676"/>
      <c r="J42" s="1236" t="s">
        <v>6</v>
      </c>
      <c r="K42" s="1236"/>
      <c r="L42" s="677"/>
      <c r="M42" s="202"/>
      <c r="O42" s="840"/>
      <c r="P42" s="845"/>
      <c r="R42" s="1294"/>
      <c r="S42" s="1294"/>
    </row>
    <row r="43" spans="2:19" ht="4.5" customHeight="1" x14ac:dyDescent="0.25">
      <c r="B43" s="560"/>
      <c r="C43" s="560"/>
      <c r="D43" s="561"/>
      <c r="E43" s="562"/>
      <c r="F43" s="562"/>
      <c r="G43" s="563"/>
      <c r="H43" s="564"/>
      <c r="I43" s="548"/>
      <c r="J43" s="565"/>
      <c r="K43" s="566"/>
      <c r="L43" s="202"/>
      <c r="M43" s="202"/>
      <c r="O43" s="846"/>
      <c r="P43" s="845"/>
      <c r="R43" s="1294"/>
      <c r="S43" s="1294"/>
    </row>
    <row r="44" spans="2:19" ht="25.5" customHeight="1" thickBot="1" x14ac:dyDescent="0.3">
      <c r="B44" s="573"/>
      <c r="C44" s="573" t="s">
        <v>4</v>
      </c>
      <c r="D44" s="556">
        <f>$D$8</f>
        <v>0</v>
      </c>
      <c r="E44" s="562"/>
      <c r="F44" s="562"/>
      <c r="G44" s="573" t="s">
        <v>5</v>
      </c>
      <c r="H44" s="556">
        <f>$H$8</f>
        <v>0</v>
      </c>
      <c r="I44" s="1237" t="s">
        <v>7</v>
      </c>
      <c r="J44" s="1237"/>
      <c r="K44" s="1237"/>
      <c r="L44" s="576"/>
      <c r="M44" s="202"/>
      <c r="O44" s="846"/>
      <c r="P44" s="845"/>
      <c r="Q44" s="21"/>
      <c r="R44" s="1294"/>
      <c r="S44" s="1294"/>
    </row>
    <row r="45" spans="2:19" ht="3" customHeight="1" x14ac:dyDescent="0.25">
      <c r="B45" s="106"/>
      <c r="C45" s="106"/>
      <c r="D45" s="305"/>
      <c r="E45" s="203"/>
      <c r="F45" s="203"/>
      <c r="G45" s="38"/>
      <c r="H45" s="205"/>
      <c r="I45" s="60"/>
      <c r="J45" s="60"/>
      <c r="K45" s="202"/>
      <c r="L45" s="202"/>
      <c r="M45" s="202"/>
      <c r="O45" s="846"/>
      <c r="P45" s="845"/>
      <c r="R45" s="1294"/>
      <c r="S45" s="1294"/>
    </row>
    <row r="46" spans="2:19" ht="3" customHeight="1" x14ac:dyDescent="0.25">
      <c r="B46" s="577"/>
      <c r="C46" s="5"/>
      <c r="D46" s="5"/>
      <c r="E46" s="203"/>
      <c r="F46" s="203"/>
      <c r="G46" s="38"/>
      <c r="H46" s="88"/>
      <c r="I46" s="1233"/>
      <c r="J46" s="1234"/>
      <c r="K46" s="202"/>
      <c r="L46" s="202"/>
      <c r="M46" s="202"/>
      <c r="O46" s="846"/>
      <c r="P46" s="845"/>
      <c r="R46" s="1294"/>
      <c r="S46" s="1294"/>
    </row>
    <row r="47" spans="2:19" ht="3" customHeight="1" x14ac:dyDescent="0.25">
      <c r="B47" s="62"/>
      <c r="C47" s="58"/>
      <c r="D47" s="305"/>
      <c r="E47" s="571"/>
      <c r="F47" s="571"/>
      <c r="G47" s="2"/>
      <c r="H47" s="2"/>
      <c r="I47" s="2"/>
      <c r="J47" s="2"/>
      <c r="K47" s="2"/>
      <c r="L47" s="2"/>
      <c r="M47" s="2"/>
      <c r="O47" s="846"/>
      <c r="P47" s="845"/>
      <c r="R47" s="1294"/>
      <c r="S47" s="1294"/>
    </row>
    <row r="48" spans="2:19" ht="3" customHeight="1" x14ac:dyDescent="0.25">
      <c r="B48" s="2"/>
      <c r="C48" s="2"/>
      <c r="D48" s="2"/>
      <c r="E48" s="2"/>
      <c r="F48" s="2"/>
      <c r="G48" s="2"/>
      <c r="H48" s="2"/>
      <c r="I48" s="2"/>
      <c r="J48" s="2"/>
      <c r="K48" s="2"/>
      <c r="L48" s="2"/>
      <c r="M48" s="2"/>
      <c r="O48" s="846"/>
      <c r="P48" s="845"/>
      <c r="R48" s="1294"/>
      <c r="S48" s="1294"/>
    </row>
    <row r="49" spans="2:19" s="39" customFormat="1" ht="16.5" customHeight="1" thickBot="1" x14ac:dyDescent="0.3">
      <c r="B49" s="1225" t="s">
        <v>493</v>
      </c>
      <c r="C49" s="1226"/>
      <c r="D49" s="1227"/>
      <c r="E49" s="38"/>
      <c r="F49" s="1225" t="s">
        <v>601</v>
      </c>
      <c r="G49" s="1226"/>
      <c r="H49" s="1227"/>
      <c r="I49" s="25"/>
      <c r="J49" s="1228" t="s">
        <v>602</v>
      </c>
      <c r="K49" s="1229"/>
      <c r="L49" s="1230"/>
      <c r="M49" s="539"/>
      <c r="O49" s="846"/>
      <c r="P49" s="845"/>
      <c r="R49" s="1294"/>
      <c r="S49" s="1294"/>
    </row>
    <row r="50" spans="2:19" s="22" customFormat="1" ht="13.5" customHeight="1" thickBot="1" x14ac:dyDescent="0.45">
      <c r="B50" s="553"/>
      <c r="C50" s="554"/>
      <c r="D50" s="621" t="s">
        <v>491</v>
      </c>
      <c r="E50" s="26"/>
      <c r="F50" s="1239"/>
      <c r="G50" s="1240"/>
      <c r="H50" s="622" t="s">
        <v>491</v>
      </c>
      <c r="I50" s="27"/>
      <c r="J50" s="1239"/>
      <c r="K50" s="1240"/>
      <c r="L50" s="622" t="s">
        <v>491</v>
      </c>
      <c r="M50" s="555"/>
      <c r="O50" s="847"/>
      <c r="P50" s="845"/>
      <c r="R50" s="1294"/>
      <c r="S50" s="1294"/>
    </row>
    <row r="51" spans="2:19" ht="56.25" customHeight="1" x14ac:dyDescent="0.25">
      <c r="B51" s="1247">
        <f>VLOOKUP(D50,$C$86:$F$94,4)</f>
        <v>0</v>
      </c>
      <c r="C51" s="1248"/>
      <c r="D51" s="1249"/>
      <c r="E51" s="2"/>
      <c r="F51" s="1247">
        <f>VLOOKUP(H50,$C$86:$F$94,4)</f>
        <v>0</v>
      </c>
      <c r="G51" s="1248"/>
      <c r="H51" s="1249"/>
      <c r="I51" s="28"/>
      <c r="J51" s="1247">
        <f>VLOOKUP(L50,$C$86:$F$94,4)</f>
        <v>0</v>
      </c>
      <c r="K51" s="1248"/>
      <c r="L51" s="1249"/>
      <c r="M51" s="540"/>
      <c r="O51" s="854"/>
      <c r="P51" s="845"/>
      <c r="R51" s="1294"/>
      <c r="S51" s="1294"/>
    </row>
    <row r="52" spans="2:19" ht="3.75" customHeight="1" x14ac:dyDescent="0.25">
      <c r="B52" s="1253"/>
      <c r="C52" s="1254"/>
      <c r="D52" s="1254"/>
      <c r="E52" s="2"/>
      <c r="F52" s="1250"/>
      <c r="G52" s="1251"/>
      <c r="H52" s="1251"/>
      <c r="I52" s="1"/>
      <c r="J52" s="1253"/>
      <c r="K52" s="1254"/>
      <c r="L52" s="1254"/>
      <c r="M52" s="570"/>
      <c r="O52" s="81"/>
      <c r="P52" s="845"/>
      <c r="R52" s="1294"/>
      <c r="S52" s="1294"/>
    </row>
    <row r="53" spans="2:19" ht="25.95" customHeight="1" x14ac:dyDescent="0.25">
      <c r="B53" s="1261" t="s">
        <v>863</v>
      </c>
      <c r="C53" s="1262"/>
      <c r="D53" s="1263"/>
      <c r="E53" s="7"/>
      <c r="F53" s="1261" t="s">
        <v>863</v>
      </c>
      <c r="G53" s="1262"/>
      <c r="H53" s="1263"/>
      <c r="I53" s="8"/>
      <c r="J53" s="1261" t="s">
        <v>863</v>
      </c>
      <c r="K53" s="1262"/>
      <c r="L53" s="1263"/>
      <c r="M53" s="541"/>
      <c r="O53" s="81"/>
      <c r="P53" s="845"/>
      <c r="R53" s="1294"/>
      <c r="S53" s="1294"/>
    </row>
    <row r="54" spans="2:19" ht="24" customHeight="1" x14ac:dyDescent="0.25">
      <c r="B54" s="1212"/>
      <c r="C54" s="1213"/>
      <c r="D54" s="1214"/>
      <c r="E54" s="3"/>
      <c r="F54" s="1212"/>
      <c r="G54" s="1213"/>
      <c r="H54" s="1214"/>
      <c r="I54" s="1"/>
      <c r="J54" s="1212"/>
      <c r="K54" s="1213"/>
      <c r="L54" s="1214"/>
      <c r="M54" s="579"/>
      <c r="O54" s="81"/>
      <c r="P54" s="855"/>
    </row>
    <row r="55" spans="2:19" ht="24" customHeight="1" x14ac:dyDescent="0.25">
      <c r="B55" s="1212"/>
      <c r="C55" s="1213"/>
      <c r="D55" s="1214"/>
      <c r="E55" s="670"/>
      <c r="F55" s="1212"/>
      <c r="G55" s="1213"/>
      <c r="H55" s="1214"/>
      <c r="I55" s="1"/>
      <c r="J55" s="1212"/>
      <c r="K55" s="1213"/>
      <c r="L55" s="1214"/>
      <c r="M55" s="579"/>
      <c r="O55" s="81"/>
      <c r="P55" s="856"/>
    </row>
    <row r="56" spans="2:19" ht="24" customHeight="1" x14ac:dyDescent="0.25">
      <c r="B56" s="1212"/>
      <c r="C56" s="1213"/>
      <c r="D56" s="1214"/>
      <c r="E56" s="3"/>
      <c r="F56" s="1212"/>
      <c r="G56" s="1213"/>
      <c r="H56" s="1214"/>
      <c r="I56" s="1"/>
      <c r="J56" s="1212"/>
      <c r="K56" s="1213"/>
      <c r="L56" s="1214"/>
      <c r="M56" s="579"/>
      <c r="O56" s="81"/>
      <c r="P56" s="81"/>
    </row>
    <row r="57" spans="2:19" ht="24" customHeight="1" x14ac:dyDescent="0.25">
      <c r="B57" s="1212"/>
      <c r="C57" s="1213"/>
      <c r="D57" s="1214"/>
      <c r="E57" s="3"/>
      <c r="F57" s="1212"/>
      <c r="G57" s="1213"/>
      <c r="H57" s="1214"/>
      <c r="I57" s="1"/>
      <c r="J57" s="1212"/>
      <c r="K57" s="1213"/>
      <c r="L57" s="1214"/>
      <c r="M57" s="579"/>
      <c r="O57" s="81"/>
      <c r="P57" s="81"/>
    </row>
    <row r="58" spans="2:19" ht="24" customHeight="1" x14ac:dyDescent="0.25">
      <c r="B58" s="1212"/>
      <c r="C58" s="1213"/>
      <c r="D58" s="1214"/>
      <c r="E58" s="3"/>
      <c r="F58" s="1212"/>
      <c r="G58" s="1213"/>
      <c r="H58" s="1214"/>
      <c r="I58" s="1"/>
      <c r="J58" s="1212"/>
      <c r="K58" s="1213"/>
      <c r="L58" s="1214"/>
      <c r="M58" s="579"/>
      <c r="O58" s="81"/>
      <c r="P58" s="81"/>
    </row>
    <row r="59" spans="2:19" ht="24" customHeight="1" x14ac:dyDescent="0.25">
      <c r="B59" s="1212"/>
      <c r="C59" s="1213"/>
      <c r="D59" s="1214"/>
      <c r="E59" s="3"/>
      <c r="F59" s="1212"/>
      <c r="G59" s="1213"/>
      <c r="H59" s="1214"/>
      <c r="I59" s="1"/>
      <c r="J59" s="1212"/>
      <c r="K59" s="1213"/>
      <c r="L59" s="1214"/>
      <c r="M59" s="579"/>
      <c r="O59" s="81"/>
      <c r="P59" s="81"/>
    </row>
    <row r="60" spans="2:19" ht="24" customHeight="1" x14ac:dyDescent="0.25">
      <c r="B60" s="1212"/>
      <c r="C60" s="1213"/>
      <c r="D60" s="1214"/>
      <c r="E60" s="3"/>
      <c r="F60" s="1212"/>
      <c r="G60" s="1213"/>
      <c r="H60" s="1214"/>
      <c r="I60" s="1"/>
      <c r="J60" s="1212"/>
      <c r="K60" s="1213"/>
      <c r="L60" s="1214"/>
      <c r="M60" s="579"/>
      <c r="O60" s="81"/>
      <c r="P60" s="81"/>
    </row>
    <row r="61" spans="2:19" ht="24" customHeight="1" x14ac:dyDescent="0.25">
      <c r="B61" s="1212"/>
      <c r="C61" s="1213"/>
      <c r="D61" s="1214"/>
      <c r="E61" s="3"/>
      <c r="F61" s="1212"/>
      <c r="G61" s="1213"/>
      <c r="H61" s="1214"/>
      <c r="I61" s="1"/>
      <c r="J61" s="1212"/>
      <c r="K61" s="1213"/>
      <c r="L61" s="1214"/>
      <c r="M61" s="579"/>
      <c r="O61" s="81"/>
      <c r="P61" s="81"/>
    </row>
    <row r="62" spans="2:19" ht="3.6" customHeight="1" x14ac:dyDescent="0.25">
      <c r="B62" s="1223"/>
      <c r="C62" s="1223"/>
      <c r="D62" s="1223"/>
      <c r="E62" s="2"/>
      <c r="F62" s="1223"/>
      <c r="G62" s="1223"/>
      <c r="H62" s="1223"/>
      <c r="I62" s="1"/>
      <c r="J62" s="1223"/>
      <c r="K62" s="1223"/>
      <c r="L62" s="1223"/>
      <c r="M62" s="579"/>
      <c r="O62" s="81"/>
      <c r="P62" s="81"/>
    </row>
    <row r="63" spans="2:19" ht="12.6" customHeight="1" x14ac:dyDescent="0.25">
      <c r="B63" s="1269" t="s">
        <v>890</v>
      </c>
      <c r="C63" s="1270"/>
      <c r="D63" s="1271"/>
      <c r="E63" s="2"/>
      <c r="F63" s="1269" t="s">
        <v>890</v>
      </c>
      <c r="G63" s="1270"/>
      <c r="H63" s="1271"/>
      <c r="I63" s="1"/>
      <c r="J63" s="1269" t="s">
        <v>890</v>
      </c>
      <c r="K63" s="1270"/>
      <c r="L63" s="1271"/>
      <c r="M63" s="542"/>
      <c r="O63" s="81"/>
      <c r="P63" s="81"/>
    </row>
    <row r="64" spans="2:19" ht="24" customHeight="1" x14ac:dyDescent="0.25">
      <c r="B64" s="1212"/>
      <c r="C64" s="1213"/>
      <c r="D64" s="1214"/>
      <c r="E64" s="82"/>
      <c r="F64" s="1212"/>
      <c r="G64" s="1213"/>
      <c r="H64" s="1214"/>
      <c r="I64" s="872"/>
      <c r="J64" s="1212"/>
      <c r="K64" s="1213"/>
      <c r="L64" s="1214"/>
      <c r="M64" s="543"/>
      <c r="O64" s="81"/>
      <c r="P64" s="81"/>
    </row>
    <row r="65" spans="2:16" ht="24" customHeight="1" x14ac:dyDescent="0.25">
      <c r="B65" s="1218"/>
      <c r="C65" s="1219"/>
      <c r="D65" s="1220"/>
      <c r="E65" s="82"/>
      <c r="F65" s="1218"/>
      <c r="G65" s="1219"/>
      <c r="H65" s="1220"/>
      <c r="I65" s="872"/>
      <c r="J65" s="1218"/>
      <c r="K65" s="1219"/>
      <c r="L65" s="1220"/>
      <c r="M65" s="815"/>
      <c r="O65" s="81"/>
      <c r="P65" s="81"/>
    </row>
    <row r="66" spans="2:16" ht="24" customHeight="1" x14ac:dyDescent="0.25">
      <c r="B66" s="1218"/>
      <c r="C66" s="1219"/>
      <c r="D66" s="1220"/>
      <c r="E66" s="82"/>
      <c r="F66" s="1218"/>
      <c r="G66" s="1219"/>
      <c r="H66" s="1220"/>
      <c r="I66" s="872"/>
      <c r="J66" s="1218"/>
      <c r="K66" s="1219"/>
      <c r="L66" s="1220"/>
      <c r="M66" s="815"/>
      <c r="O66" s="81"/>
      <c r="P66" s="81"/>
    </row>
    <row r="67" spans="2:16" ht="24" customHeight="1" x14ac:dyDescent="0.25">
      <c r="B67" s="1218"/>
      <c r="C67" s="1219"/>
      <c r="D67" s="1220"/>
      <c r="E67" s="82"/>
      <c r="F67" s="1218"/>
      <c r="G67" s="1219"/>
      <c r="H67" s="1220"/>
      <c r="I67" s="872"/>
      <c r="J67" s="1218"/>
      <c r="K67" s="1219"/>
      <c r="L67" s="1220"/>
      <c r="M67" s="815"/>
      <c r="O67" s="81"/>
      <c r="P67" s="81"/>
    </row>
    <row r="68" spans="2:16" ht="24" customHeight="1" x14ac:dyDescent="0.25">
      <c r="B68" s="1218"/>
      <c r="C68" s="1219"/>
      <c r="D68" s="1220"/>
      <c r="E68" s="82"/>
      <c r="F68" s="1218"/>
      <c r="G68" s="1219"/>
      <c r="H68" s="1220"/>
      <c r="I68" s="872"/>
      <c r="J68" s="1218"/>
      <c r="K68" s="1219"/>
      <c r="L68" s="1220"/>
      <c r="M68" s="815"/>
      <c r="O68" s="81"/>
      <c r="P68" s="81"/>
    </row>
    <row r="69" spans="2:16" ht="24" customHeight="1" x14ac:dyDescent="0.25">
      <c r="B69" s="1218"/>
      <c r="C69" s="1219"/>
      <c r="D69" s="1220"/>
      <c r="E69" s="82"/>
      <c r="F69" s="1218"/>
      <c r="G69" s="1219"/>
      <c r="H69" s="1220"/>
      <c r="I69" s="872"/>
      <c r="J69" s="1218"/>
      <c r="K69" s="1219"/>
      <c r="L69" s="1220"/>
      <c r="M69" s="815"/>
      <c r="O69" s="81"/>
      <c r="P69" s="81"/>
    </row>
    <row r="70" spans="2:16" ht="24" customHeight="1" x14ac:dyDescent="0.25">
      <c r="B70" s="1218"/>
      <c r="C70" s="1219"/>
      <c r="D70" s="1220"/>
      <c r="E70" s="82"/>
      <c r="F70" s="1218"/>
      <c r="G70" s="1219"/>
      <c r="H70" s="1220"/>
      <c r="I70" s="872"/>
      <c r="J70" s="1218"/>
      <c r="K70" s="1219"/>
      <c r="L70" s="1220"/>
      <c r="M70" s="815"/>
      <c r="O70" s="81"/>
      <c r="P70" s="81"/>
    </row>
    <row r="71" spans="2:16" ht="36" customHeight="1" x14ac:dyDescent="0.25">
      <c r="B71" s="1215" t="s">
        <v>3</v>
      </c>
      <c r="C71" s="1216"/>
      <c r="D71" s="1217"/>
      <c r="E71" s="69"/>
      <c r="F71" s="1215" t="s">
        <v>3</v>
      </c>
      <c r="G71" s="1216"/>
      <c r="H71" s="1217"/>
      <c r="I71" s="70"/>
      <c r="J71" s="1215" t="s">
        <v>3</v>
      </c>
      <c r="K71" s="1216"/>
      <c r="L71" s="1217"/>
      <c r="M71" s="546"/>
    </row>
    <row r="72" spans="2:16" ht="14.25" customHeight="1" x14ac:dyDescent="0.25">
      <c r="B72" s="1287" t="s">
        <v>494</v>
      </c>
      <c r="C72" s="1287"/>
      <c r="D72" s="1287"/>
      <c r="E72" s="1287"/>
      <c r="F72" s="1287"/>
      <c r="G72" s="1287"/>
      <c r="H72" s="1287"/>
      <c r="I72" s="1287"/>
      <c r="J72" s="1287"/>
      <c r="K72" s="1287"/>
      <c r="L72" s="1287"/>
      <c r="M72" s="1287"/>
    </row>
    <row r="74" spans="2:16" hidden="1" x14ac:dyDescent="0.25"/>
    <row r="75" spans="2:16" hidden="1" x14ac:dyDescent="0.25"/>
    <row r="76" spans="2:16" hidden="1" x14ac:dyDescent="0.25"/>
    <row r="77" spans="2:16" hidden="1" x14ac:dyDescent="0.25"/>
    <row r="78" spans="2:16" hidden="1" x14ac:dyDescent="0.25"/>
    <row r="79" spans="2:16" hidden="1" x14ac:dyDescent="0.25"/>
    <row r="80" spans="2:16" hidden="1" x14ac:dyDescent="0.25"/>
    <row r="81" spans="3:22" hidden="1" x14ac:dyDescent="0.25"/>
    <row r="82" spans="3:22" hidden="1" x14ac:dyDescent="0.25"/>
    <row r="83" spans="3:22" hidden="1" x14ac:dyDescent="0.25"/>
    <row r="84" spans="3:22" hidden="1" x14ac:dyDescent="0.25">
      <c r="C84" s="531"/>
    </row>
    <row r="85" spans="3:22" hidden="1" x14ac:dyDescent="0.25">
      <c r="C85" s="531" t="s">
        <v>358</v>
      </c>
    </row>
    <row r="86" spans="3:22" ht="24.6" hidden="1" x14ac:dyDescent="0.4">
      <c r="C86" s="532" t="s">
        <v>263</v>
      </c>
      <c r="D86" s="533"/>
      <c r="F86" s="534" t="s">
        <v>80</v>
      </c>
      <c r="G86" s="535"/>
      <c r="H86" s="567"/>
      <c r="I86" s="567"/>
      <c r="J86" s="567"/>
      <c r="K86" s="567"/>
      <c r="L86" s="567"/>
      <c r="M86" s="567"/>
      <c r="N86" s="567"/>
      <c r="O86" s="701"/>
      <c r="P86" s="567"/>
      <c r="Q86" s="567"/>
      <c r="R86" s="567"/>
      <c r="S86" s="567"/>
      <c r="T86" s="567"/>
      <c r="U86" s="567"/>
      <c r="V86" s="568"/>
    </row>
    <row r="87" spans="3:22" ht="24.6" hidden="1" x14ac:dyDescent="0.4">
      <c r="C87" s="532" t="s">
        <v>490</v>
      </c>
      <c r="D87" s="533"/>
      <c r="F87" s="534" t="s">
        <v>367</v>
      </c>
      <c r="G87" s="535"/>
      <c r="H87" s="567"/>
      <c r="I87" s="567"/>
      <c r="J87" s="567"/>
      <c r="K87" s="567"/>
      <c r="L87" s="567"/>
      <c r="M87" s="567"/>
      <c r="N87" s="567"/>
      <c r="O87" s="701"/>
      <c r="P87" s="567"/>
      <c r="Q87" s="567"/>
      <c r="R87" s="567"/>
      <c r="S87" s="567"/>
      <c r="T87" s="567"/>
      <c r="U87" s="567"/>
      <c r="V87" s="568"/>
    </row>
    <row r="88" spans="3:22" ht="24.6" hidden="1" x14ac:dyDescent="0.4">
      <c r="C88" s="532" t="s">
        <v>487</v>
      </c>
      <c r="D88" s="533"/>
      <c r="F88" s="534" t="s">
        <v>555</v>
      </c>
      <c r="G88" s="535"/>
      <c r="H88" s="567"/>
      <c r="I88" s="567"/>
      <c r="J88" s="567"/>
      <c r="K88" s="567"/>
      <c r="L88" s="567"/>
      <c r="M88" s="567"/>
      <c r="N88" s="567"/>
      <c r="O88" s="701"/>
      <c r="P88" s="567"/>
      <c r="Q88" s="567"/>
      <c r="R88" s="567"/>
      <c r="S88" s="567"/>
      <c r="T88" s="567"/>
      <c r="U88" s="567"/>
      <c r="V88" s="568"/>
    </row>
    <row r="89" spans="3:22" ht="24.6" hidden="1" x14ac:dyDescent="0.4">
      <c r="C89" s="532" t="s">
        <v>262</v>
      </c>
      <c r="D89" s="533"/>
      <c r="F89" s="534" t="s">
        <v>79</v>
      </c>
      <c r="G89" s="535"/>
      <c r="H89" s="567"/>
      <c r="I89" s="567"/>
      <c r="J89" s="567"/>
      <c r="K89" s="567"/>
      <c r="L89" s="567"/>
      <c r="M89" s="567"/>
      <c r="N89" s="567"/>
      <c r="O89" s="701"/>
      <c r="P89" s="567"/>
      <c r="Q89" s="567"/>
      <c r="R89" s="567"/>
      <c r="S89" s="567"/>
      <c r="T89" s="567"/>
      <c r="U89" s="567"/>
      <c r="V89" s="568"/>
    </row>
    <row r="90" spans="3:22" ht="24.6" hidden="1" x14ac:dyDescent="0.4">
      <c r="C90" s="532" t="s">
        <v>485</v>
      </c>
      <c r="D90" s="533"/>
      <c r="F90" s="534" t="s">
        <v>74</v>
      </c>
      <c r="G90" s="535"/>
      <c r="H90" s="567"/>
      <c r="I90" s="567"/>
      <c r="J90" s="567"/>
      <c r="K90" s="567"/>
      <c r="L90" s="567"/>
      <c r="M90" s="567"/>
      <c r="N90" s="567"/>
      <c r="O90" s="701"/>
      <c r="P90" s="567"/>
      <c r="Q90" s="567"/>
      <c r="R90" s="567"/>
      <c r="S90" s="567"/>
      <c r="T90" s="567"/>
      <c r="U90" s="567"/>
      <c r="V90" s="568"/>
    </row>
    <row r="91" spans="3:22" ht="24.6" hidden="1" x14ac:dyDescent="0.4">
      <c r="C91" s="532" t="s">
        <v>489</v>
      </c>
      <c r="D91" s="533"/>
      <c r="F91" s="534" t="s">
        <v>365</v>
      </c>
      <c r="G91" s="535"/>
      <c r="H91" s="567"/>
      <c r="I91" s="567"/>
      <c r="J91" s="567"/>
      <c r="K91" s="567"/>
      <c r="L91" s="567"/>
      <c r="M91" s="567"/>
      <c r="N91" s="567"/>
      <c r="O91" s="701"/>
      <c r="P91" s="567"/>
      <c r="Q91" s="567"/>
      <c r="R91" s="567"/>
      <c r="S91" s="567"/>
      <c r="T91" s="567"/>
      <c r="U91" s="567"/>
      <c r="V91" s="568"/>
    </row>
    <row r="92" spans="3:22" ht="24.6" hidden="1" x14ac:dyDescent="0.4">
      <c r="C92" s="532" t="s">
        <v>488</v>
      </c>
      <c r="D92" s="533"/>
      <c r="F92" s="534" t="s">
        <v>77</v>
      </c>
      <c r="G92" s="535"/>
      <c r="H92" s="567"/>
      <c r="I92" s="567"/>
      <c r="J92" s="567"/>
      <c r="K92" s="567"/>
      <c r="L92" s="567"/>
      <c r="M92" s="567"/>
      <c r="N92" s="567"/>
      <c r="O92" s="701"/>
      <c r="P92" s="567"/>
      <c r="Q92" s="567"/>
      <c r="R92" s="567"/>
      <c r="S92" s="567"/>
      <c r="T92" s="567"/>
      <c r="U92" s="567"/>
      <c r="V92" s="568"/>
    </row>
    <row r="93" spans="3:22" ht="24.6" hidden="1" x14ac:dyDescent="0.4">
      <c r="C93" s="532" t="s">
        <v>486</v>
      </c>
      <c r="D93" s="533"/>
      <c r="F93" s="534" t="s">
        <v>75</v>
      </c>
      <c r="G93" s="536"/>
      <c r="H93" s="567"/>
      <c r="I93" s="567"/>
      <c r="J93" s="567"/>
      <c r="K93" s="567"/>
      <c r="L93" s="567"/>
      <c r="M93" s="567"/>
      <c r="N93" s="567"/>
      <c r="O93" s="701"/>
      <c r="P93" s="567"/>
      <c r="Q93" s="567"/>
      <c r="R93" s="567"/>
      <c r="S93" s="567"/>
      <c r="T93" s="567"/>
      <c r="U93" s="567"/>
      <c r="V93" s="568"/>
    </row>
    <row r="94" spans="3:22" ht="24.6" hidden="1" x14ac:dyDescent="0.4">
      <c r="C94" s="538" t="s">
        <v>491</v>
      </c>
      <c r="D94" s="533"/>
      <c r="F94" s="534"/>
      <c r="G94" s="535"/>
      <c r="H94" s="567"/>
      <c r="I94" s="567"/>
      <c r="J94" s="567"/>
      <c r="K94" s="567"/>
      <c r="L94" s="567"/>
      <c r="M94" s="567"/>
      <c r="N94" s="567"/>
      <c r="O94" s="701"/>
      <c r="P94" s="567"/>
      <c r="Q94" s="567"/>
      <c r="R94" s="567"/>
      <c r="S94" s="567"/>
      <c r="T94" s="567"/>
      <c r="U94" s="567"/>
      <c r="V94" s="568"/>
    </row>
    <row r="95" spans="3:22" hidden="1" x14ac:dyDescent="0.25"/>
    <row r="96" spans="3:22" hidden="1" x14ac:dyDescent="0.25"/>
    <row r="97" spans="1:8" hidden="1" x14ac:dyDescent="0.25"/>
    <row r="98" spans="1:8" hidden="1" x14ac:dyDescent="0.25">
      <c r="A98" s="549"/>
      <c r="B98" s="549"/>
      <c r="C98" s="549"/>
      <c r="D98" s="549"/>
      <c r="E98" s="549"/>
      <c r="F98" s="549"/>
      <c r="G98" s="549"/>
      <c r="H98" s="549"/>
    </row>
    <row r="99" spans="1:8" ht="26.25" hidden="1" customHeight="1" x14ac:dyDescent="0.25">
      <c r="A99" s="549"/>
      <c r="B99" s="549"/>
      <c r="C99" s="1285" t="s">
        <v>485</v>
      </c>
      <c r="D99" s="1285"/>
      <c r="E99" s="1285"/>
      <c r="F99" s="1285"/>
      <c r="G99" s="1285"/>
      <c r="H99" s="1285"/>
    </row>
    <row r="100" spans="1:8" ht="6" hidden="1" customHeight="1" x14ac:dyDescent="0.25">
      <c r="A100" s="549"/>
      <c r="B100" s="549"/>
      <c r="C100" s="548"/>
      <c r="D100" s="548"/>
      <c r="E100" s="2"/>
      <c r="F100" s="2"/>
      <c r="G100" s="2"/>
      <c r="H100" s="2"/>
    </row>
    <row r="101" spans="1:8" hidden="1" x14ac:dyDescent="0.25">
      <c r="A101" s="1286"/>
      <c r="B101" s="1286"/>
      <c r="C101" s="1268" t="s">
        <v>496</v>
      </c>
      <c r="D101" s="1268"/>
      <c r="E101" s="1268"/>
      <c r="F101" s="1268"/>
      <c r="G101" s="1268"/>
      <c r="H101" s="1268"/>
    </row>
    <row r="102" spans="1:8" hidden="1" x14ac:dyDescent="0.25">
      <c r="A102" s="1286"/>
      <c r="B102" s="1286"/>
      <c r="C102" s="1268" t="s">
        <v>497</v>
      </c>
      <c r="D102" s="1268"/>
      <c r="E102" s="1268"/>
      <c r="F102" s="1268"/>
      <c r="G102" s="1268"/>
      <c r="H102" s="1268"/>
    </row>
    <row r="103" spans="1:8" hidden="1" x14ac:dyDescent="0.25">
      <c r="A103" s="1286"/>
      <c r="B103" s="1286"/>
      <c r="C103" s="1278" t="s">
        <v>559</v>
      </c>
      <c r="D103" s="1278"/>
      <c r="E103" s="1278"/>
      <c r="F103" s="1278"/>
      <c r="G103" s="1278"/>
      <c r="H103" s="1278"/>
    </row>
    <row r="104" spans="1:8" hidden="1" x14ac:dyDescent="0.25">
      <c r="A104" s="1286"/>
      <c r="B104" s="1286"/>
      <c r="C104" s="1272" t="s">
        <v>498</v>
      </c>
      <c r="D104" s="1272"/>
      <c r="E104" s="1272"/>
      <c r="F104" s="1272"/>
      <c r="G104" s="1272"/>
      <c r="H104" s="1272"/>
    </row>
    <row r="105" spans="1:8" hidden="1" x14ac:dyDescent="0.25">
      <c r="A105" s="1286"/>
      <c r="B105" s="1286"/>
      <c r="C105" s="1272" t="s">
        <v>499</v>
      </c>
      <c r="D105" s="1272"/>
      <c r="E105" s="1272"/>
      <c r="F105" s="1272"/>
      <c r="G105" s="1272"/>
      <c r="H105" s="1272"/>
    </row>
    <row r="106" spans="1:8" hidden="1" x14ac:dyDescent="0.25">
      <c r="A106" s="1286"/>
      <c r="B106" s="1286"/>
      <c r="C106" s="1272" t="s">
        <v>500</v>
      </c>
      <c r="D106" s="1272"/>
      <c r="E106" s="1272"/>
      <c r="F106" s="1272"/>
      <c r="G106" s="1272"/>
      <c r="H106" s="1272"/>
    </row>
    <row r="107" spans="1:8" hidden="1" x14ac:dyDescent="0.25">
      <c r="A107" s="1286"/>
      <c r="B107" s="1286"/>
      <c r="C107" s="1272" t="s">
        <v>501</v>
      </c>
      <c r="D107" s="1272"/>
      <c r="E107" s="1272"/>
      <c r="F107" s="1272"/>
      <c r="G107" s="1272"/>
      <c r="H107" s="1272"/>
    </row>
    <row r="108" spans="1:8" hidden="1" x14ac:dyDescent="0.25">
      <c r="A108" s="1286"/>
      <c r="B108" s="1286"/>
      <c r="C108" s="1268" t="s">
        <v>502</v>
      </c>
      <c r="D108" s="1268"/>
      <c r="E108" s="1268"/>
      <c r="F108" s="1268"/>
      <c r="G108" s="1268"/>
      <c r="H108" s="1268"/>
    </row>
    <row r="109" spans="1:8" hidden="1" x14ac:dyDescent="0.25">
      <c r="A109" s="574"/>
      <c r="B109" s="574"/>
      <c r="C109" s="537"/>
      <c r="D109" s="537"/>
      <c r="E109" s="537"/>
      <c r="F109" s="537"/>
      <c r="G109" s="537"/>
      <c r="H109" s="549"/>
    </row>
    <row r="110" spans="1:8" ht="14.25" hidden="1" customHeight="1" x14ac:dyDescent="0.25">
      <c r="A110" s="574"/>
      <c r="B110" s="574"/>
      <c r="C110" s="1284" t="s">
        <v>486</v>
      </c>
      <c r="D110" s="1284"/>
      <c r="E110" s="1284"/>
      <c r="F110" s="1284"/>
      <c r="G110" s="1284"/>
      <c r="H110" s="1284"/>
    </row>
    <row r="111" spans="1:8" ht="6" hidden="1" customHeight="1" x14ac:dyDescent="0.25">
      <c r="A111" s="551"/>
      <c r="B111" s="551"/>
      <c r="C111" s="548"/>
      <c r="D111" s="548"/>
      <c r="E111" s="548"/>
      <c r="F111" s="548"/>
      <c r="G111" s="548"/>
      <c r="H111" s="2"/>
    </row>
    <row r="112" spans="1:8" hidden="1" x14ac:dyDescent="0.25">
      <c r="A112" s="1286"/>
      <c r="B112" s="1286"/>
      <c r="C112" s="1268" t="s">
        <v>503</v>
      </c>
      <c r="D112" s="1268"/>
      <c r="E112" s="1268"/>
      <c r="F112" s="1268"/>
      <c r="G112" s="1268"/>
      <c r="H112" s="1268"/>
    </row>
    <row r="113" spans="1:8" hidden="1" x14ac:dyDescent="0.25">
      <c r="A113" s="1286"/>
      <c r="B113" s="1286"/>
      <c r="C113" s="1268" t="s">
        <v>504</v>
      </c>
      <c r="D113" s="1268"/>
      <c r="E113" s="1268"/>
      <c r="F113" s="1268"/>
      <c r="G113" s="1268"/>
      <c r="H113" s="1268"/>
    </row>
    <row r="114" spans="1:8" hidden="1" x14ac:dyDescent="0.25">
      <c r="A114" s="1286"/>
      <c r="B114" s="1286"/>
      <c r="C114" s="1268" t="s">
        <v>505</v>
      </c>
      <c r="D114" s="1268"/>
      <c r="E114" s="1268"/>
      <c r="F114" s="1268"/>
      <c r="G114" s="1268"/>
      <c r="H114" s="1268"/>
    </row>
    <row r="115" spans="1:8" hidden="1" x14ac:dyDescent="0.25">
      <c r="A115" s="1286"/>
      <c r="B115" s="1286"/>
      <c r="C115" s="1268" t="s">
        <v>506</v>
      </c>
      <c r="D115" s="1268"/>
      <c r="E115" s="1268"/>
      <c r="F115" s="1268"/>
      <c r="G115" s="1268"/>
      <c r="H115" s="1268"/>
    </row>
    <row r="116" spans="1:8" ht="12.75" hidden="1" customHeight="1" x14ac:dyDescent="0.25">
      <c r="A116" s="1286"/>
      <c r="B116" s="1286"/>
      <c r="C116" s="1268" t="s">
        <v>507</v>
      </c>
      <c r="D116" s="1268"/>
      <c r="E116" s="1268"/>
      <c r="F116" s="1268"/>
      <c r="G116" s="1268"/>
      <c r="H116" s="1268"/>
    </row>
    <row r="117" spans="1:8" hidden="1" x14ac:dyDescent="0.25">
      <c r="A117" s="1286"/>
      <c r="B117" s="1286"/>
      <c r="C117" s="1268" t="s">
        <v>508</v>
      </c>
      <c r="D117" s="1268"/>
      <c r="E117" s="1268"/>
      <c r="F117" s="1268"/>
      <c r="G117" s="1268"/>
      <c r="H117" s="1268"/>
    </row>
    <row r="118" spans="1:8" hidden="1" x14ac:dyDescent="0.25">
      <c r="A118" s="1286"/>
      <c r="B118" s="1286"/>
      <c r="C118" s="1268" t="s">
        <v>509</v>
      </c>
      <c r="D118" s="1268"/>
      <c r="E118" s="1268"/>
      <c r="F118" s="1268"/>
      <c r="G118" s="1268"/>
      <c r="H118" s="1268"/>
    </row>
    <row r="119" spans="1:8" hidden="1" x14ac:dyDescent="0.25">
      <c r="A119" s="574"/>
      <c r="B119" s="574"/>
      <c r="C119" s="537"/>
      <c r="D119" s="537"/>
      <c r="E119" s="537"/>
      <c r="F119" s="537"/>
      <c r="G119" s="537"/>
      <c r="H119" s="549"/>
    </row>
    <row r="120" spans="1:8" ht="13.8" hidden="1" x14ac:dyDescent="0.25">
      <c r="A120" s="574"/>
      <c r="B120" s="574"/>
      <c r="C120" s="1284" t="s">
        <v>487</v>
      </c>
      <c r="D120" s="1284"/>
      <c r="E120" s="1284"/>
      <c r="F120" s="1284"/>
      <c r="G120" s="1284"/>
      <c r="H120" s="1284"/>
    </row>
    <row r="121" spans="1:8" ht="6" hidden="1" customHeight="1" x14ac:dyDescent="0.25">
      <c r="A121" s="551"/>
      <c r="B121" s="551"/>
      <c r="C121" s="548"/>
      <c r="D121" s="548"/>
      <c r="E121" s="548"/>
      <c r="F121" s="548"/>
      <c r="G121" s="548"/>
      <c r="H121" s="2"/>
    </row>
    <row r="122" spans="1:8" hidden="1" x14ac:dyDescent="0.25">
      <c r="A122" s="1286"/>
      <c r="B122" s="1286"/>
      <c r="C122" s="1268" t="s">
        <v>510</v>
      </c>
      <c r="D122" s="1268"/>
      <c r="E122" s="1268"/>
      <c r="F122" s="1268"/>
      <c r="G122" s="1268"/>
      <c r="H122" s="1268"/>
    </row>
    <row r="123" spans="1:8" hidden="1" x14ac:dyDescent="0.25">
      <c r="A123" s="1286"/>
      <c r="B123" s="1286"/>
      <c r="C123" s="1268" t="s">
        <v>511</v>
      </c>
      <c r="D123" s="1268"/>
      <c r="E123" s="1268"/>
      <c r="F123" s="1268"/>
      <c r="G123" s="1268"/>
      <c r="H123" s="1268"/>
    </row>
    <row r="124" spans="1:8" hidden="1" x14ac:dyDescent="0.25">
      <c r="A124" s="1286"/>
      <c r="B124" s="1286"/>
      <c r="C124" s="1268" t="s">
        <v>512</v>
      </c>
      <c r="D124" s="1268"/>
      <c r="E124" s="1268"/>
      <c r="F124" s="1268"/>
      <c r="G124" s="1268"/>
      <c r="H124" s="1268"/>
    </row>
    <row r="125" spans="1:8" hidden="1" x14ac:dyDescent="0.25">
      <c r="A125" s="1286"/>
      <c r="B125" s="1286"/>
      <c r="C125" s="1268" t="s">
        <v>513</v>
      </c>
      <c r="D125" s="1268"/>
      <c r="E125" s="1268"/>
      <c r="F125" s="1268"/>
      <c r="G125" s="1268"/>
      <c r="H125" s="1268"/>
    </row>
    <row r="126" spans="1:8" hidden="1" x14ac:dyDescent="0.25">
      <c r="A126" s="1286"/>
      <c r="B126" s="1286"/>
      <c r="C126" s="1268" t="s">
        <v>514</v>
      </c>
      <c r="D126" s="1268"/>
      <c r="E126" s="1268"/>
      <c r="F126" s="1268"/>
      <c r="G126" s="1268"/>
      <c r="H126" s="1268"/>
    </row>
    <row r="127" spans="1:8" hidden="1" x14ac:dyDescent="0.25">
      <c r="A127" s="1286"/>
      <c r="B127" s="1286"/>
      <c r="C127" s="1268" t="s">
        <v>515</v>
      </c>
      <c r="D127" s="1268"/>
      <c r="E127" s="1268"/>
      <c r="F127" s="1268"/>
      <c r="G127" s="1268"/>
      <c r="H127" s="1268"/>
    </row>
    <row r="128" spans="1:8" hidden="1" x14ac:dyDescent="0.25">
      <c r="A128" s="1286"/>
      <c r="B128" s="1286"/>
      <c r="C128" s="1268" t="s">
        <v>516</v>
      </c>
      <c r="D128" s="1268"/>
      <c r="E128" s="1268"/>
      <c r="F128" s="1268"/>
      <c r="G128" s="1268"/>
      <c r="H128" s="1268"/>
    </row>
    <row r="129" spans="1:8" hidden="1" x14ac:dyDescent="0.25">
      <c r="A129" s="1286"/>
      <c r="B129" s="1286"/>
      <c r="C129" s="1268" t="s">
        <v>517</v>
      </c>
      <c r="D129" s="1268"/>
      <c r="E129" s="1268"/>
      <c r="F129" s="1268"/>
      <c r="G129" s="1268"/>
      <c r="H129" s="1268"/>
    </row>
    <row r="130" spans="1:8" hidden="1" x14ac:dyDescent="0.25">
      <c r="A130" s="574"/>
      <c r="B130" s="574"/>
      <c r="C130" s="537"/>
      <c r="D130" s="537"/>
      <c r="E130" s="537"/>
      <c r="F130" s="537"/>
      <c r="G130" s="537"/>
      <c r="H130" s="549"/>
    </row>
    <row r="131" spans="1:8" ht="13.8" hidden="1" x14ac:dyDescent="0.25">
      <c r="A131" s="574"/>
      <c r="B131" s="574"/>
      <c r="C131" s="1284" t="s">
        <v>488</v>
      </c>
      <c r="D131" s="1284"/>
      <c r="E131" s="1284"/>
      <c r="F131" s="1284"/>
      <c r="G131" s="1284"/>
      <c r="H131" s="1284"/>
    </row>
    <row r="132" spans="1:8" ht="6" hidden="1" customHeight="1" x14ac:dyDescent="0.25">
      <c r="A132" s="574"/>
      <c r="B132" s="574"/>
      <c r="C132" s="548"/>
      <c r="D132" s="548"/>
      <c r="E132" s="548"/>
      <c r="F132" s="548"/>
      <c r="G132" s="548"/>
      <c r="H132" s="2"/>
    </row>
    <row r="133" spans="1:8" hidden="1" x14ac:dyDescent="0.25">
      <c r="A133" s="1286"/>
      <c r="B133" s="1286"/>
      <c r="C133" s="1268" t="s">
        <v>518</v>
      </c>
      <c r="D133" s="1268"/>
      <c r="E133" s="1268"/>
      <c r="F133" s="1268"/>
      <c r="G133" s="1268"/>
      <c r="H133" s="1268"/>
    </row>
    <row r="134" spans="1:8" hidden="1" x14ac:dyDescent="0.25">
      <c r="A134" s="1286"/>
      <c r="B134" s="1286"/>
      <c r="C134" s="1268" t="s">
        <v>519</v>
      </c>
      <c r="D134" s="1268"/>
      <c r="E134" s="1268"/>
      <c r="F134" s="1268"/>
      <c r="G134" s="1268"/>
      <c r="H134" s="1268"/>
    </row>
    <row r="135" spans="1:8" hidden="1" x14ac:dyDescent="0.25">
      <c r="A135" s="1286"/>
      <c r="B135" s="1286"/>
      <c r="C135" s="1268" t="s">
        <v>520</v>
      </c>
      <c r="D135" s="1268"/>
      <c r="E135" s="1268"/>
      <c r="F135" s="1268"/>
      <c r="G135" s="1268"/>
      <c r="H135" s="1268"/>
    </row>
    <row r="136" spans="1:8" hidden="1" x14ac:dyDescent="0.25">
      <c r="A136" s="1286"/>
      <c r="B136" s="1286"/>
      <c r="C136" s="1268" t="s">
        <v>521</v>
      </c>
      <c r="D136" s="1268"/>
      <c r="E136" s="1268"/>
      <c r="F136" s="1268"/>
      <c r="G136" s="1268"/>
      <c r="H136" s="1268"/>
    </row>
    <row r="137" spans="1:8" hidden="1" x14ac:dyDescent="0.25">
      <c r="A137" s="1286"/>
      <c r="B137" s="1286"/>
      <c r="C137" s="1268" t="s">
        <v>522</v>
      </c>
      <c r="D137" s="1268"/>
      <c r="E137" s="1268"/>
      <c r="F137" s="1268"/>
      <c r="G137" s="1268"/>
      <c r="H137" s="1268"/>
    </row>
    <row r="138" spans="1:8" hidden="1" x14ac:dyDescent="0.25">
      <c r="A138" s="1286"/>
      <c r="B138" s="1286"/>
      <c r="C138" s="1268" t="s">
        <v>523</v>
      </c>
      <c r="D138" s="1268"/>
      <c r="E138" s="1268"/>
      <c r="F138" s="1268"/>
      <c r="G138" s="1268"/>
      <c r="H138" s="1268"/>
    </row>
    <row r="139" spans="1:8" hidden="1" x14ac:dyDescent="0.25">
      <c r="A139" s="1286"/>
      <c r="B139" s="1286"/>
      <c r="C139" s="1268" t="s">
        <v>524</v>
      </c>
      <c r="D139" s="1268"/>
      <c r="E139" s="1268"/>
      <c r="F139" s="1268"/>
      <c r="G139" s="1268"/>
      <c r="H139" s="1268"/>
    </row>
    <row r="140" spans="1:8" hidden="1" x14ac:dyDescent="0.25">
      <c r="A140" s="574"/>
      <c r="B140" s="574"/>
      <c r="C140" s="537"/>
      <c r="D140" s="537"/>
      <c r="E140" s="537"/>
      <c r="F140" s="537"/>
      <c r="G140" s="537"/>
      <c r="H140" s="549"/>
    </row>
    <row r="141" spans="1:8" ht="13.8" hidden="1" x14ac:dyDescent="0.25">
      <c r="A141" s="574"/>
      <c r="B141" s="574"/>
      <c r="C141" s="1284" t="s">
        <v>262</v>
      </c>
      <c r="D141" s="1284"/>
      <c r="E141" s="1284"/>
      <c r="F141" s="1284"/>
      <c r="G141" s="1284"/>
      <c r="H141" s="1284"/>
    </row>
    <row r="142" spans="1:8" ht="6" hidden="1" customHeight="1" x14ac:dyDescent="0.25">
      <c r="A142" s="574"/>
      <c r="B142" s="574"/>
      <c r="C142" s="548"/>
      <c r="D142" s="548"/>
      <c r="E142" s="548"/>
      <c r="F142" s="548"/>
      <c r="G142" s="548"/>
      <c r="H142" s="2"/>
    </row>
    <row r="143" spans="1:8" hidden="1" x14ac:dyDescent="0.25">
      <c r="A143" s="1286"/>
      <c r="B143" s="1286"/>
      <c r="C143" s="1268" t="s">
        <v>525</v>
      </c>
      <c r="D143" s="1268"/>
      <c r="E143" s="1268"/>
      <c r="F143" s="1268"/>
      <c r="G143" s="1268"/>
      <c r="H143" s="1268"/>
    </row>
    <row r="144" spans="1:8" hidden="1" x14ac:dyDescent="0.25">
      <c r="A144" s="1286"/>
      <c r="B144" s="1286"/>
      <c r="C144" s="1268" t="s">
        <v>526</v>
      </c>
      <c r="D144" s="1268"/>
      <c r="E144" s="1268"/>
      <c r="F144" s="1268"/>
      <c r="G144" s="1268"/>
      <c r="H144" s="1268"/>
    </row>
    <row r="145" spans="1:8" hidden="1" x14ac:dyDescent="0.25">
      <c r="A145" s="1286"/>
      <c r="B145" s="1286"/>
      <c r="C145" s="1279" t="s">
        <v>557</v>
      </c>
      <c r="D145" s="1279"/>
      <c r="E145" s="1279"/>
      <c r="F145" s="1279"/>
      <c r="G145" s="1279"/>
      <c r="H145" s="1279"/>
    </row>
    <row r="146" spans="1:8" hidden="1" x14ac:dyDescent="0.25">
      <c r="A146" s="1286"/>
      <c r="B146" s="1286"/>
      <c r="C146" s="1268" t="s">
        <v>527</v>
      </c>
      <c r="D146" s="1268"/>
      <c r="E146" s="1268"/>
      <c r="F146" s="1268"/>
      <c r="G146" s="1268"/>
      <c r="H146" s="1268"/>
    </row>
    <row r="147" spans="1:8" hidden="1" x14ac:dyDescent="0.25">
      <c r="A147" s="1286"/>
      <c r="B147" s="1286"/>
      <c r="C147" s="1268" t="s">
        <v>528</v>
      </c>
      <c r="D147" s="1268"/>
      <c r="E147" s="1268"/>
      <c r="F147" s="1268"/>
      <c r="G147" s="1268"/>
      <c r="H147" s="1268"/>
    </row>
    <row r="148" spans="1:8" hidden="1" x14ac:dyDescent="0.25">
      <c r="A148" s="1286"/>
      <c r="B148" s="1286"/>
      <c r="C148" s="1268" t="s">
        <v>529</v>
      </c>
      <c r="D148" s="1268"/>
      <c r="E148" s="1268"/>
      <c r="F148" s="1268"/>
      <c r="G148" s="1268"/>
      <c r="H148" s="1268"/>
    </row>
    <row r="149" spans="1:8" hidden="1" x14ac:dyDescent="0.25">
      <c r="A149" s="1286"/>
      <c r="B149" s="1286"/>
      <c r="C149" s="1268" t="s">
        <v>530</v>
      </c>
      <c r="D149" s="1268"/>
      <c r="E149" s="1268"/>
      <c r="F149" s="1268"/>
      <c r="G149" s="1268"/>
      <c r="H149" s="1268"/>
    </row>
    <row r="150" spans="1:8" hidden="1" x14ac:dyDescent="0.25">
      <c r="A150" s="1286"/>
      <c r="B150" s="1286"/>
      <c r="C150" s="1268" t="s">
        <v>531</v>
      </c>
      <c r="D150" s="1268"/>
      <c r="E150" s="1268"/>
      <c r="F150" s="1268"/>
      <c r="G150" s="1268"/>
      <c r="H150" s="1268"/>
    </row>
    <row r="151" spans="1:8" hidden="1" x14ac:dyDescent="0.25">
      <c r="A151" s="574"/>
      <c r="B151" s="574"/>
      <c r="C151" s="552"/>
      <c r="D151" s="552"/>
      <c r="E151" s="552"/>
      <c r="F151" s="552"/>
      <c r="G151" s="552"/>
      <c r="H151" s="549"/>
    </row>
    <row r="152" spans="1:8" ht="13.8" hidden="1" x14ac:dyDescent="0.25">
      <c r="A152" s="574"/>
      <c r="B152" s="574"/>
      <c r="C152" s="1284" t="s">
        <v>263</v>
      </c>
      <c r="D152" s="1284"/>
      <c r="E152" s="1284"/>
      <c r="F152" s="1284"/>
      <c r="G152" s="1284"/>
      <c r="H152" s="1284"/>
    </row>
    <row r="153" spans="1:8" ht="6" hidden="1" customHeight="1" x14ac:dyDescent="0.25">
      <c r="A153" s="574"/>
      <c r="B153" s="574"/>
      <c r="C153" s="548"/>
      <c r="D153" s="548"/>
      <c r="E153" s="548"/>
      <c r="F153" s="548"/>
      <c r="G153" s="548"/>
      <c r="H153" s="2"/>
    </row>
    <row r="154" spans="1:8" hidden="1" x14ac:dyDescent="0.25">
      <c r="A154" s="1286"/>
      <c r="B154" s="1286"/>
      <c r="C154" s="1268" t="s">
        <v>532</v>
      </c>
      <c r="D154" s="1268"/>
      <c r="E154" s="1268"/>
      <c r="F154" s="1268"/>
      <c r="G154" s="1268"/>
      <c r="H154" s="1268"/>
    </row>
    <row r="155" spans="1:8" hidden="1" x14ac:dyDescent="0.25">
      <c r="A155" s="1286"/>
      <c r="B155" s="1286"/>
      <c r="C155" s="1279" t="s">
        <v>558</v>
      </c>
      <c r="D155" s="1279"/>
      <c r="E155" s="1279"/>
      <c r="F155" s="1279"/>
      <c r="G155" s="1279"/>
      <c r="H155" s="1279"/>
    </row>
    <row r="156" spans="1:8" hidden="1" x14ac:dyDescent="0.25">
      <c r="A156" s="1286"/>
      <c r="B156" s="1286"/>
      <c r="C156" s="1268" t="s">
        <v>533</v>
      </c>
      <c r="D156" s="1268"/>
      <c r="E156" s="1268"/>
      <c r="F156" s="1268"/>
      <c r="G156" s="1268"/>
      <c r="H156" s="1268"/>
    </row>
    <row r="157" spans="1:8" hidden="1" x14ac:dyDescent="0.25">
      <c r="A157" s="1286"/>
      <c r="B157" s="1286"/>
      <c r="C157" s="1268" t="s">
        <v>534</v>
      </c>
      <c r="D157" s="1268"/>
      <c r="E157" s="1268"/>
      <c r="F157" s="1268"/>
      <c r="G157" s="1268"/>
      <c r="H157" s="1268"/>
    </row>
    <row r="158" spans="1:8" hidden="1" x14ac:dyDescent="0.25">
      <c r="A158" s="1286"/>
      <c r="B158" s="1286"/>
      <c r="C158" s="1268" t="s">
        <v>535</v>
      </c>
      <c r="D158" s="1268"/>
      <c r="E158" s="1268"/>
      <c r="F158" s="1268"/>
      <c r="G158" s="1268"/>
      <c r="H158" s="1268"/>
    </row>
    <row r="159" spans="1:8" hidden="1" x14ac:dyDescent="0.25">
      <c r="A159" s="1286"/>
      <c r="B159" s="1286"/>
      <c r="C159" s="1268" t="s">
        <v>536</v>
      </c>
      <c r="D159" s="1268"/>
      <c r="E159" s="1268"/>
      <c r="F159" s="1268"/>
      <c r="G159" s="1268"/>
      <c r="H159" s="1268"/>
    </row>
    <row r="160" spans="1:8" hidden="1" x14ac:dyDescent="0.25">
      <c r="A160" s="1286"/>
      <c r="B160" s="1286"/>
      <c r="C160" s="1268" t="s">
        <v>537</v>
      </c>
      <c r="D160" s="1268"/>
      <c r="E160" s="1268"/>
      <c r="F160" s="1268"/>
      <c r="G160" s="1268"/>
      <c r="H160" s="1268"/>
    </row>
    <row r="161" spans="1:8" hidden="1" x14ac:dyDescent="0.25">
      <c r="A161" s="1286"/>
      <c r="B161" s="1286"/>
      <c r="C161" s="1268" t="s">
        <v>538</v>
      </c>
      <c r="D161" s="1268"/>
      <c r="E161" s="1268"/>
      <c r="F161" s="1268"/>
      <c r="G161" s="1268"/>
      <c r="H161" s="1268"/>
    </row>
    <row r="162" spans="1:8" hidden="1" x14ac:dyDescent="0.25">
      <c r="A162" s="574"/>
      <c r="B162" s="574"/>
      <c r="C162" s="552"/>
      <c r="D162" s="552"/>
      <c r="E162" s="552"/>
      <c r="F162" s="552"/>
      <c r="G162" s="552"/>
      <c r="H162" s="549"/>
    </row>
    <row r="163" spans="1:8" ht="13.8" hidden="1" x14ac:dyDescent="0.25">
      <c r="A163" s="574"/>
      <c r="B163" s="574"/>
      <c r="C163" s="1284" t="s">
        <v>489</v>
      </c>
      <c r="D163" s="1284"/>
      <c r="E163" s="1284"/>
      <c r="F163" s="1284"/>
      <c r="G163" s="1284"/>
      <c r="H163" s="1284"/>
    </row>
    <row r="164" spans="1:8" ht="6" hidden="1" customHeight="1" x14ac:dyDescent="0.25">
      <c r="A164" s="574"/>
      <c r="B164" s="574"/>
      <c r="C164" s="548"/>
      <c r="D164" s="550"/>
      <c r="E164" s="550"/>
      <c r="F164" s="550"/>
      <c r="G164" s="550"/>
      <c r="H164" s="2"/>
    </row>
    <row r="165" spans="1:8" hidden="1" x14ac:dyDescent="0.25">
      <c r="A165" s="1286"/>
      <c r="B165" s="1286"/>
      <c r="C165" s="1268" t="s">
        <v>539</v>
      </c>
      <c r="D165" s="1268"/>
      <c r="E165" s="1268"/>
      <c r="F165" s="1268"/>
      <c r="G165" s="1268"/>
      <c r="H165" s="1268"/>
    </row>
    <row r="166" spans="1:8" hidden="1" x14ac:dyDescent="0.25">
      <c r="A166" s="1286"/>
      <c r="B166" s="1286"/>
      <c r="C166" s="1268" t="s">
        <v>540</v>
      </c>
      <c r="D166" s="1268"/>
      <c r="E166" s="1268"/>
      <c r="F166" s="1268"/>
      <c r="G166" s="1268"/>
      <c r="H166" s="1268"/>
    </row>
    <row r="167" spans="1:8" hidden="1" x14ac:dyDescent="0.25">
      <c r="A167" s="1286"/>
      <c r="B167" s="1286"/>
      <c r="C167" s="1268" t="s">
        <v>541</v>
      </c>
      <c r="D167" s="1268"/>
      <c r="E167" s="1268"/>
      <c r="F167" s="1268"/>
      <c r="G167" s="1268"/>
      <c r="H167" s="1268"/>
    </row>
    <row r="168" spans="1:8" hidden="1" x14ac:dyDescent="0.25">
      <c r="A168" s="1286"/>
      <c r="B168" s="1286"/>
      <c r="C168" s="1268" t="s">
        <v>542</v>
      </c>
      <c r="D168" s="1268"/>
      <c r="E168" s="1268"/>
      <c r="F168" s="1268"/>
      <c r="G168" s="1268"/>
      <c r="H168" s="1268"/>
    </row>
    <row r="169" spans="1:8" hidden="1" x14ac:dyDescent="0.25">
      <c r="A169" s="1286"/>
      <c r="B169" s="1286"/>
      <c r="C169" s="1268" t="s">
        <v>543</v>
      </c>
      <c r="D169" s="1268"/>
      <c r="E169" s="1268"/>
      <c r="F169" s="1268"/>
      <c r="G169" s="1268"/>
      <c r="H169" s="1268"/>
    </row>
    <row r="170" spans="1:8" hidden="1" x14ac:dyDescent="0.25">
      <c r="A170" s="1286"/>
      <c r="B170" s="1286"/>
      <c r="C170" s="1268" t="s">
        <v>544</v>
      </c>
      <c r="D170" s="1268"/>
      <c r="E170" s="1268"/>
      <c r="F170" s="1268"/>
      <c r="G170" s="1268"/>
      <c r="H170" s="1268"/>
    </row>
    <row r="171" spans="1:8" hidden="1" x14ac:dyDescent="0.25">
      <c r="A171" s="1286"/>
      <c r="B171" s="1286"/>
      <c r="C171" s="1268" t="s">
        <v>545</v>
      </c>
      <c r="D171" s="1268"/>
      <c r="E171" s="1268"/>
      <c r="F171" s="1268"/>
      <c r="G171" s="1268"/>
      <c r="H171" s="1268"/>
    </row>
    <row r="172" spans="1:8" hidden="1" x14ac:dyDescent="0.25">
      <c r="A172" s="1286"/>
      <c r="B172" s="1286"/>
      <c r="C172" s="1268" t="s">
        <v>546</v>
      </c>
      <c r="D172" s="1268"/>
      <c r="E172" s="1268"/>
      <c r="F172" s="1268"/>
      <c r="G172" s="1268"/>
      <c r="H172" s="1268"/>
    </row>
    <row r="173" spans="1:8" hidden="1" x14ac:dyDescent="0.25">
      <c r="A173" s="574"/>
      <c r="B173" s="574"/>
      <c r="C173" s="552"/>
      <c r="D173" s="552"/>
      <c r="E173" s="552"/>
      <c r="F173" s="552"/>
      <c r="G173" s="552"/>
      <c r="H173" s="549"/>
    </row>
    <row r="174" spans="1:8" ht="13.8" hidden="1" x14ac:dyDescent="0.25">
      <c r="A174" s="574"/>
      <c r="B174" s="574"/>
      <c r="C174" s="1284" t="s">
        <v>490</v>
      </c>
      <c r="D174" s="1284"/>
      <c r="E174" s="1284"/>
      <c r="F174" s="1284"/>
      <c r="G174" s="1284"/>
      <c r="H174" s="1284"/>
    </row>
    <row r="175" spans="1:8" ht="6" hidden="1" customHeight="1" x14ac:dyDescent="0.25">
      <c r="A175" s="549"/>
      <c r="B175" s="549"/>
      <c r="C175" s="2"/>
      <c r="D175" s="548"/>
      <c r="E175" s="548"/>
      <c r="F175" s="548"/>
      <c r="G175" s="548"/>
      <c r="H175" s="2"/>
    </row>
    <row r="176" spans="1:8" hidden="1" x14ac:dyDescent="0.25">
      <c r="A176" s="1286"/>
      <c r="B176" s="1286"/>
      <c r="C176" s="1268" t="s">
        <v>547</v>
      </c>
      <c r="D176" s="1268"/>
      <c r="E176" s="1268"/>
      <c r="F176" s="1268"/>
      <c r="G176" s="1268"/>
      <c r="H176" s="1268"/>
    </row>
    <row r="177" spans="1:8" hidden="1" x14ac:dyDescent="0.25">
      <c r="A177" s="1286"/>
      <c r="B177" s="1286"/>
      <c r="C177" s="1268" t="s">
        <v>548</v>
      </c>
      <c r="D177" s="1268"/>
      <c r="E177" s="1268"/>
      <c r="F177" s="1268"/>
      <c r="G177" s="1268"/>
      <c r="H177" s="1268"/>
    </row>
    <row r="178" spans="1:8" hidden="1" x14ac:dyDescent="0.25">
      <c r="A178" s="1286"/>
      <c r="B178" s="1286"/>
      <c r="C178" s="1268" t="s">
        <v>549</v>
      </c>
      <c r="D178" s="1268"/>
      <c r="E178" s="1268"/>
      <c r="F178" s="1268"/>
      <c r="G178" s="1268"/>
      <c r="H178" s="1268"/>
    </row>
    <row r="179" spans="1:8" hidden="1" x14ac:dyDescent="0.25">
      <c r="A179" s="1286"/>
      <c r="B179" s="1286"/>
      <c r="C179" s="1268" t="s">
        <v>550</v>
      </c>
      <c r="D179" s="1268"/>
      <c r="E179" s="1268"/>
      <c r="F179" s="1268"/>
      <c r="G179" s="1268"/>
      <c r="H179" s="1268"/>
    </row>
    <row r="180" spans="1:8" hidden="1" x14ac:dyDescent="0.25">
      <c r="A180" s="1286"/>
      <c r="B180" s="1286"/>
      <c r="C180" s="1268" t="s">
        <v>551</v>
      </c>
      <c r="D180" s="1268"/>
      <c r="E180" s="1268"/>
      <c r="F180" s="1268"/>
      <c r="G180" s="1268"/>
      <c r="H180" s="1268"/>
    </row>
    <row r="181" spans="1:8" hidden="1" x14ac:dyDescent="0.25">
      <c r="A181" s="1286"/>
      <c r="B181" s="1286"/>
      <c r="C181" s="1268" t="s">
        <v>552</v>
      </c>
      <c r="D181" s="1268"/>
      <c r="E181" s="1268"/>
      <c r="F181" s="1268"/>
      <c r="G181" s="1268"/>
      <c r="H181" s="1268"/>
    </row>
    <row r="182" spans="1:8" hidden="1" x14ac:dyDescent="0.25">
      <c r="A182" s="1286"/>
      <c r="B182" s="1286"/>
      <c r="C182" s="1268" t="s">
        <v>553</v>
      </c>
      <c r="D182" s="1268"/>
      <c r="E182" s="1268"/>
      <c r="F182" s="1268"/>
      <c r="G182" s="1268"/>
      <c r="H182" s="1268"/>
    </row>
    <row r="183" spans="1:8" hidden="1" x14ac:dyDescent="0.25">
      <c r="A183" s="1286"/>
      <c r="B183" s="1286"/>
      <c r="C183" s="1268" t="s">
        <v>554</v>
      </c>
      <c r="D183" s="1268"/>
      <c r="E183" s="1268"/>
      <c r="F183" s="1268"/>
      <c r="G183" s="1268"/>
      <c r="H183" s="1268"/>
    </row>
    <row r="184" spans="1:8" hidden="1" x14ac:dyDescent="0.25"/>
    <row r="185" spans="1:8" hidden="1" x14ac:dyDescent="0.25"/>
    <row r="186" spans="1:8" hidden="1" x14ac:dyDescent="0.25">
      <c r="C186" s="39" t="s">
        <v>495</v>
      </c>
    </row>
    <row r="187" spans="1:8" hidden="1" x14ac:dyDescent="0.25">
      <c r="C187" s="39"/>
    </row>
  </sheetData>
  <sheetProtection sheet="1" objects="1" scenarios="1"/>
  <mergeCells count="245">
    <mergeCell ref="R25:S53"/>
    <mergeCell ref="C126:H126"/>
    <mergeCell ref="B66:D66"/>
    <mergeCell ref="F66:H66"/>
    <mergeCell ref="F33:H33"/>
    <mergeCell ref="J33:L33"/>
    <mergeCell ref="N3:N20"/>
    <mergeCell ref="J23:L23"/>
    <mergeCell ref="F24:H24"/>
    <mergeCell ref="J24:L24"/>
    <mergeCell ref="B25:D25"/>
    <mergeCell ref="F25:H25"/>
    <mergeCell ref="J25:L25"/>
    <mergeCell ref="B26:D26"/>
    <mergeCell ref="C117:H117"/>
    <mergeCell ref="C123:H123"/>
    <mergeCell ref="C124:H124"/>
    <mergeCell ref="C125:H125"/>
    <mergeCell ref="C110:H110"/>
    <mergeCell ref="C112:H112"/>
    <mergeCell ref="C113:H113"/>
    <mergeCell ref="C114:H114"/>
    <mergeCell ref="C115:H115"/>
    <mergeCell ref="F63:H63"/>
    <mergeCell ref="O2:S3"/>
    <mergeCell ref="B71:D71"/>
    <mergeCell ref="F71:H71"/>
    <mergeCell ref="B68:D68"/>
    <mergeCell ref="F68:H68"/>
    <mergeCell ref="J68:L68"/>
    <mergeCell ref="F65:H65"/>
    <mergeCell ref="B63:D63"/>
    <mergeCell ref="AG6:AK6"/>
    <mergeCell ref="AG7:AK7"/>
    <mergeCell ref="B62:D62"/>
    <mergeCell ref="F62:H62"/>
    <mergeCell ref="J62:L62"/>
    <mergeCell ref="F70:H70"/>
    <mergeCell ref="J70:L70"/>
    <mergeCell ref="J63:L63"/>
    <mergeCell ref="B64:D64"/>
    <mergeCell ref="F64:H64"/>
    <mergeCell ref="J65:L65"/>
    <mergeCell ref="I10:J10"/>
    <mergeCell ref="B13:D13"/>
    <mergeCell ref="F15:H15"/>
    <mergeCell ref="J15:L15"/>
    <mergeCell ref="B33:D33"/>
    <mergeCell ref="A3:A20"/>
    <mergeCell ref="B6:C6"/>
    <mergeCell ref="B42:C42"/>
    <mergeCell ref="B30:D30"/>
    <mergeCell ref="F30:H30"/>
    <mergeCell ref="J30:L30"/>
    <mergeCell ref="B31:D31"/>
    <mergeCell ref="B32:D32"/>
    <mergeCell ref="F32:H32"/>
    <mergeCell ref="J32:L32"/>
    <mergeCell ref="B21:D21"/>
    <mergeCell ref="F21:H21"/>
    <mergeCell ref="J21:L21"/>
    <mergeCell ref="B24:D24"/>
    <mergeCell ref="B3:C3"/>
    <mergeCell ref="B4:D5"/>
    <mergeCell ref="F4:H5"/>
    <mergeCell ref="F14:G14"/>
    <mergeCell ref="J14:K14"/>
    <mergeCell ref="F3:H3"/>
    <mergeCell ref="F13:H13"/>
    <mergeCell ref="J6:K6"/>
    <mergeCell ref="I8:K8"/>
    <mergeCell ref="B15:D15"/>
    <mergeCell ref="J13:L13"/>
    <mergeCell ref="F31:H31"/>
    <mergeCell ref="K4:L5"/>
    <mergeCell ref="B20:D20"/>
    <mergeCell ref="F20:H20"/>
    <mergeCell ref="J20:L20"/>
    <mergeCell ref="J16:L16"/>
    <mergeCell ref="B17:D17"/>
    <mergeCell ref="F17:H17"/>
    <mergeCell ref="J19:L19"/>
    <mergeCell ref="F19:H19"/>
    <mergeCell ref="F6:G6"/>
    <mergeCell ref="B16:D16"/>
    <mergeCell ref="F16:H16"/>
    <mergeCell ref="J17:L17"/>
    <mergeCell ref="B18:D18"/>
    <mergeCell ref="F18:H18"/>
    <mergeCell ref="J18:L18"/>
    <mergeCell ref="B19:D19"/>
    <mergeCell ref="B22:D22"/>
    <mergeCell ref="F22:H22"/>
    <mergeCell ref="J22:L22"/>
    <mergeCell ref="B23:D23"/>
    <mergeCell ref="F23:H23"/>
    <mergeCell ref="J26:L26"/>
    <mergeCell ref="B27:D27"/>
    <mergeCell ref="F27:H27"/>
    <mergeCell ref="J27:L27"/>
    <mergeCell ref="B28:D28"/>
    <mergeCell ref="F28:H28"/>
    <mergeCell ref="J28:L28"/>
    <mergeCell ref="B29:D29"/>
    <mergeCell ref="F29:H29"/>
    <mergeCell ref="J29:L29"/>
    <mergeCell ref="F26:H26"/>
    <mergeCell ref="J35:L35"/>
    <mergeCell ref="B34:D34"/>
    <mergeCell ref="F34:H34"/>
    <mergeCell ref="J34:L34"/>
    <mergeCell ref="J31:L31"/>
    <mergeCell ref="B36:D36"/>
    <mergeCell ref="F36:H36"/>
    <mergeCell ref="J36:L36"/>
    <mergeCell ref="B37:L37"/>
    <mergeCell ref="B35:D35"/>
    <mergeCell ref="F35:H35"/>
    <mergeCell ref="J38:L38"/>
    <mergeCell ref="F39:H39"/>
    <mergeCell ref="B39:C39"/>
    <mergeCell ref="B40:L40"/>
    <mergeCell ref="F42:G42"/>
    <mergeCell ref="J42:K42"/>
    <mergeCell ref="I44:K44"/>
    <mergeCell ref="I46:J46"/>
    <mergeCell ref="B49:D49"/>
    <mergeCell ref="F49:H49"/>
    <mergeCell ref="J49:L49"/>
    <mergeCell ref="J50:K50"/>
    <mergeCell ref="B51:D51"/>
    <mergeCell ref="F51:H51"/>
    <mergeCell ref="J51:L51"/>
    <mergeCell ref="B52:D52"/>
    <mergeCell ref="F52:H52"/>
    <mergeCell ref="J52:L52"/>
    <mergeCell ref="B53:D53"/>
    <mergeCell ref="F53:H53"/>
    <mergeCell ref="J53:L53"/>
    <mergeCell ref="F50:G50"/>
    <mergeCell ref="J54:L54"/>
    <mergeCell ref="B55:D55"/>
    <mergeCell ref="F55:H55"/>
    <mergeCell ref="J55:L55"/>
    <mergeCell ref="B56:D56"/>
    <mergeCell ref="F56:H56"/>
    <mergeCell ref="J56:L56"/>
    <mergeCell ref="B57:D57"/>
    <mergeCell ref="F57:H57"/>
    <mergeCell ref="J57:L57"/>
    <mergeCell ref="B54:D54"/>
    <mergeCell ref="F54:H54"/>
    <mergeCell ref="J58:L58"/>
    <mergeCell ref="B59:D59"/>
    <mergeCell ref="F59:H59"/>
    <mergeCell ref="J59:L59"/>
    <mergeCell ref="B60:D60"/>
    <mergeCell ref="F60:H60"/>
    <mergeCell ref="J60:L60"/>
    <mergeCell ref="B61:D61"/>
    <mergeCell ref="F61:H61"/>
    <mergeCell ref="J61:L61"/>
    <mergeCell ref="B58:D58"/>
    <mergeCell ref="F58:H58"/>
    <mergeCell ref="A143:B150"/>
    <mergeCell ref="A154:B161"/>
    <mergeCell ref="A165:B172"/>
    <mergeCell ref="A176:B183"/>
    <mergeCell ref="J3:K3"/>
    <mergeCell ref="J71:L71"/>
    <mergeCell ref="B72:M72"/>
    <mergeCell ref="A133:B139"/>
    <mergeCell ref="J64:L64"/>
    <mergeCell ref="B65:D65"/>
    <mergeCell ref="A101:B108"/>
    <mergeCell ref="A112:B118"/>
    <mergeCell ref="A122:B129"/>
    <mergeCell ref="C107:H107"/>
    <mergeCell ref="C108:H108"/>
    <mergeCell ref="C128:H128"/>
    <mergeCell ref="C129:H129"/>
    <mergeCell ref="C106:H106"/>
    <mergeCell ref="C116:H116"/>
    <mergeCell ref="C122:H122"/>
    <mergeCell ref="J66:L66"/>
    <mergeCell ref="B67:D67"/>
    <mergeCell ref="F67:H67"/>
    <mergeCell ref="J67:L67"/>
    <mergeCell ref="B69:D69"/>
    <mergeCell ref="F69:H69"/>
    <mergeCell ref="J69:L69"/>
    <mergeCell ref="B70:D70"/>
    <mergeCell ref="C127:H127"/>
    <mergeCell ref="C134:H134"/>
    <mergeCell ref="C135:H135"/>
    <mergeCell ref="C120:H120"/>
    <mergeCell ref="C99:H99"/>
    <mergeCell ref="C101:H101"/>
    <mergeCell ref="C102:H102"/>
    <mergeCell ref="C103:H103"/>
    <mergeCell ref="C104:H104"/>
    <mergeCell ref="C105:H105"/>
    <mergeCell ref="C118:H118"/>
    <mergeCell ref="C147:H147"/>
    <mergeCell ref="C148:H148"/>
    <mergeCell ref="C149:H149"/>
    <mergeCell ref="C150:H150"/>
    <mergeCell ref="C152:H152"/>
    <mergeCell ref="C154:H154"/>
    <mergeCell ref="C155:H155"/>
    <mergeCell ref="C131:H131"/>
    <mergeCell ref="C133:H133"/>
    <mergeCell ref="C136:H136"/>
    <mergeCell ref="C137:H137"/>
    <mergeCell ref="C138:H138"/>
    <mergeCell ref="C139:H139"/>
    <mergeCell ref="C141:H141"/>
    <mergeCell ref="C143:H143"/>
    <mergeCell ref="C144:H144"/>
    <mergeCell ref="C145:H145"/>
    <mergeCell ref="C146:H146"/>
    <mergeCell ref="C183:H183"/>
    <mergeCell ref="C182:H182"/>
    <mergeCell ref="C181:H181"/>
    <mergeCell ref="C180:H180"/>
    <mergeCell ref="C179:H179"/>
    <mergeCell ref="C178:H178"/>
    <mergeCell ref="C172:H172"/>
    <mergeCell ref="C171:H171"/>
    <mergeCell ref="C156:H156"/>
    <mergeCell ref="C157:H157"/>
    <mergeCell ref="C158:H158"/>
    <mergeCell ref="C159:H159"/>
    <mergeCell ref="C160:H160"/>
    <mergeCell ref="C161:H161"/>
    <mergeCell ref="C177:H177"/>
    <mergeCell ref="C163:H163"/>
    <mergeCell ref="C165:H165"/>
    <mergeCell ref="C166:H166"/>
    <mergeCell ref="C167:H167"/>
    <mergeCell ref="C168:H168"/>
    <mergeCell ref="C169:H169"/>
    <mergeCell ref="C176:H176"/>
    <mergeCell ref="C174:H174"/>
    <mergeCell ref="C170:H170"/>
  </mergeCells>
  <phoneticPr fontId="3" type="noConversion"/>
  <conditionalFormatting sqref="J3:K3">
    <cfRule type="containsText" dxfId="23" priority="1" operator="containsText" text="CONDUCTED">
      <formula>NOT(ISERROR(SEARCH("CONDUCTED",J3)))</formula>
    </cfRule>
    <cfRule type="containsText" dxfId="22" priority="2" operator="containsText" text="NOT USED">
      <formula>NOT(ISERROR(SEARCH("NOT USED",J3)))</formula>
    </cfRule>
    <cfRule type="containsText" dxfId="21" priority="3" operator="containsText" text="2ND CONDUCTED">
      <formula>NOT(ISERROR(SEARCH("2ND CONDUCTED",J3)))</formula>
    </cfRule>
  </conditionalFormatting>
  <dataValidations xWindow="529" yWindow="247" count="8">
    <dataValidation type="list" allowBlank="1" showInputMessage="1" showErrorMessage="1" sqref="J54:L61">
      <formula1>INDIRECT($L$50)</formula1>
    </dataValidation>
    <dataValidation type="list" allowBlank="1" showInputMessage="1" showErrorMessage="1" sqref="F54:H61">
      <formula1>INDIRECT($H$50)</formula1>
    </dataValidation>
    <dataValidation type="list" allowBlank="1" showInputMessage="1" showErrorMessage="1" sqref="B54:D61">
      <formula1>INDIRECT($D$50)</formula1>
    </dataValidation>
    <dataValidation type="list" allowBlank="1" showInputMessage="1" showErrorMessage="1" sqref="J18:L25">
      <formula1>INDIRECT($L$14)</formula1>
    </dataValidation>
    <dataValidation type="list" allowBlank="1" showInputMessage="1" showErrorMessage="1" sqref="F18:H25">
      <formula1>INDIRECT($H$14)</formula1>
    </dataValidation>
    <dataValidation type="list" allowBlank="1" showInputMessage="1" showErrorMessage="1" sqref="B18:D25">
      <formula1>INDIRECT($D$14)</formula1>
    </dataValidation>
    <dataValidation type="list" allowBlank="1" showInputMessage="1" showErrorMessage="1" sqref="L14:M14 L50:M50 H14 D14 H50 D50">
      <formula1>Dimensions</formula1>
    </dataValidation>
    <dataValidation type="list" allowBlank="1" showInputMessage="1" showErrorMessage="1" sqref="J3:K3">
      <formula1>$W$18:$W$22</formula1>
    </dataValidation>
  </dataValidations>
  <printOptions horizontalCentered="1" verticalCentered="1"/>
  <pageMargins left="0.1" right="0" top="0.1" bottom="0.1" header="0.5" footer="0.5"/>
  <pageSetup scale="96" fitToHeight="2" orientation="landscape" horizontalDpi="4294967294" verticalDpi="1200" r:id="rId1"/>
  <headerFooter alignWithMargins="0"/>
  <rowBreaks count="1" manualBreakCount="1">
    <brk id="3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39997558519241921"/>
    <pageSetUpPr autoPageBreaks="0" fitToPage="1"/>
  </sheetPr>
  <dimension ref="A2:W188"/>
  <sheetViews>
    <sheetView showGridLines="0" showRowColHeaders="0" showZeros="0" showOutlineSymbols="0" zoomScale="80" zoomScaleNormal="80" workbookViewId="0">
      <selection activeCell="F3" sqref="F3:H3"/>
    </sheetView>
  </sheetViews>
  <sheetFormatPr defaultColWidth="9.109375" defaultRowHeight="13.2" x14ac:dyDescent="0.25"/>
  <cols>
    <col min="1" max="1" width="3.6640625" style="12" customWidth="1"/>
    <col min="2" max="2" width="3.5546875" style="12" customWidth="1"/>
    <col min="3" max="3" width="7.6640625" style="12" customWidth="1"/>
    <col min="4" max="4" width="36.33203125" style="12" customWidth="1"/>
    <col min="5" max="5" width="0.88671875" style="12" customWidth="1"/>
    <col min="6" max="6" width="3.5546875" style="12" customWidth="1"/>
    <col min="7" max="7" width="7.6640625" style="12" customWidth="1"/>
    <col min="8" max="8" width="36.33203125" style="12" customWidth="1"/>
    <col min="9" max="9" width="0.88671875" style="12" customWidth="1"/>
    <col min="10" max="10" width="3.5546875" style="12" customWidth="1"/>
    <col min="11" max="11" width="7.6640625" style="12" customWidth="1"/>
    <col min="12" max="12" width="36.33203125" style="12" customWidth="1"/>
    <col min="13" max="13" width="0.88671875" style="12" customWidth="1"/>
    <col min="14" max="14" width="4.109375" style="12" customWidth="1"/>
    <col min="15" max="15" width="3.33203125" style="12" customWidth="1"/>
    <col min="16" max="16" width="40.6640625" style="12" customWidth="1"/>
    <col min="17" max="17" width="3.6640625" style="12" customWidth="1"/>
    <col min="18" max="18" width="15" style="12" customWidth="1"/>
    <col min="19" max="19" width="40.88671875" style="12" customWidth="1"/>
    <col min="20" max="22" width="9.109375" style="12"/>
    <col min="23" max="26" width="0" style="12" hidden="1" customWidth="1"/>
    <col min="27" max="16384" width="9.109375" style="12"/>
  </cols>
  <sheetData>
    <row r="2" spans="1:23" ht="3.75" customHeight="1" thickBot="1" x14ac:dyDescent="0.3">
      <c r="B2" s="60"/>
      <c r="C2" s="60"/>
      <c r="D2" s="60"/>
      <c r="E2" s="60"/>
      <c r="F2" s="60"/>
      <c r="G2" s="60"/>
      <c r="H2" s="60"/>
      <c r="I2" s="60"/>
      <c r="J2" s="60"/>
      <c r="K2" s="60"/>
      <c r="L2" s="60"/>
      <c r="M2" s="60"/>
      <c r="O2" s="1292" t="s">
        <v>637</v>
      </c>
      <c r="P2" s="1292"/>
      <c r="Q2" s="1292"/>
      <c r="R2" s="1292"/>
      <c r="S2" s="1292"/>
    </row>
    <row r="3" spans="1:23" ht="27" customHeight="1" thickBot="1" x14ac:dyDescent="0.3">
      <c r="A3" s="1224" t="s">
        <v>651</v>
      </c>
      <c r="B3" s="1238" t="s">
        <v>373</v>
      </c>
      <c r="C3" s="1238"/>
      <c r="D3" s="602" t="str">
        <f>'1 Instructions Tabs 2 - 15'!$L$4</f>
        <v>ACToolv15.9</v>
      </c>
      <c r="E3" s="195"/>
      <c r="F3" s="1264" t="s">
        <v>590</v>
      </c>
      <c r="G3" s="1265"/>
      <c r="H3" s="1266"/>
      <c r="I3" s="578"/>
      <c r="J3" s="1241" t="s">
        <v>586</v>
      </c>
      <c r="K3" s="1242"/>
      <c r="L3" s="618" t="s">
        <v>587</v>
      </c>
      <c r="M3" s="195"/>
      <c r="N3" s="1224" t="s">
        <v>651</v>
      </c>
      <c r="O3" s="1292"/>
      <c r="P3" s="1292"/>
      <c r="Q3" s="1292"/>
      <c r="R3" s="1292"/>
      <c r="S3" s="1292"/>
      <c r="W3" s="12" t="str">
        <f>IF(J3="Not Used",W18,S3)</f>
        <v>NOT USED</v>
      </c>
    </row>
    <row r="4" spans="1:23" s="59" customFormat="1" ht="15" customHeight="1" x14ac:dyDescent="0.25">
      <c r="A4" s="1224"/>
      <c r="B4" s="1243" t="s">
        <v>585</v>
      </c>
      <c r="C4" s="1243"/>
      <c r="D4" s="1243"/>
      <c r="E4" s="547"/>
      <c r="F4" s="1300"/>
      <c r="G4" s="1301"/>
      <c r="H4" s="1301"/>
      <c r="I4" s="671"/>
      <c r="J4" s="1295"/>
      <c r="K4" s="1288" t="s">
        <v>636</v>
      </c>
      <c r="L4" s="1288"/>
      <c r="M4" s="575"/>
      <c r="N4" s="1224"/>
      <c r="V4" s="269"/>
      <c r="W4" s="12"/>
    </row>
    <row r="5" spans="1:23" ht="15" customHeight="1" thickBot="1" x14ac:dyDescent="0.3">
      <c r="A5" s="1224"/>
      <c r="B5" s="1243"/>
      <c r="C5" s="1243"/>
      <c r="D5" s="1243"/>
      <c r="E5" s="571"/>
      <c r="F5" s="1302"/>
      <c r="G5" s="1302"/>
      <c r="H5" s="1302"/>
      <c r="I5" s="672"/>
      <c r="J5" s="1296"/>
      <c r="K5" s="1288"/>
      <c r="L5" s="1288"/>
      <c r="M5" s="575"/>
      <c r="N5" s="1224"/>
      <c r="O5" s="829"/>
      <c r="P5" s="829"/>
      <c r="V5" s="39"/>
    </row>
    <row r="6" spans="1:23" ht="24" customHeight="1" thickBot="1" x14ac:dyDescent="0.3">
      <c r="A6" s="1224"/>
      <c r="B6" s="1252" t="s">
        <v>325</v>
      </c>
      <c r="C6" s="1252"/>
      <c r="D6" s="558">
        <f>'1 FILL FORM'!$D$6</f>
        <v>0</v>
      </c>
      <c r="E6" s="545"/>
      <c r="F6" s="1252" t="s">
        <v>346</v>
      </c>
      <c r="G6" s="1252"/>
      <c r="H6" s="559">
        <f>'1 FILL FORM'!$L$6</f>
        <v>0</v>
      </c>
      <c r="I6" s="702"/>
      <c r="J6" s="1255" t="s">
        <v>6</v>
      </c>
      <c r="K6" s="1255"/>
      <c r="L6" s="705"/>
      <c r="M6" s="202"/>
      <c r="N6" s="1224"/>
      <c r="O6" s="829"/>
      <c r="P6" s="829"/>
    </row>
    <row r="7" spans="1:23" ht="3.75" customHeight="1" x14ac:dyDescent="0.25">
      <c r="A7" s="1224"/>
      <c r="B7" s="106"/>
      <c r="C7" s="106"/>
      <c r="D7" s="305"/>
      <c r="E7" s="203"/>
      <c r="F7" s="203"/>
      <c r="G7" s="204"/>
      <c r="H7" s="557"/>
      <c r="I7" s="702"/>
      <c r="J7" s="703"/>
      <c r="K7" s="704"/>
      <c r="L7" s="704"/>
      <c r="M7" s="202"/>
      <c r="N7" s="1224"/>
      <c r="O7" s="81"/>
      <c r="P7" s="81"/>
    </row>
    <row r="8" spans="1:23" ht="24" customHeight="1" thickBot="1" x14ac:dyDescent="0.3">
      <c r="A8" s="1224"/>
      <c r="B8" s="577"/>
      <c r="C8" s="573" t="s">
        <v>4</v>
      </c>
      <c r="D8" s="556">
        <f>'1 FILL FORM'!$F$7</f>
        <v>0</v>
      </c>
      <c r="E8" s="203"/>
      <c r="F8" s="203"/>
      <c r="G8" s="573" t="s">
        <v>5</v>
      </c>
      <c r="H8" s="556">
        <f>'1 FILL FORM'!$I$9</f>
        <v>0</v>
      </c>
      <c r="I8" s="1255" t="s">
        <v>7</v>
      </c>
      <c r="J8" s="1255"/>
      <c r="K8" s="1255"/>
      <c r="L8" s="705"/>
      <c r="M8" s="202"/>
      <c r="N8" s="1224"/>
      <c r="O8" s="830"/>
      <c r="P8" s="831"/>
      <c r="Q8" s="21"/>
    </row>
    <row r="9" spans="1:23" ht="0.9" customHeight="1" x14ac:dyDescent="0.25">
      <c r="A9" s="1224"/>
      <c r="B9" s="106"/>
      <c r="C9" s="106"/>
      <c r="D9" s="305"/>
      <c r="E9" s="203"/>
      <c r="F9" s="203"/>
      <c r="G9" s="38"/>
      <c r="H9" s="205"/>
      <c r="I9" s="60"/>
      <c r="J9" s="60"/>
      <c r="K9" s="306"/>
      <c r="L9" s="202"/>
      <c r="M9" s="202"/>
      <c r="N9" s="1224"/>
      <c r="O9" s="832"/>
      <c r="P9" s="831"/>
    </row>
    <row r="10" spans="1:23" ht="0.9" customHeight="1" x14ac:dyDescent="0.25">
      <c r="A10" s="1224"/>
      <c r="B10" s="577"/>
      <c r="C10" s="5"/>
      <c r="D10" s="5"/>
      <c r="E10" s="203"/>
      <c r="F10" s="203"/>
      <c r="G10" s="38"/>
      <c r="H10" s="88"/>
      <c r="I10" s="1233"/>
      <c r="J10" s="1233"/>
      <c r="K10" s="202"/>
      <c r="L10" s="202"/>
      <c r="M10" s="202"/>
      <c r="N10" s="1224"/>
      <c r="O10" s="832"/>
      <c r="P10" s="831"/>
    </row>
    <row r="11" spans="1:23" ht="0.9" customHeight="1" x14ac:dyDescent="0.25">
      <c r="A11" s="1224"/>
      <c r="B11" s="4"/>
      <c r="C11" s="4"/>
      <c r="D11" s="571"/>
      <c r="E11" s="571"/>
      <c r="F11" s="571"/>
      <c r="G11" s="2"/>
      <c r="H11" s="90"/>
      <c r="I11" s="90"/>
      <c r="J11" s="194"/>
      <c r="K11" s="194"/>
      <c r="L11" s="194"/>
      <c r="M11" s="194"/>
      <c r="N11" s="1224"/>
      <c r="O11" s="832"/>
      <c r="P11" s="831"/>
    </row>
    <row r="12" spans="1:23" ht="3" customHeight="1" x14ac:dyDescent="0.25">
      <c r="A12" s="1224"/>
      <c r="B12" s="2"/>
      <c r="C12" s="2"/>
      <c r="D12" s="2"/>
      <c r="E12" s="2"/>
      <c r="F12" s="2"/>
      <c r="G12" s="2"/>
      <c r="H12" s="2"/>
      <c r="I12" s="2"/>
      <c r="J12" s="2"/>
      <c r="K12" s="2"/>
      <c r="L12" s="89"/>
      <c r="M12" s="2"/>
      <c r="N12" s="1224"/>
      <c r="O12" s="833"/>
      <c r="P12" s="831"/>
    </row>
    <row r="13" spans="1:23" s="39" customFormat="1" ht="16.5" customHeight="1" thickBot="1" x14ac:dyDescent="0.3">
      <c r="A13" s="1224"/>
      <c r="B13" s="1225" t="s">
        <v>492</v>
      </c>
      <c r="C13" s="1226"/>
      <c r="D13" s="1227"/>
      <c r="E13" s="38"/>
      <c r="F13" s="1225" t="s">
        <v>599</v>
      </c>
      <c r="G13" s="1226"/>
      <c r="H13" s="1299"/>
      <c r="I13" s="25"/>
      <c r="J13" s="1228" t="s">
        <v>600</v>
      </c>
      <c r="K13" s="1303"/>
      <c r="L13" s="1304"/>
      <c r="M13" s="539"/>
      <c r="N13" s="1224"/>
      <c r="O13" s="833"/>
      <c r="P13" s="831"/>
    </row>
    <row r="14" spans="1:23" s="22" customFormat="1" ht="13.5" customHeight="1" thickBot="1" x14ac:dyDescent="0.3">
      <c r="A14" s="1224"/>
      <c r="B14" s="553"/>
      <c r="C14" s="554"/>
      <c r="D14" s="621" t="s">
        <v>491</v>
      </c>
      <c r="E14" s="26"/>
      <c r="F14" s="1239"/>
      <c r="G14" s="1240"/>
      <c r="H14" s="622" t="s">
        <v>491</v>
      </c>
      <c r="I14" s="27"/>
      <c r="J14" s="1239"/>
      <c r="K14" s="1240"/>
      <c r="L14" s="622" t="s">
        <v>491</v>
      </c>
      <c r="M14" s="555"/>
      <c r="N14" s="1224"/>
      <c r="O14" s="834"/>
      <c r="P14" s="831"/>
    </row>
    <row r="15" spans="1:23" ht="57" customHeight="1" x14ac:dyDescent="0.25">
      <c r="A15" s="1224"/>
      <c r="B15" s="1247">
        <f>VLOOKUP(D14,$C$87:$F$95,4)</f>
        <v>0</v>
      </c>
      <c r="C15" s="1248"/>
      <c r="D15" s="1249"/>
      <c r="E15" s="2"/>
      <c r="F15" s="1247">
        <f>VLOOKUP(H14,$C$87:$F$95,4)</f>
        <v>0</v>
      </c>
      <c r="G15" s="1248"/>
      <c r="H15" s="1249"/>
      <c r="I15" s="28"/>
      <c r="J15" s="1247">
        <f>VLOOKUP(L14,$C$87:$F$95,4)</f>
        <v>0</v>
      </c>
      <c r="K15" s="1248"/>
      <c r="L15" s="1249"/>
      <c r="M15" s="540"/>
      <c r="N15" s="1224"/>
      <c r="O15" s="835"/>
      <c r="P15" s="831"/>
    </row>
    <row r="16" spans="1:23" ht="3.75" customHeight="1" x14ac:dyDescent="0.25">
      <c r="A16" s="1224"/>
      <c r="B16" s="1253"/>
      <c r="C16" s="1254"/>
      <c r="D16" s="1254"/>
      <c r="E16" s="2"/>
      <c r="F16" s="1253"/>
      <c r="G16" s="1253"/>
      <c r="H16" s="1253"/>
      <c r="I16" s="1"/>
      <c r="J16" s="1253"/>
      <c r="K16" s="1253"/>
      <c r="L16" s="1253"/>
      <c r="M16" s="570"/>
      <c r="N16" s="1224"/>
      <c r="O16" s="836"/>
      <c r="P16" s="831"/>
    </row>
    <row r="17" spans="1:23" s="23" customFormat="1" ht="25.95" customHeight="1" x14ac:dyDescent="0.25">
      <c r="A17" s="1224"/>
      <c r="B17" s="1261" t="s">
        <v>863</v>
      </c>
      <c r="C17" s="1262"/>
      <c r="D17" s="1263"/>
      <c r="E17" s="7"/>
      <c r="F17" s="1261" t="s">
        <v>863</v>
      </c>
      <c r="G17" s="1262"/>
      <c r="H17" s="1263"/>
      <c r="I17" s="8"/>
      <c r="J17" s="1261" t="s">
        <v>863</v>
      </c>
      <c r="K17" s="1262"/>
      <c r="L17" s="1263"/>
      <c r="M17" s="541"/>
      <c r="N17" s="1224"/>
      <c r="O17" s="836"/>
      <c r="P17" s="831"/>
    </row>
    <row r="18" spans="1:23" ht="24" customHeight="1" x14ac:dyDescent="0.25">
      <c r="A18" s="1224"/>
      <c r="B18" s="1212"/>
      <c r="C18" s="1213"/>
      <c r="D18" s="1214"/>
      <c r="E18" s="3"/>
      <c r="F18" s="1212"/>
      <c r="G18" s="1213"/>
      <c r="H18" s="1214"/>
      <c r="I18" s="1"/>
      <c r="J18" s="1212"/>
      <c r="K18" s="1213"/>
      <c r="L18" s="1214"/>
      <c r="M18" s="579"/>
      <c r="N18" s="1224"/>
      <c r="O18" s="837"/>
      <c r="P18" s="831"/>
      <c r="W18" s="39" t="s">
        <v>586</v>
      </c>
    </row>
    <row r="19" spans="1:23" ht="24" customHeight="1" x14ac:dyDescent="0.25">
      <c r="A19" s="1224"/>
      <c r="B19" s="1212"/>
      <c r="C19" s="1213"/>
      <c r="D19" s="1214"/>
      <c r="E19" s="670"/>
      <c r="F19" s="1212"/>
      <c r="G19" s="1213"/>
      <c r="H19" s="1214"/>
      <c r="I19" s="1"/>
      <c r="J19" s="1212"/>
      <c r="K19" s="1213"/>
      <c r="L19" s="1214"/>
      <c r="M19" s="579"/>
      <c r="N19" s="1224"/>
      <c r="O19" s="837"/>
      <c r="P19" s="831"/>
      <c r="W19" s="39" t="s">
        <v>603</v>
      </c>
    </row>
    <row r="20" spans="1:23" ht="24" customHeight="1" x14ac:dyDescent="0.25">
      <c r="A20" s="1224"/>
      <c r="B20" s="1212"/>
      <c r="C20" s="1213"/>
      <c r="D20" s="1214"/>
      <c r="E20" s="3"/>
      <c r="F20" s="1212"/>
      <c r="G20" s="1213"/>
      <c r="H20" s="1214"/>
      <c r="I20" s="1"/>
      <c r="J20" s="1212"/>
      <c r="K20" s="1213"/>
      <c r="L20" s="1214"/>
      <c r="M20" s="579"/>
      <c r="N20" s="1224"/>
      <c r="O20" s="836"/>
      <c r="P20" s="831"/>
      <c r="W20" s="39" t="s">
        <v>604</v>
      </c>
    </row>
    <row r="21" spans="1:23" ht="24" customHeight="1" x14ac:dyDescent="0.25">
      <c r="B21" s="1212"/>
      <c r="C21" s="1213"/>
      <c r="D21" s="1214"/>
      <c r="E21" s="3"/>
      <c r="F21" s="1212"/>
      <c r="G21" s="1213"/>
      <c r="H21" s="1214"/>
      <c r="I21" s="1"/>
      <c r="J21" s="1212"/>
      <c r="K21" s="1213"/>
      <c r="L21" s="1214"/>
      <c r="M21" s="579"/>
      <c r="N21" s="24"/>
      <c r="O21" s="836"/>
      <c r="P21" s="831"/>
      <c r="W21" s="39" t="s">
        <v>605</v>
      </c>
    </row>
    <row r="22" spans="1:23" ht="24" customHeight="1" x14ac:dyDescent="0.25">
      <c r="B22" s="1212"/>
      <c r="C22" s="1213"/>
      <c r="D22" s="1214"/>
      <c r="E22" s="3"/>
      <c r="F22" s="1212"/>
      <c r="G22" s="1213"/>
      <c r="H22" s="1214"/>
      <c r="I22" s="1"/>
      <c r="J22" s="1212"/>
      <c r="K22" s="1213"/>
      <c r="L22" s="1214"/>
      <c r="M22" s="579"/>
      <c r="N22" s="24"/>
      <c r="O22" s="836"/>
      <c r="P22" s="831"/>
      <c r="W22" s="39" t="s">
        <v>606</v>
      </c>
    </row>
    <row r="23" spans="1:23" ht="24" customHeight="1" x14ac:dyDescent="0.25">
      <c r="B23" s="1212"/>
      <c r="C23" s="1213"/>
      <c r="D23" s="1214"/>
      <c r="E23" s="3"/>
      <c r="F23" s="1212"/>
      <c r="G23" s="1213"/>
      <c r="H23" s="1214"/>
      <c r="I23" s="1"/>
      <c r="J23" s="1212"/>
      <c r="K23" s="1213"/>
      <c r="L23" s="1214"/>
      <c r="M23" s="579"/>
      <c r="N23" s="24"/>
      <c r="O23" s="836"/>
      <c r="P23" s="831"/>
    </row>
    <row r="24" spans="1:23" ht="24" customHeight="1" x14ac:dyDescent="0.25">
      <c r="B24" s="1212"/>
      <c r="C24" s="1213"/>
      <c r="D24" s="1214"/>
      <c r="E24" s="3"/>
      <c r="F24" s="1212"/>
      <c r="G24" s="1213"/>
      <c r="H24" s="1214"/>
      <c r="I24" s="1"/>
      <c r="J24" s="1212"/>
      <c r="K24" s="1213"/>
      <c r="L24" s="1214"/>
      <c r="M24" s="579"/>
      <c r="N24" s="24"/>
      <c r="O24" s="81"/>
      <c r="P24" s="81"/>
    </row>
    <row r="25" spans="1:23" ht="24" customHeight="1" x14ac:dyDescent="0.25">
      <c r="B25" s="1212"/>
      <c r="C25" s="1213"/>
      <c r="D25" s="1214"/>
      <c r="E25" s="3"/>
      <c r="F25" s="1212"/>
      <c r="G25" s="1213"/>
      <c r="H25" s="1214"/>
      <c r="I25" s="1"/>
      <c r="J25" s="1212"/>
      <c r="K25" s="1213"/>
      <c r="L25" s="1214"/>
      <c r="M25" s="579"/>
      <c r="N25" s="24"/>
      <c r="O25" s="81"/>
      <c r="P25" s="81"/>
    </row>
    <row r="26" spans="1:23" ht="3.6" customHeight="1" x14ac:dyDescent="0.25">
      <c r="B26" s="1223"/>
      <c r="C26" s="1223"/>
      <c r="D26" s="1223"/>
      <c r="E26" s="2"/>
      <c r="F26" s="1223"/>
      <c r="G26" s="1223"/>
      <c r="H26" s="1223"/>
      <c r="I26" s="1"/>
      <c r="J26" s="1223"/>
      <c r="K26" s="1223"/>
      <c r="L26" s="1223"/>
      <c r="M26" s="579"/>
      <c r="N26" s="24"/>
      <c r="O26" s="838"/>
      <c r="P26" s="838"/>
    </row>
    <row r="27" spans="1:23" ht="12.6" customHeight="1" x14ac:dyDescent="0.25">
      <c r="B27" s="1269" t="s">
        <v>890</v>
      </c>
      <c r="C27" s="1270"/>
      <c r="D27" s="1271"/>
      <c r="E27" s="2"/>
      <c r="F27" s="1269" t="s">
        <v>890</v>
      </c>
      <c r="G27" s="1270"/>
      <c r="H27" s="1271"/>
      <c r="I27" s="1"/>
      <c r="J27" s="1269" t="s">
        <v>890</v>
      </c>
      <c r="K27" s="1270"/>
      <c r="L27" s="1271"/>
      <c r="M27" s="542"/>
      <c r="N27" s="24"/>
      <c r="O27" s="839"/>
      <c r="P27" s="839"/>
    </row>
    <row r="28" spans="1:23" ht="24" customHeight="1" x14ac:dyDescent="0.25">
      <c r="B28" s="1212"/>
      <c r="C28" s="1213"/>
      <c r="D28" s="1214"/>
      <c r="E28" s="82"/>
      <c r="F28" s="1212"/>
      <c r="G28" s="1213"/>
      <c r="H28" s="1214"/>
      <c r="I28" s="872"/>
      <c r="J28" s="1212"/>
      <c r="K28" s="1213"/>
      <c r="L28" s="1214"/>
      <c r="M28" s="543"/>
      <c r="N28" s="24"/>
      <c r="O28" s="839"/>
      <c r="P28" s="839"/>
    </row>
    <row r="29" spans="1:23" ht="24" customHeight="1" x14ac:dyDescent="0.25">
      <c r="B29" s="1218"/>
      <c r="C29" s="1219"/>
      <c r="D29" s="1220"/>
      <c r="E29" s="82"/>
      <c r="F29" s="1218"/>
      <c r="G29" s="1219"/>
      <c r="H29" s="1220"/>
      <c r="I29" s="872"/>
      <c r="J29" s="1218"/>
      <c r="K29" s="1219"/>
      <c r="L29" s="1220"/>
      <c r="M29" s="815"/>
      <c r="N29" s="24"/>
      <c r="O29" s="840"/>
      <c r="P29" s="841"/>
    </row>
    <row r="30" spans="1:23" ht="24" customHeight="1" x14ac:dyDescent="0.25">
      <c r="B30" s="1218"/>
      <c r="C30" s="1219"/>
      <c r="D30" s="1220"/>
      <c r="E30" s="82"/>
      <c r="F30" s="1218"/>
      <c r="G30" s="1219"/>
      <c r="H30" s="1220"/>
      <c r="I30" s="872"/>
      <c r="J30" s="1218"/>
      <c r="K30" s="1219"/>
      <c r="L30" s="1220"/>
      <c r="M30" s="815"/>
      <c r="N30" s="24"/>
      <c r="O30" s="840"/>
      <c r="P30" s="841"/>
    </row>
    <row r="31" spans="1:23" ht="24" customHeight="1" x14ac:dyDescent="0.25">
      <c r="B31" s="1218"/>
      <c r="C31" s="1219"/>
      <c r="D31" s="1220"/>
      <c r="E31" s="82"/>
      <c r="F31" s="1218"/>
      <c r="G31" s="1219"/>
      <c r="H31" s="1220"/>
      <c r="I31" s="872"/>
      <c r="J31" s="1218"/>
      <c r="K31" s="1219"/>
      <c r="L31" s="1220"/>
      <c r="M31" s="815"/>
      <c r="N31" s="24"/>
      <c r="O31" s="840"/>
      <c r="P31" s="842"/>
    </row>
    <row r="32" spans="1:23" ht="24" customHeight="1" x14ac:dyDescent="0.25">
      <c r="B32" s="1218"/>
      <c r="C32" s="1219"/>
      <c r="D32" s="1220"/>
      <c r="E32" s="82"/>
      <c r="F32" s="1218"/>
      <c r="G32" s="1219"/>
      <c r="H32" s="1220"/>
      <c r="I32" s="872"/>
      <c r="J32" s="1218"/>
      <c r="K32" s="1219"/>
      <c r="L32" s="1220"/>
      <c r="M32" s="815"/>
      <c r="N32" s="24"/>
      <c r="O32" s="834"/>
      <c r="P32" s="843"/>
    </row>
    <row r="33" spans="2:17" ht="24" customHeight="1" x14ac:dyDescent="0.25">
      <c r="B33" s="1218"/>
      <c r="C33" s="1219"/>
      <c r="D33" s="1220"/>
      <c r="E33" s="82"/>
      <c r="F33" s="1218"/>
      <c r="G33" s="1219"/>
      <c r="H33" s="1220"/>
      <c r="I33" s="872"/>
      <c r="J33" s="1218"/>
      <c r="K33" s="1219"/>
      <c r="L33" s="1220"/>
      <c r="M33" s="815"/>
      <c r="N33" s="24"/>
      <c r="O33" s="840"/>
      <c r="P33" s="843"/>
    </row>
    <row r="34" spans="2:17" ht="24" customHeight="1" x14ac:dyDescent="0.25">
      <c r="B34" s="1218"/>
      <c r="C34" s="1219"/>
      <c r="D34" s="1220"/>
      <c r="E34" s="82"/>
      <c r="F34" s="1218"/>
      <c r="G34" s="1219"/>
      <c r="H34" s="1220"/>
      <c r="I34" s="872"/>
      <c r="J34" s="1218"/>
      <c r="K34" s="1219"/>
      <c r="L34" s="1220"/>
      <c r="M34" s="815"/>
      <c r="N34" s="24"/>
      <c r="O34" s="834"/>
      <c r="P34" s="843"/>
    </row>
    <row r="35" spans="2:17" ht="3.75" customHeight="1" x14ac:dyDescent="0.25">
      <c r="B35" s="1222"/>
      <c r="C35" s="1222"/>
      <c r="D35" s="1222"/>
      <c r="E35" s="2"/>
      <c r="F35" s="1221"/>
      <c r="G35" s="1221"/>
      <c r="H35" s="1221"/>
      <c r="I35" s="1"/>
      <c r="J35" s="1222"/>
      <c r="K35" s="1222"/>
      <c r="L35" s="1222"/>
      <c r="M35" s="542"/>
      <c r="N35" s="24"/>
      <c r="O35" s="834"/>
      <c r="P35" s="843"/>
    </row>
    <row r="36" spans="2:17" ht="35.25" customHeight="1" x14ac:dyDescent="0.25">
      <c r="B36" s="1215" t="s">
        <v>609</v>
      </c>
      <c r="C36" s="1297"/>
      <c r="D36" s="1298"/>
      <c r="E36" s="69"/>
      <c r="F36" s="1215" t="s">
        <v>609</v>
      </c>
      <c r="G36" s="1297"/>
      <c r="H36" s="1298"/>
      <c r="I36" s="70"/>
      <c r="J36" s="1215" t="s">
        <v>609</v>
      </c>
      <c r="K36" s="1297"/>
      <c r="L36" s="1298"/>
      <c r="M36" s="546"/>
      <c r="O36" s="840"/>
      <c r="P36" s="843"/>
    </row>
    <row r="37" spans="2:17" ht="3.75" customHeight="1" x14ac:dyDescent="0.25">
      <c r="B37" s="1259"/>
      <c r="C37" s="1259"/>
      <c r="D37" s="1259"/>
      <c r="E37" s="1260"/>
      <c r="F37" s="1259"/>
      <c r="G37" s="1259"/>
      <c r="H37" s="1259"/>
      <c r="I37" s="1260"/>
      <c r="J37" s="1259"/>
      <c r="K37" s="1259"/>
      <c r="L37" s="1259"/>
      <c r="M37" s="572"/>
      <c r="O37" s="834"/>
      <c r="P37" s="843"/>
    </row>
    <row r="38" spans="2:17" ht="4.5" customHeight="1" thickBot="1" x14ac:dyDescent="0.3">
      <c r="B38" s="61"/>
      <c r="C38" s="61"/>
      <c r="D38" s="61"/>
      <c r="E38" s="2"/>
      <c r="F38" s="61"/>
      <c r="G38" s="61"/>
      <c r="H38" s="61"/>
      <c r="I38" s="687"/>
      <c r="J38" s="1273"/>
      <c r="K38" s="1274"/>
      <c r="L38" s="1274"/>
      <c r="M38" s="688"/>
      <c r="O38" s="840"/>
      <c r="P38" s="844"/>
    </row>
    <row r="39" spans="2:17" ht="27" customHeight="1" thickBot="1" x14ac:dyDescent="0.3">
      <c r="B39" s="1276" t="s">
        <v>376</v>
      </c>
      <c r="C39" s="1276"/>
      <c r="D39" s="195"/>
      <c r="E39" s="195"/>
      <c r="F39" s="1264" t="str">
        <f>$F$3</f>
        <v>WRITTEN EXERCISE #2</v>
      </c>
      <c r="G39" s="1265"/>
      <c r="H39" s="1266"/>
      <c r="I39" s="195"/>
      <c r="J39" s="195"/>
      <c r="K39" s="195"/>
      <c r="L39" s="544"/>
      <c r="M39" s="195"/>
      <c r="O39" s="840"/>
      <c r="P39" s="845"/>
    </row>
    <row r="40" spans="2:17" ht="5.25" customHeight="1" x14ac:dyDescent="0.25">
      <c r="B40" s="1235"/>
      <c r="C40" s="1235"/>
      <c r="D40" s="1235"/>
      <c r="E40" s="1235"/>
      <c r="F40" s="1235"/>
      <c r="G40" s="1235"/>
      <c r="H40" s="1235"/>
      <c r="I40" s="1235"/>
      <c r="J40" s="1235"/>
      <c r="K40" s="1235"/>
      <c r="L40" s="1235"/>
      <c r="M40" s="571"/>
      <c r="O40" s="834"/>
      <c r="P40" s="845"/>
    </row>
    <row r="41" spans="2:17" ht="9" customHeight="1" x14ac:dyDescent="0.25">
      <c r="B41" s="571"/>
      <c r="C41" s="571"/>
      <c r="D41" s="571"/>
      <c r="E41" s="571"/>
      <c r="F41" s="571"/>
      <c r="G41" s="571"/>
      <c r="H41" s="571"/>
      <c r="I41" s="571"/>
      <c r="J41" s="571"/>
      <c r="K41" s="571"/>
      <c r="L41" s="571"/>
      <c r="M41" s="571"/>
      <c r="O41" s="840"/>
      <c r="P41" s="845"/>
    </row>
    <row r="42" spans="2:17" s="620" customFormat="1" ht="18" customHeight="1" thickBot="1" x14ac:dyDescent="0.3">
      <c r="B42" s="1267" t="s">
        <v>325</v>
      </c>
      <c r="C42" s="1267"/>
      <c r="D42" s="673">
        <f>$D$6</f>
        <v>0</v>
      </c>
      <c r="E42" s="674"/>
      <c r="F42" s="1267" t="s">
        <v>346</v>
      </c>
      <c r="G42" s="1267"/>
      <c r="H42" s="675">
        <f>$H$6</f>
        <v>0</v>
      </c>
      <c r="I42" s="676"/>
      <c r="J42" s="1236" t="s">
        <v>6</v>
      </c>
      <c r="K42" s="1236"/>
      <c r="L42" s="677"/>
      <c r="M42" s="202"/>
      <c r="O42" s="840"/>
      <c r="P42" s="845"/>
    </row>
    <row r="43" spans="2:17" ht="4.5" customHeight="1" x14ac:dyDescent="0.25">
      <c r="B43" s="560"/>
      <c r="C43" s="560"/>
      <c r="D43" s="561"/>
      <c r="E43" s="562"/>
      <c r="F43" s="562"/>
      <c r="G43" s="563"/>
      <c r="H43" s="564"/>
      <c r="I43" s="548"/>
      <c r="J43" s="565"/>
      <c r="K43" s="566"/>
      <c r="L43" s="202"/>
      <c r="M43" s="202"/>
      <c r="O43" s="846"/>
      <c r="P43" s="845"/>
    </row>
    <row r="44" spans="2:17" ht="24.75" customHeight="1" thickBot="1" x14ac:dyDescent="0.3">
      <c r="B44" s="573"/>
      <c r="C44" s="573" t="s">
        <v>4</v>
      </c>
      <c r="D44" s="556">
        <f>$D$8</f>
        <v>0</v>
      </c>
      <c r="E44" s="562"/>
      <c r="F44" s="562"/>
      <c r="G44" s="573" t="s">
        <v>5</v>
      </c>
      <c r="H44" s="556">
        <f>$H$8</f>
        <v>0</v>
      </c>
      <c r="I44" s="1237" t="s">
        <v>7</v>
      </c>
      <c r="J44" s="1237"/>
      <c r="K44" s="1237"/>
      <c r="L44" s="576"/>
      <c r="M44" s="202"/>
      <c r="O44" s="846"/>
      <c r="P44" s="845"/>
      <c r="Q44" s="21"/>
    </row>
    <row r="45" spans="2:17" ht="3" customHeight="1" x14ac:dyDescent="0.25">
      <c r="B45" s="106"/>
      <c r="C45" s="106"/>
      <c r="D45" s="305"/>
      <c r="E45" s="203"/>
      <c r="F45" s="203"/>
      <c r="G45" s="38"/>
      <c r="H45" s="205"/>
      <c r="I45" s="60"/>
      <c r="J45" s="60"/>
      <c r="K45" s="202"/>
      <c r="L45" s="202"/>
      <c r="M45" s="202"/>
      <c r="O45" s="846"/>
      <c r="P45" s="845"/>
    </row>
    <row r="46" spans="2:17" ht="3" customHeight="1" x14ac:dyDescent="0.25">
      <c r="B46" s="577"/>
      <c r="C46" s="5"/>
      <c r="D46" s="5"/>
      <c r="E46" s="203"/>
      <c r="F46" s="203"/>
      <c r="G46" s="38"/>
      <c r="H46" s="88"/>
      <c r="I46" s="1233"/>
      <c r="J46" s="1234"/>
      <c r="K46" s="202"/>
      <c r="L46" s="202"/>
      <c r="M46" s="202"/>
      <c r="O46" s="846"/>
      <c r="P46" s="845"/>
    </row>
    <row r="47" spans="2:17" ht="3" customHeight="1" x14ac:dyDescent="0.25">
      <c r="B47" s="62"/>
      <c r="C47" s="58"/>
      <c r="D47" s="305"/>
      <c r="E47" s="571"/>
      <c r="F47" s="571"/>
      <c r="G47" s="2"/>
      <c r="H47" s="2"/>
      <c r="I47" s="2"/>
      <c r="J47" s="2"/>
      <c r="K47" s="2"/>
      <c r="L47" s="2"/>
      <c r="M47" s="2"/>
      <c r="O47" s="846"/>
      <c r="P47" s="845"/>
    </row>
    <row r="48" spans="2:17" ht="3" customHeight="1" x14ac:dyDescent="0.25">
      <c r="B48" s="2"/>
      <c r="C48" s="2"/>
      <c r="D48" s="2"/>
      <c r="E48" s="2"/>
      <c r="F48" s="2"/>
      <c r="G48" s="2"/>
      <c r="H48" s="2"/>
      <c r="I48" s="2"/>
      <c r="J48" s="2"/>
      <c r="K48" s="2"/>
      <c r="L48" s="2"/>
      <c r="M48" s="2"/>
      <c r="O48" s="846"/>
      <c r="P48" s="845"/>
    </row>
    <row r="49" spans="2:16" s="39" customFormat="1" ht="16.5" customHeight="1" thickBot="1" x14ac:dyDescent="0.3">
      <c r="B49" s="1225" t="s">
        <v>493</v>
      </c>
      <c r="C49" s="1226"/>
      <c r="D49" s="1227"/>
      <c r="E49" s="38"/>
      <c r="F49" s="1225" t="s">
        <v>601</v>
      </c>
      <c r="G49" s="1226"/>
      <c r="H49" s="1227"/>
      <c r="I49" s="25"/>
      <c r="J49" s="1228" t="s">
        <v>602</v>
      </c>
      <c r="K49" s="1229"/>
      <c r="L49" s="1230"/>
      <c r="M49" s="539"/>
      <c r="O49" s="846"/>
      <c r="P49" s="845"/>
    </row>
    <row r="50" spans="2:16" s="22" customFormat="1" ht="13.5" customHeight="1" thickBot="1" x14ac:dyDescent="0.45">
      <c r="B50" s="553"/>
      <c r="C50" s="554"/>
      <c r="D50" s="621" t="s">
        <v>491</v>
      </c>
      <c r="E50" s="26"/>
      <c r="F50" s="1239"/>
      <c r="G50" s="1240"/>
      <c r="H50" s="622" t="s">
        <v>491</v>
      </c>
      <c r="I50" s="27"/>
      <c r="J50" s="1239"/>
      <c r="K50" s="1240"/>
      <c r="L50" s="622" t="s">
        <v>491</v>
      </c>
      <c r="M50" s="555"/>
      <c r="O50" s="847"/>
      <c r="P50" s="845"/>
    </row>
    <row r="51" spans="2:16" ht="56.25" customHeight="1" x14ac:dyDescent="0.4">
      <c r="B51" s="1247">
        <f>VLOOKUP(D50,$C$87:$F$95,4)</f>
        <v>0</v>
      </c>
      <c r="C51" s="1248"/>
      <c r="D51" s="1249"/>
      <c r="E51" s="2"/>
      <c r="F51" s="1247">
        <f>VLOOKUP(H50,$C$87:$F$95,4)</f>
        <v>0</v>
      </c>
      <c r="G51" s="1248"/>
      <c r="H51" s="1249"/>
      <c r="I51" s="28"/>
      <c r="J51" s="1247">
        <f>VLOOKUP(L50,$C$87:$F$95,4)</f>
        <v>0</v>
      </c>
      <c r="K51" s="1248"/>
      <c r="L51" s="1249"/>
      <c r="M51" s="540"/>
      <c r="O51" s="847"/>
      <c r="P51" s="845"/>
    </row>
    <row r="52" spans="2:16" ht="3.75" customHeight="1" x14ac:dyDescent="0.25">
      <c r="B52" s="1253"/>
      <c r="C52" s="1254"/>
      <c r="D52" s="1254"/>
      <c r="E52" s="2"/>
      <c r="F52" s="1250"/>
      <c r="G52" s="1251"/>
      <c r="H52" s="1251"/>
      <c r="I52" s="1"/>
      <c r="J52" s="1253"/>
      <c r="K52" s="1254"/>
      <c r="L52" s="1254"/>
      <c r="M52" s="570"/>
      <c r="O52" s="81"/>
      <c r="P52" s="845"/>
    </row>
    <row r="53" spans="2:16" ht="25.95" customHeight="1" x14ac:dyDescent="0.25">
      <c r="B53" s="1261" t="s">
        <v>863</v>
      </c>
      <c r="C53" s="1262"/>
      <c r="D53" s="1263"/>
      <c r="E53" s="7"/>
      <c r="F53" s="1261" t="s">
        <v>863</v>
      </c>
      <c r="G53" s="1262"/>
      <c r="H53" s="1263"/>
      <c r="I53" s="8"/>
      <c r="J53" s="1261" t="s">
        <v>863</v>
      </c>
      <c r="K53" s="1262"/>
      <c r="L53" s="1263"/>
      <c r="M53" s="541"/>
      <c r="O53" s="81"/>
      <c r="P53" s="845"/>
    </row>
    <row r="54" spans="2:16" ht="24" customHeight="1" x14ac:dyDescent="0.25">
      <c r="B54" s="1212"/>
      <c r="C54" s="1213"/>
      <c r="D54" s="1214"/>
      <c r="E54" s="3"/>
      <c r="F54" s="1212"/>
      <c r="G54" s="1213"/>
      <c r="H54" s="1214"/>
      <c r="I54" s="1"/>
      <c r="J54" s="1212"/>
      <c r="K54" s="1213"/>
      <c r="L54" s="1214"/>
      <c r="M54" s="579"/>
      <c r="O54" s="81"/>
      <c r="P54" s="81"/>
    </row>
    <row r="55" spans="2:16" ht="24" customHeight="1" x14ac:dyDescent="0.25">
      <c r="B55" s="1212"/>
      <c r="C55" s="1213"/>
      <c r="D55" s="1214"/>
      <c r="E55" s="670"/>
      <c r="F55" s="1212"/>
      <c r="G55" s="1213"/>
      <c r="H55" s="1214"/>
      <c r="I55" s="1"/>
      <c r="J55" s="1212"/>
      <c r="K55" s="1213"/>
      <c r="L55" s="1214"/>
      <c r="M55" s="579"/>
      <c r="O55" s="81"/>
      <c r="P55" s="81"/>
    </row>
    <row r="56" spans="2:16" ht="24" customHeight="1" x14ac:dyDescent="0.25">
      <c r="B56" s="1212"/>
      <c r="C56" s="1213"/>
      <c r="D56" s="1214"/>
      <c r="E56" s="3"/>
      <c r="F56" s="1212"/>
      <c r="G56" s="1213"/>
      <c r="H56" s="1214"/>
      <c r="I56" s="1"/>
      <c r="J56" s="1212"/>
      <c r="K56" s="1213"/>
      <c r="L56" s="1214"/>
      <c r="M56" s="579"/>
      <c r="O56" s="81"/>
      <c r="P56" s="81"/>
    </row>
    <row r="57" spans="2:16" ht="24" customHeight="1" x14ac:dyDescent="0.25">
      <c r="B57" s="1212"/>
      <c r="C57" s="1213"/>
      <c r="D57" s="1214"/>
      <c r="E57" s="3"/>
      <c r="F57" s="1212"/>
      <c r="G57" s="1213"/>
      <c r="H57" s="1214"/>
      <c r="I57" s="1"/>
      <c r="J57" s="1212"/>
      <c r="K57" s="1213"/>
      <c r="L57" s="1214"/>
      <c r="M57" s="579"/>
      <c r="O57" s="81"/>
      <c r="P57" s="81"/>
    </row>
    <row r="58" spans="2:16" ht="24" customHeight="1" x14ac:dyDescent="0.25">
      <c r="B58" s="1212"/>
      <c r="C58" s="1213"/>
      <c r="D58" s="1214"/>
      <c r="E58" s="3"/>
      <c r="F58" s="1212"/>
      <c r="G58" s="1213"/>
      <c r="H58" s="1214"/>
      <c r="I58" s="1"/>
      <c r="J58" s="1212"/>
      <c r="K58" s="1213"/>
      <c r="L58" s="1214"/>
      <c r="M58" s="579"/>
      <c r="O58" s="81"/>
      <c r="P58" s="81"/>
    </row>
    <row r="59" spans="2:16" ht="24" customHeight="1" x14ac:dyDescent="0.25">
      <c r="B59" s="1212"/>
      <c r="C59" s="1213"/>
      <c r="D59" s="1214"/>
      <c r="E59" s="3"/>
      <c r="F59" s="1212"/>
      <c r="G59" s="1213"/>
      <c r="H59" s="1214"/>
      <c r="I59" s="1"/>
      <c r="J59" s="1212"/>
      <c r="K59" s="1213"/>
      <c r="L59" s="1214"/>
      <c r="M59" s="579"/>
      <c r="O59" s="81"/>
      <c r="P59" s="81"/>
    </row>
    <row r="60" spans="2:16" ht="24" customHeight="1" x14ac:dyDescent="0.25">
      <c r="B60" s="1212"/>
      <c r="C60" s="1213"/>
      <c r="D60" s="1214"/>
      <c r="E60" s="3"/>
      <c r="F60" s="1212"/>
      <c r="G60" s="1213"/>
      <c r="H60" s="1214"/>
      <c r="I60" s="1"/>
      <c r="J60" s="1212"/>
      <c r="K60" s="1213"/>
      <c r="L60" s="1214"/>
      <c r="M60" s="579"/>
      <c r="O60" s="81"/>
      <c r="P60" s="81"/>
    </row>
    <row r="61" spans="2:16" ht="24" customHeight="1" x14ac:dyDescent="0.25">
      <c r="B61" s="1212"/>
      <c r="C61" s="1213"/>
      <c r="D61" s="1214"/>
      <c r="E61" s="3"/>
      <c r="F61" s="1212"/>
      <c r="G61" s="1213"/>
      <c r="H61" s="1214"/>
      <c r="I61" s="1"/>
      <c r="J61" s="1212"/>
      <c r="K61" s="1213"/>
      <c r="L61" s="1214"/>
      <c r="M61" s="579"/>
      <c r="O61" s="81"/>
      <c r="P61" s="81"/>
    </row>
    <row r="62" spans="2:16" ht="3.6" customHeight="1" x14ac:dyDescent="0.25">
      <c r="B62" s="1223"/>
      <c r="C62" s="1223"/>
      <c r="D62" s="1223"/>
      <c r="E62" s="2"/>
      <c r="F62" s="1223"/>
      <c r="G62" s="1223"/>
      <c r="H62" s="1223"/>
      <c r="I62" s="1"/>
      <c r="J62" s="1223"/>
      <c r="K62" s="1223"/>
      <c r="L62" s="1223"/>
      <c r="M62" s="579"/>
      <c r="N62" s="24"/>
      <c r="O62" s="81"/>
      <c r="P62" s="81"/>
    </row>
    <row r="63" spans="2:16" ht="12.6" customHeight="1" x14ac:dyDescent="0.25">
      <c r="B63" s="1269" t="s">
        <v>890</v>
      </c>
      <c r="C63" s="1270"/>
      <c r="D63" s="1271"/>
      <c r="E63" s="2"/>
      <c r="F63" s="1269" t="s">
        <v>890</v>
      </c>
      <c r="G63" s="1270"/>
      <c r="H63" s="1271"/>
      <c r="I63" s="1"/>
      <c r="J63" s="1269" t="s">
        <v>890</v>
      </c>
      <c r="K63" s="1270"/>
      <c r="L63" s="1271"/>
      <c r="M63" s="542"/>
      <c r="N63" s="24"/>
      <c r="O63" s="839"/>
      <c r="P63" s="839"/>
    </row>
    <row r="64" spans="2:16" ht="24" customHeight="1" x14ac:dyDescent="0.25">
      <c r="B64" s="1212"/>
      <c r="C64" s="1213"/>
      <c r="D64" s="1214"/>
      <c r="E64" s="82"/>
      <c r="F64" s="1212"/>
      <c r="G64" s="1213"/>
      <c r="H64" s="1214"/>
      <c r="I64" s="872"/>
      <c r="J64" s="1212"/>
      <c r="K64" s="1213"/>
      <c r="L64" s="1214"/>
      <c r="M64" s="543"/>
      <c r="N64" s="24"/>
      <c r="O64" s="839"/>
      <c r="P64" s="839"/>
    </row>
    <row r="65" spans="2:16" ht="24" customHeight="1" x14ac:dyDescent="0.25">
      <c r="B65" s="1218"/>
      <c r="C65" s="1219"/>
      <c r="D65" s="1220"/>
      <c r="E65" s="82"/>
      <c r="F65" s="1218"/>
      <c r="G65" s="1219"/>
      <c r="H65" s="1220"/>
      <c r="I65" s="872"/>
      <c r="J65" s="1218"/>
      <c r="K65" s="1219"/>
      <c r="L65" s="1220"/>
      <c r="M65" s="815"/>
      <c r="N65" s="24"/>
      <c r="O65" s="840"/>
      <c r="P65" s="841"/>
    </row>
    <row r="66" spans="2:16" ht="24" customHeight="1" x14ac:dyDescent="0.25">
      <c r="B66" s="1218"/>
      <c r="C66" s="1219"/>
      <c r="D66" s="1220"/>
      <c r="E66" s="82"/>
      <c r="F66" s="1218"/>
      <c r="G66" s="1219"/>
      <c r="H66" s="1220"/>
      <c r="I66" s="872"/>
      <c r="J66" s="1218"/>
      <c r="K66" s="1219"/>
      <c r="L66" s="1220"/>
      <c r="M66" s="815"/>
      <c r="N66" s="24"/>
      <c r="O66" s="840"/>
      <c r="P66" s="841"/>
    </row>
    <row r="67" spans="2:16" ht="24" customHeight="1" x14ac:dyDescent="0.25">
      <c r="B67" s="1218"/>
      <c r="C67" s="1219"/>
      <c r="D67" s="1220"/>
      <c r="E67" s="82"/>
      <c r="F67" s="1218"/>
      <c r="G67" s="1219"/>
      <c r="H67" s="1220"/>
      <c r="I67" s="872"/>
      <c r="J67" s="1218"/>
      <c r="K67" s="1219"/>
      <c r="L67" s="1220"/>
      <c r="M67" s="815"/>
      <c r="N67" s="24"/>
      <c r="O67" s="840"/>
      <c r="P67" s="842"/>
    </row>
    <row r="68" spans="2:16" ht="24" customHeight="1" x14ac:dyDescent="0.25">
      <c r="B68" s="1218"/>
      <c r="C68" s="1219"/>
      <c r="D68" s="1220"/>
      <c r="E68" s="82"/>
      <c r="F68" s="1218"/>
      <c r="G68" s="1219"/>
      <c r="H68" s="1220"/>
      <c r="I68" s="872"/>
      <c r="J68" s="1218"/>
      <c r="K68" s="1219"/>
      <c r="L68" s="1220"/>
      <c r="M68" s="815"/>
      <c r="N68" s="24"/>
      <c r="O68" s="834"/>
      <c r="P68" s="81"/>
    </row>
    <row r="69" spans="2:16" ht="24" customHeight="1" x14ac:dyDescent="0.25">
      <c r="B69" s="1218"/>
      <c r="C69" s="1219"/>
      <c r="D69" s="1220"/>
      <c r="E69" s="82"/>
      <c r="F69" s="1218"/>
      <c r="G69" s="1219"/>
      <c r="H69" s="1220"/>
      <c r="I69" s="872"/>
      <c r="J69" s="1218"/>
      <c r="K69" s="1219"/>
      <c r="L69" s="1220"/>
      <c r="M69" s="815"/>
      <c r="N69" s="24"/>
      <c r="O69" s="840"/>
      <c r="P69" s="81"/>
    </row>
    <row r="70" spans="2:16" ht="24" customHeight="1" x14ac:dyDescent="0.25">
      <c r="B70" s="1218"/>
      <c r="C70" s="1219"/>
      <c r="D70" s="1220"/>
      <c r="E70" s="82"/>
      <c r="F70" s="1218"/>
      <c r="G70" s="1219"/>
      <c r="H70" s="1220"/>
      <c r="I70" s="872"/>
      <c r="J70" s="1218"/>
      <c r="K70" s="1219"/>
      <c r="L70" s="1220"/>
      <c r="M70" s="815"/>
      <c r="N70" s="24"/>
      <c r="O70" s="834"/>
      <c r="P70" s="81"/>
    </row>
    <row r="71" spans="2:16" ht="3.75" customHeight="1" x14ac:dyDescent="0.25">
      <c r="B71" s="1222"/>
      <c r="C71" s="1222"/>
      <c r="D71" s="1222"/>
      <c r="E71" s="2"/>
      <c r="F71" s="1221"/>
      <c r="G71" s="1221"/>
      <c r="H71" s="1221"/>
      <c r="I71" s="1"/>
      <c r="J71" s="1222"/>
      <c r="K71" s="1222"/>
      <c r="L71" s="1222"/>
      <c r="M71" s="542"/>
      <c r="O71" s="81"/>
      <c r="P71" s="81"/>
    </row>
    <row r="72" spans="2:16" ht="36" customHeight="1" x14ac:dyDescent="0.25">
      <c r="B72" s="1215" t="s">
        <v>609</v>
      </c>
      <c r="C72" s="1297"/>
      <c r="D72" s="1298"/>
      <c r="E72" s="69"/>
      <c r="F72" s="1215" t="s">
        <v>609</v>
      </c>
      <c r="G72" s="1297"/>
      <c r="H72" s="1298"/>
      <c r="I72" s="70"/>
      <c r="J72" s="1215" t="s">
        <v>609</v>
      </c>
      <c r="K72" s="1297"/>
      <c r="L72" s="1298"/>
      <c r="M72" s="546"/>
      <c r="O72" s="81"/>
      <c r="P72" s="81"/>
    </row>
    <row r="73" spans="2:16" ht="15" customHeight="1" x14ac:dyDescent="0.25">
      <c r="B73" s="1287" t="s">
        <v>494</v>
      </c>
      <c r="C73" s="1287"/>
      <c r="D73" s="1287"/>
      <c r="E73" s="1287"/>
      <c r="F73" s="1287"/>
      <c r="G73" s="1287"/>
      <c r="H73" s="1287"/>
      <c r="I73" s="1287"/>
      <c r="J73" s="1287"/>
      <c r="K73" s="1287"/>
      <c r="L73" s="1287"/>
      <c r="M73" s="1287"/>
      <c r="O73" s="81"/>
      <c r="P73" s="81"/>
    </row>
    <row r="74" spans="2:16" x14ac:dyDescent="0.25">
      <c r="O74" s="81"/>
      <c r="P74" s="81"/>
    </row>
    <row r="75" spans="2:16" ht="13.2" hidden="1" customHeight="1" x14ac:dyDescent="0.25">
      <c r="O75" s="81"/>
      <c r="P75" s="81"/>
    </row>
    <row r="76" spans="2:16" ht="13.2" hidden="1" customHeight="1" x14ac:dyDescent="0.25">
      <c r="O76" s="81"/>
      <c r="P76" s="81"/>
    </row>
    <row r="77" spans="2:16" ht="13.2" hidden="1" customHeight="1" x14ac:dyDescent="0.25">
      <c r="O77" s="81"/>
      <c r="P77" s="81"/>
    </row>
    <row r="78" spans="2:16" ht="13.2" hidden="1" customHeight="1" x14ac:dyDescent="0.25">
      <c r="O78" s="81"/>
      <c r="P78" s="81"/>
    </row>
    <row r="79" spans="2:16" ht="13.2" hidden="1" customHeight="1" x14ac:dyDescent="0.25">
      <c r="O79" s="81"/>
      <c r="P79" s="81"/>
    </row>
    <row r="80" spans="2:16" ht="13.2" hidden="1" customHeight="1" x14ac:dyDescent="0.25">
      <c r="O80" s="81"/>
      <c r="P80" s="81"/>
    </row>
    <row r="81" spans="3:22" ht="13.2" hidden="1" customHeight="1" x14ac:dyDescent="0.25">
      <c r="O81" s="81"/>
      <c r="P81" s="81"/>
    </row>
    <row r="82" spans="3:22" ht="13.2" hidden="1" customHeight="1" x14ac:dyDescent="0.25">
      <c r="O82" s="81"/>
      <c r="P82" s="81"/>
    </row>
    <row r="83" spans="3:22" ht="13.2" hidden="1" customHeight="1" x14ac:dyDescent="0.25">
      <c r="O83" s="81"/>
      <c r="P83" s="81"/>
    </row>
    <row r="84" spans="3:22" ht="13.2" hidden="1" customHeight="1" x14ac:dyDescent="0.25">
      <c r="O84" s="81"/>
      <c r="P84" s="81"/>
    </row>
    <row r="85" spans="3:22" ht="13.2" hidden="1" customHeight="1" x14ac:dyDescent="0.25">
      <c r="C85" s="531"/>
      <c r="O85" s="81"/>
      <c r="P85" s="81"/>
    </row>
    <row r="86" spans="3:22" ht="13.2" hidden="1" customHeight="1" x14ac:dyDescent="0.25">
      <c r="C86" s="531" t="s">
        <v>358</v>
      </c>
      <c r="O86" s="81"/>
      <c r="P86" s="81"/>
    </row>
    <row r="87" spans="3:22" ht="24.6" hidden="1" customHeight="1" x14ac:dyDescent="0.4">
      <c r="C87" s="693" t="s">
        <v>263</v>
      </c>
      <c r="D87" s="694"/>
      <c r="F87" s="695" t="s">
        <v>80</v>
      </c>
      <c r="G87" s="696"/>
      <c r="H87" s="567"/>
      <c r="I87" s="567"/>
      <c r="J87" s="567"/>
      <c r="K87" s="567"/>
      <c r="L87" s="567"/>
      <c r="M87" s="567"/>
      <c r="N87" s="567"/>
      <c r="O87" s="849"/>
      <c r="P87" s="850"/>
      <c r="Q87" s="567"/>
      <c r="R87" s="567"/>
      <c r="S87" s="567"/>
      <c r="T87" s="567"/>
      <c r="U87" s="567"/>
      <c r="V87" s="568"/>
    </row>
    <row r="88" spans="3:22" ht="24.6" hidden="1" customHeight="1" x14ac:dyDescent="0.4">
      <c r="C88" s="693" t="s">
        <v>490</v>
      </c>
      <c r="D88" s="694"/>
      <c r="F88" s="695" t="s">
        <v>367</v>
      </c>
      <c r="G88" s="696"/>
      <c r="H88" s="567"/>
      <c r="I88" s="567"/>
      <c r="J88" s="567"/>
      <c r="K88" s="567"/>
      <c r="L88" s="567"/>
      <c r="M88" s="567"/>
      <c r="N88" s="567"/>
      <c r="O88" s="849"/>
      <c r="P88" s="850"/>
      <c r="Q88" s="567"/>
      <c r="R88" s="567"/>
      <c r="S88" s="567"/>
      <c r="T88" s="567"/>
      <c r="U88" s="567"/>
      <c r="V88" s="568"/>
    </row>
    <row r="89" spans="3:22" ht="24.6" hidden="1" customHeight="1" x14ac:dyDescent="0.4">
      <c r="C89" s="693" t="s">
        <v>487</v>
      </c>
      <c r="D89" s="694"/>
      <c r="F89" s="695" t="s">
        <v>555</v>
      </c>
      <c r="G89" s="696"/>
      <c r="H89" s="567"/>
      <c r="I89" s="567"/>
      <c r="J89" s="567"/>
      <c r="K89" s="567"/>
      <c r="L89" s="567"/>
      <c r="M89" s="567"/>
      <c r="N89" s="567"/>
      <c r="O89" s="849"/>
      <c r="P89" s="850"/>
      <c r="Q89" s="567"/>
      <c r="R89" s="567"/>
      <c r="S89" s="567"/>
      <c r="T89" s="567"/>
      <c r="U89" s="567"/>
      <c r="V89" s="568"/>
    </row>
    <row r="90" spans="3:22" ht="24.6" hidden="1" customHeight="1" x14ac:dyDescent="0.4">
      <c r="C90" s="693" t="s">
        <v>262</v>
      </c>
      <c r="D90" s="694"/>
      <c r="F90" s="695" t="s">
        <v>79</v>
      </c>
      <c r="G90" s="696"/>
      <c r="H90" s="567"/>
      <c r="I90" s="567"/>
      <c r="J90" s="567"/>
      <c r="K90" s="567"/>
      <c r="L90" s="567"/>
      <c r="M90" s="567"/>
      <c r="N90" s="567"/>
      <c r="O90" s="849"/>
      <c r="P90" s="850"/>
      <c r="Q90" s="567"/>
      <c r="R90" s="567"/>
      <c r="S90" s="567"/>
      <c r="T90" s="567"/>
      <c r="U90" s="567"/>
      <c r="V90" s="568"/>
    </row>
    <row r="91" spans="3:22" ht="24.6" hidden="1" customHeight="1" x14ac:dyDescent="0.4">
      <c r="C91" s="693" t="s">
        <v>485</v>
      </c>
      <c r="D91" s="694"/>
      <c r="F91" s="695" t="s">
        <v>74</v>
      </c>
      <c r="G91" s="696"/>
      <c r="H91" s="567"/>
      <c r="I91" s="567"/>
      <c r="J91" s="567"/>
      <c r="K91" s="567"/>
      <c r="L91" s="567"/>
      <c r="M91" s="567"/>
      <c r="N91" s="567"/>
      <c r="O91" s="849"/>
      <c r="P91" s="850"/>
      <c r="Q91" s="567"/>
      <c r="R91" s="567"/>
      <c r="S91" s="567"/>
      <c r="T91" s="567"/>
      <c r="U91" s="567"/>
      <c r="V91" s="568"/>
    </row>
    <row r="92" spans="3:22" ht="24.6" hidden="1" customHeight="1" x14ac:dyDescent="0.4">
      <c r="C92" s="693" t="s">
        <v>489</v>
      </c>
      <c r="D92" s="694"/>
      <c r="F92" s="695" t="s">
        <v>365</v>
      </c>
      <c r="G92" s="696"/>
      <c r="H92" s="567"/>
      <c r="I92" s="567"/>
      <c r="J92" s="567"/>
      <c r="K92" s="567"/>
      <c r="L92" s="567"/>
      <c r="M92" s="567"/>
      <c r="N92" s="567"/>
      <c r="O92" s="849"/>
      <c r="P92" s="850"/>
      <c r="Q92" s="567"/>
      <c r="R92" s="567"/>
      <c r="S92" s="567"/>
      <c r="T92" s="567"/>
      <c r="U92" s="567"/>
      <c r="V92" s="568"/>
    </row>
    <row r="93" spans="3:22" ht="24.6" hidden="1" customHeight="1" x14ac:dyDescent="0.4">
      <c r="C93" s="693" t="s">
        <v>488</v>
      </c>
      <c r="D93" s="694"/>
      <c r="F93" s="695" t="s">
        <v>77</v>
      </c>
      <c r="G93" s="696"/>
      <c r="H93" s="567"/>
      <c r="I93" s="567"/>
      <c r="J93" s="567"/>
      <c r="K93" s="567"/>
      <c r="L93" s="567"/>
      <c r="M93" s="567"/>
      <c r="N93" s="567"/>
      <c r="O93" s="849"/>
      <c r="P93" s="850"/>
      <c r="Q93" s="567"/>
      <c r="R93" s="567"/>
      <c r="S93" s="567"/>
      <c r="T93" s="567"/>
      <c r="U93" s="567"/>
      <c r="V93" s="568"/>
    </row>
    <row r="94" spans="3:22" ht="24.6" hidden="1" customHeight="1" x14ac:dyDescent="0.4">
      <c r="C94" s="693" t="s">
        <v>486</v>
      </c>
      <c r="D94" s="694"/>
      <c r="F94" s="695" t="s">
        <v>75</v>
      </c>
      <c r="G94" s="697"/>
      <c r="H94" s="567"/>
      <c r="I94" s="567"/>
      <c r="J94" s="567"/>
      <c r="K94" s="567"/>
      <c r="L94" s="567"/>
      <c r="M94" s="567"/>
      <c r="N94" s="567"/>
      <c r="O94" s="849"/>
      <c r="P94" s="850"/>
      <c r="Q94" s="567"/>
      <c r="R94" s="567"/>
      <c r="S94" s="567"/>
      <c r="T94" s="567"/>
      <c r="U94" s="567"/>
      <c r="V94" s="568"/>
    </row>
    <row r="95" spans="3:22" ht="24.6" hidden="1" customHeight="1" x14ac:dyDescent="0.4">
      <c r="C95" s="538" t="s">
        <v>491</v>
      </c>
      <c r="D95" s="694"/>
      <c r="F95" s="695"/>
      <c r="G95" s="696"/>
      <c r="H95" s="567"/>
      <c r="I95" s="567"/>
      <c r="J95" s="567"/>
      <c r="K95" s="567"/>
      <c r="L95" s="567"/>
      <c r="M95" s="567"/>
      <c r="N95" s="567"/>
      <c r="O95" s="849"/>
      <c r="P95" s="850"/>
      <c r="Q95" s="567"/>
      <c r="R95" s="567"/>
      <c r="S95" s="567"/>
      <c r="T95" s="567"/>
      <c r="U95" s="567"/>
      <c r="V95" s="568"/>
    </row>
    <row r="96" spans="3:22" ht="13.2" hidden="1" customHeight="1" x14ac:dyDescent="0.25">
      <c r="O96" s="81"/>
      <c r="P96" s="81"/>
    </row>
    <row r="97" spans="1:16" ht="13.2" hidden="1" customHeight="1" x14ac:dyDescent="0.25">
      <c r="O97" s="81"/>
      <c r="P97" s="81"/>
    </row>
    <row r="98" spans="1:16" ht="13.2" hidden="1" customHeight="1" x14ac:dyDescent="0.25">
      <c r="O98" s="81"/>
      <c r="P98" s="81"/>
    </row>
    <row r="99" spans="1:16" ht="13.2" hidden="1" customHeight="1" x14ac:dyDescent="0.25">
      <c r="A99" s="549"/>
      <c r="B99" s="549"/>
      <c r="C99" s="549"/>
      <c r="D99" s="549"/>
      <c r="E99" s="549"/>
      <c r="F99" s="549"/>
      <c r="G99" s="549"/>
      <c r="H99" s="549"/>
      <c r="O99" s="81"/>
      <c r="P99" s="81"/>
    </row>
    <row r="100" spans="1:16" ht="14.25" hidden="1" customHeight="1" x14ac:dyDescent="0.25">
      <c r="A100" s="549"/>
      <c r="B100" s="549"/>
      <c r="C100" s="1285" t="s">
        <v>485</v>
      </c>
      <c r="D100" s="1285"/>
      <c r="E100" s="1285"/>
      <c r="F100" s="1285"/>
      <c r="G100" s="1285"/>
      <c r="H100" s="1285"/>
      <c r="O100" s="81"/>
      <c r="P100" s="81"/>
    </row>
    <row r="101" spans="1:16" ht="6" hidden="1" customHeight="1" x14ac:dyDescent="0.25">
      <c r="A101" s="549"/>
      <c r="B101" s="549"/>
      <c r="C101" s="548"/>
      <c r="D101" s="548"/>
      <c r="E101" s="2"/>
      <c r="F101" s="2"/>
      <c r="G101" s="2"/>
      <c r="H101" s="2"/>
      <c r="O101" s="81"/>
      <c r="P101" s="81"/>
    </row>
    <row r="102" spans="1:16" ht="13.2" hidden="1" customHeight="1" x14ac:dyDescent="0.25">
      <c r="A102" s="1286"/>
      <c r="B102" s="1286"/>
      <c r="C102" s="1268" t="s">
        <v>496</v>
      </c>
      <c r="D102" s="1268"/>
      <c r="E102" s="1268"/>
      <c r="F102" s="1268"/>
      <c r="G102" s="1268"/>
      <c r="H102" s="1268"/>
      <c r="O102" s="81"/>
      <c r="P102" s="81"/>
    </row>
    <row r="103" spans="1:16" ht="13.2" hidden="1" customHeight="1" x14ac:dyDescent="0.25">
      <c r="A103" s="1286"/>
      <c r="B103" s="1286"/>
      <c r="C103" s="1268" t="s">
        <v>497</v>
      </c>
      <c r="D103" s="1268"/>
      <c r="E103" s="1268"/>
      <c r="F103" s="1268"/>
      <c r="G103" s="1268"/>
      <c r="H103" s="1268"/>
      <c r="O103" s="81"/>
      <c r="P103" s="81"/>
    </row>
    <row r="104" spans="1:16" ht="13.2" hidden="1" customHeight="1" x14ac:dyDescent="0.25">
      <c r="A104" s="1286"/>
      <c r="B104" s="1286"/>
      <c r="C104" s="1278" t="s">
        <v>559</v>
      </c>
      <c r="D104" s="1278"/>
      <c r="E104" s="1278"/>
      <c r="F104" s="1278"/>
      <c r="G104" s="1278"/>
      <c r="H104" s="1278"/>
      <c r="O104" s="81"/>
      <c r="P104" s="81"/>
    </row>
    <row r="105" spans="1:16" ht="13.2" hidden="1" customHeight="1" x14ac:dyDescent="0.25">
      <c r="A105" s="1286"/>
      <c r="B105" s="1286"/>
      <c r="C105" s="1272" t="s">
        <v>498</v>
      </c>
      <c r="D105" s="1272"/>
      <c r="E105" s="1272"/>
      <c r="F105" s="1272"/>
      <c r="G105" s="1272"/>
      <c r="H105" s="1272"/>
      <c r="O105" s="81"/>
      <c r="P105" s="81"/>
    </row>
    <row r="106" spans="1:16" ht="13.2" hidden="1" customHeight="1" x14ac:dyDescent="0.25">
      <c r="A106" s="1286"/>
      <c r="B106" s="1286"/>
      <c r="C106" s="1272" t="s">
        <v>499</v>
      </c>
      <c r="D106" s="1272"/>
      <c r="E106" s="1272"/>
      <c r="F106" s="1272"/>
      <c r="G106" s="1272"/>
      <c r="H106" s="1272"/>
      <c r="O106" s="81"/>
      <c r="P106" s="81"/>
    </row>
    <row r="107" spans="1:16" ht="13.2" hidden="1" customHeight="1" x14ac:dyDescent="0.25">
      <c r="A107" s="1286"/>
      <c r="B107" s="1286"/>
      <c r="C107" s="1272" t="s">
        <v>500</v>
      </c>
      <c r="D107" s="1272"/>
      <c r="E107" s="1272"/>
      <c r="F107" s="1272"/>
      <c r="G107" s="1272"/>
      <c r="H107" s="1272"/>
      <c r="O107" s="81"/>
      <c r="P107" s="81"/>
    </row>
    <row r="108" spans="1:16" ht="13.2" hidden="1" customHeight="1" x14ac:dyDescent="0.25">
      <c r="A108" s="1286"/>
      <c r="B108" s="1286"/>
      <c r="C108" s="1272" t="s">
        <v>501</v>
      </c>
      <c r="D108" s="1272"/>
      <c r="E108" s="1272"/>
      <c r="F108" s="1272"/>
      <c r="G108" s="1272"/>
      <c r="H108" s="1272"/>
      <c r="O108" s="81"/>
      <c r="P108" s="81"/>
    </row>
    <row r="109" spans="1:16" ht="13.2" hidden="1" customHeight="1" x14ac:dyDescent="0.25">
      <c r="A109" s="1286"/>
      <c r="B109" s="1286"/>
      <c r="C109" s="1268" t="s">
        <v>502</v>
      </c>
      <c r="D109" s="1268"/>
      <c r="E109" s="1268"/>
      <c r="F109" s="1268"/>
      <c r="G109" s="1268"/>
      <c r="H109" s="1268"/>
      <c r="O109" s="81"/>
      <c r="P109" s="81"/>
    </row>
    <row r="110" spans="1:16" ht="13.2" hidden="1" customHeight="1" x14ac:dyDescent="0.25">
      <c r="A110" s="574"/>
      <c r="B110" s="574"/>
      <c r="C110" s="537"/>
      <c r="D110" s="537"/>
      <c r="E110" s="537"/>
      <c r="F110" s="537"/>
      <c r="G110" s="537"/>
      <c r="H110" s="549"/>
      <c r="O110" s="81"/>
      <c r="P110" s="81"/>
    </row>
    <row r="111" spans="1:16" ht="14.25" hidden="1" customHeight="1" x14ac:dyDescent="0.25">
      <c r="A111" s="574"/>
      <c r="B111" s="574"/>
      <c r="C111" s="1284" t="s">
        <v>486</v>
      </c>
      <c r="D111" s="1284"/>
      <c r="E111" s="1284"/>
      <c r="F111" s="1284"/>
      <c r="G111" s="1284"/>
      <c r="H111" s="1284"/>
      <c r="O111" s="81"/>
      <c r="P111" s="81"/>
    </row>
    <row r="112" spans="1:16" ht="6" hidden="1" customHeight="1" x14ac:dyDescent="0.25">
      <c r="A112" s="551"/>
      <c r="B112" s="551"/>
      <c r="C112" s="548"/>
      <c r="D112" s="548"/>
      <c r="E112" s="548"/>
      <c r="F112" s="548"/>
      <c r="G112" s="548"/>
      <c r="H112" s="2"/>
      <c r="O112" s="81"/>
      <c r="P112" s="81"/>
    </row>
    <row r="113" spans="1:16" ht="13.2" hidden="1" customHeight="1" x14ac:dyDescent="0.25">
      <c r="A113" s="1286"/>
      <c r="B113" s="1286"/>
      <c r="C113" s="1268" t="s">
        <v>503</v>
      </c>
      <c r="D113" s="1268"/>
      <c r="E113" s="1268"/>
      <c r="F113" s="1268"/>
      <c r="G113" s="1268"/>
      <c r="H113" s="1268"/>
      <c r="O113" s="81"/>
      <c r="P113" s="81"/>
    </row>
    <row r="114" spans="1:16" ht="13.2" hidden="1" customHeight="1" x14ac:dyDescent="0.25">
      <c r="A114" s="1286"/>
      <c r="B114" s="1286"/>
      <c r="C114" s="1268" t="s">
        <v>504</v>
      </c>
      <c r="D114" s="1268"/>
      <c r="E114" s="1268"/>
      <c r="F114" s="1268"/>
      <c r="G114" s="1268"/>
      <c r="H114" s="1268"/>
      <c r="O114" s="81"/>
      <c r="P114" s="81"/>
    </row>
    <row r="115" spans="1:16" ht="13.2" hidden="1" customHeight="1" x14ac:dyDescent="0.25">
      <c r="A115" s="1286"/>
      <c r="B115" s="1286"/>
      <c r="C115" s="1268" t="s">
        <v>505</v>
      </c>
      <c r="D115" s="1268"/>
      <c r="E115" s="1268"/>
      <c r="F115" s="1268"/>
      <c r="G115" s="1268"/>
      <c r="H115" s="1268"/>
      <c r="O115" s="81"/>
      <c r="P115" s="81"/>
    </row>
    <row r="116" spans="1:16" ht="13.2" hidden="1" customHeight="1" x14ac:dyDescent="0.25">
      <c r="A116" s="1286"/>
      <c r="B116" s="1286"/>
      <c r="C116" s="1268" t="s">
        <v>506</v>
      </c>
      <c r="D116" s="1268"/>
      <c r="E116" s="1268"/>
      <c r="F116" s="1268"/>
      <c r="G116" s="1268"/>
      <c r="H116" s="1268"/>
      <c r="O116" s="81"/>
      <c r="P116" s="81"/>
    </row>
    <row r="117" spans="1:16" ht="12.75" hidden="1" customHeight="1" x14ac:dyDescent="0.25">
      <c r="A117" s="1286"/>
      <c r="B117" s="1286"/>
      <c r="C117" s="1268" t="s">
        <v>507</v>
      </c>
      <c r="D117" s="1268"/>
      <c r="E117" s="1268"/>
      <c r="F117" s="1268"/>
      <c r="G117" s="1268"/>
      <c r="H117" s="1268"/>
      <c r="O117" s="81"/>
      <c r="P117" s="81"/>
    </row>
    <row r="118" spans="1:16" ht="13.2" hidden="1" customHeight="1" x14ac:dyDescent="0.25">
      <c r="A118" s="1286"/>
      <c r="B118" s="1286"/>
      <c r="C118" s="1268" t="s">
        <v>508</v>
      </c>
      <c r="D118" s="1268"/>
      <c r="E118" s="1268"/>
      <c r="F118" s="1268"/>
      <c r="G118" s="1268"/>
      <c r="H118" s="1268"/>
      <c r="O118" s="81"/>
      <c r="P118" s="81"/>
    </row>
    <row r="119" spans="1:16" ht="13.2" hidden="1" customHeight="1" x14ac:dyDescent="0.25">
      <c r="A119" s="1286"/>
      <c r="B119" s="1286"/>
      <c r="C119" s="1268" t="s">
        <v>509</v>
      </c>
      <c r="D119" s="1268"/>
      <c r="E119" s="1268"/>
      <c r="F119" s="1268"/>
      <c r="G119" s="1268"/>
      <c r="H119" s="1268"/>
      <c r="O119" s="81"/>
      <c r="P119" s="81"/>
    </row>
    <row r="120" spans="1:16" ht="13.2" hidden="1" customHeight="1" x14ac:dyDescent="0.25">
      <c r="A120" s="574"/>
      <c r="B120" s="574"/>
      <c r="C120" s="537"/>
      <c r="D120" s="537"/>
      <c r="E120" s="537"/>
      <c r="F120" s="537"/>
      <c r="G120" s="537"/>
      <c r="H120" s="549"/>
      <c r="O120" s="81"/>
      <c r="P120" s="81"/>
    </row>
    <row r="121" spans="1:16" ht="13.95" hidden="1" customHeight="1" x14ac:dyDescent="0.25">
      <c r="A121" s="574"/>
      <c r="B121" s="574"/>
      <c r="C121" s="1284" t="s">
        <v>487</v>
      </c>
      <c r="D121" s="1284"/>
      <c r="E121" s="1284"/>
      <c r="F121" s="1284"/>
      <c r="G121" s="1284"/>
      <c r="H121" s="1284"/>
      <c r="O121" s="81"/>
      <c r="P121" s="81"/>
    </row>
    <row r="122" spans="1:16" ht="6" hidden="1" customHeight="1" x14ac:dyDescent="0.25">
      <c r="A122" s="551"/>
      <c r="B122" s="551"/>
      <c r="C122" s="548"/>
      <c r="D122" s="548"/>
      <c r="E122" s="548"/>
      <c r="F122" s="548"/>
      <c r="G122" s="548"/>
      <c r="H122" s="2"/>
      <c r="O122" s="81"/>
      <c r="P122" s="81"/>
    </row>
    <row r="123" spans="1:16" ht="13.2" hidden="1" customHeight="1" x14ac:dyDescent="0.25">
      <c r="A123" s="1286"/>
      <c r="B123" s="1286"/>
      <c r="C123" s="1268" t="s">
        <v>510</v>
      </c>
      <c r="D123" s="1268"/>
      <c r="E123" s="1268"/>
      <c r="F123" s="1268"/>
      <c r="G123" s="1268"/>
      <c r="H123" s="1268"/>
      <c r="O123" s="81"/>
      <c r="P123" s="81"/>
    </row>
    <row r="124" spans="1:16" ht="13.2" hidden="1" customHeight="1" x14ac:dyDescent="0.25">
      <c r="A124" s="1286"/>
      <c r="B124" s="1286"/>
      <c r="C124" s="1268" t="s">
        <v>511</v>
      </c>
      <c r="D124" s="1268"/>
      <c r="E124" s="1268"/>
      <c r="F124" s="1268"/>
      <c r="G124" s="1268"/>
      <c r="H124" s="1268"/>
      <c r="O124" s="81"/>
      <c r="P124" s="81"/>
    </row>
    <row r="125" spans="1:16" ht="13.2" hidden="1" customHeight="1" x14ac:dyDescent="0.25">
      <c r="A125" s="1286"/>
      <c r="B125" s="1286"/>
      <c r="C125" s="1268" t="s">
        <v>512</v>
      </c>
      <c r="D125" s="1268"/>
      <c r="E125" s="1268"/>
      <c r="F125" s="1268"/>
      <c r="G125" s="1268"/>
      <c r="H125" s="1268"/>
      <c r="O125" s="81"/>
      <c r="P125" s="81"/>
    </row>
    <row r="126" spans="1:16" ht="13.2" hidden="1" customHeight="1" x14ac:dyDescent="0.25">
      <c r="A126" s="1286"/>
      <c r="B126" s="1286"/>
      <c r="C126" s="1268" t="s">
        <v>513</v>
      </c>
      <c r="D126" s="1268"/>
      <c r="E126" s="1268"/>
      <c r="F126" s="1268"/>
      <c r="G126" s="1268"/>
      <c r="H126" s="1268"/>
      <c r="O126" s="81"/>
      <c r="P126" s="81"/>
    </row>
    <row r="127" spans="1:16" ht="13.2" hidden="1" customHeight="1" x14ac:dyDescent="0.25">
      <c r="A127" s="1286"/>
      <c r="B127" s="1286"/>
      <c r="C127" s="1268" t="s">
        <v>514</v>
      </c>
      <c r="D127" s="1268"/>
      <c r="E127" s="1268"/>
      <c r="F127" s="1268"/>
      <c r="G127" s="1268"/>
      <c r="H127" s="1268"/>
      <c r="O127" s="81"/>
      <c r="P127" s="81"/>
    </row>
    <row r="128" spans="1:16" ht="13.2" hidden="1" customHeight="1" x14ac:dyDescent="0.25">
      <c r="A128" s="1286"/>
      <c r="B128" s="1286"/>
      <c r="C128" s="1268" t="s">
        <v>515</v>
      </c>
      <c r="D128" s="1268"/>
      <c r="E128" s="1268"/>
      <c r="F128" s="1268"/>
      <c r="G128" s="1268"/>
      <c r="H128" s="1268"/>
      <c r="O128" s="81"/>
      <c r="P128" s="81"/>
    </row>
    <row r="129" spans="1:16" ht="13.2" hidden="1" customHeight="1" x14ac:dyDescent="0.25">
      <c r="A129" s="1286"/>
      <c r="B129" s="1286"/>
      <c r="C129" s="1268" t="s">
        <v>516</v>
      </c>
      <c r="D129" s="1268"/>
      <c r="E129" s="1268"/>
      <c r="F129" s="1268"/>
      <c r="G129" s="1268"/>
      <c r="H129" s="1268"/>
      <c r="O129" s="81"/>
      <c r="P129" s="81"/>
    </row>
    <row r="130" spans="1:16" ht="13.2" hidden="1" customHeight="1" x14ac:dyDescent="0.25">
      <c r="A130" s="1286"/>
      <c r="B130" s="1286"/>
      <c r="C130" s="1268" t="s">
        <v>517</v>
      </c>
      <c r="D130" s="1268"/>
      <c r="E130" s="1268"/>
      <c r="F130" s="1268"/>
      <c r="G130" s="1268"/>
      <c r="H130" s="1268"/>
      <c r="O130" s="81"/>
      <c r="P130" s="81"/>
    </row>
    <row r="131" spans="1:16" ht="13.2" hidden="1" customHeight="1" x14ac:dyDescent="0.25">
      <c r="A131" s="574"/>
      <c r="B131" s="574"/>
      <c r="C131" s="537"/>
      <c r="D131" s="537"/>
      <c r="E131" s="537"/>
      <c r="F131" s="537"/>
      <c r="G131" s="537"/>
      <c r="H131" s="549"/>
      <c r="O131" s="81"/>
      <c r="P131" s="81"/>
    </row>
    <row r="132" spans="1:16" ht="13.95" hidden="1" customHeight="1" x14ac:dyDescent="0.25">
      <c r="A132" s="574"/>
      <c r="B132" s="574"/>
      <c r="C132" s="1284" t="s">
        <v>488</v>
      </c>
      <c r="D132" s="1284"/>
      <c r="E132" s="1284"/>
      <c r="F132" s="1284"/>
      <c r="G132" s="1284"/>
      <c r="H132" s="1284"/>
      <c r="O132" s="81"/>
      <c r="P132" s="81"/>
    </row>
    <row r="133" spans="1:16" ht="6" hidden="1" customHeight="1" x14ac:dyDescent="0.25">
      <c r="A133" s="574"/>
      <c r="B133" s="574"/>
      <c r="C133" s="548"/>
      <c r="D133" s="548"/>
      <c r="E133" s="548"/>
      <c r="F133" s="548"/>
      <c r="G133" s="548"/>
      <c r="H133" s="2"/>
      <c r="O133" s="81"/>
      <c r="P133" s="81"/>
    </row>
    <row r="134" spans="1:16" ht="13.2" hidden="1" customHeight="1" x14ac:dyDescent="0.25">
      <c r="A134" s="1286"/>
      <c r="B134" s="1286"/>
      <c r="C134" s="1268" t="s">
        <v>518</v>
      </c>
      <c r="D134" s="1268"/>
      <c r="E134" s="1268"/>
      <c r="F134" s="1268"/>
      <c r="G134" s="1268"/>
      <c r="H134" s="1268"/>
      <c r="O134" s="81"/>
      <c r="P134" s="81"/>
    </row>
    <row r="135" spans="1:16" ht="13.2" hidden="1" customHeight="1" x14ac:dyDescent="0.25">
      <c r="A135" s="1286"/>
      <c r="B135" s="1286"/>
      <c r="C135" s="1268" t="s">
        <v>519</v>
      </c>
      <c r="D135" s="1268"/>
      <c r="E135" s="1268"/>
      <c r="F135" s="1268"/>
      <c r="G135" s="1268"/>
      <c r="H135" s="1268"/>
      <c r="O135" s="81"/>
      <c r="P135" s="81"/>
    </row>
    <row r="136" spans="1:16" ht="13.2" hidden="1" customHeight="1" x14ac:dyDescent="0.25">
      <c r="A136" s="1286"/>
      <c r="B136" s="1286"/>
      <c r="C136" s="1268" t="s">
        <v>520</v>
      </c>
      <c r="D136" s="1268"/>
      <c r="E136" s="1268"/>
      <c r="F136" s="1268"/>
      <c r="G136" s="1268"/>
      <c r="H136" s="1268"/>
      <c r="O136" s="81"/>
      <c r="P136" s="81"/>
    </row>
    <row r="137" spans="1:16" ht="13.2" hidden="1" customHeight="1" x14ac:dyDescent="0.25">
      <c r="A137" s="1286"/>
      <c r="B137" s="1286"/>
      <c r="C137" s="1268" t="s">
        <v>521</v>
      </c>
      <c r="D137" s="1268"/>
      <c r="E137" s="1268"/>
      <c r="F137" s="1268"/>
      <c r="G137" s="1268"/>
      <c r="H137" s="1268"/>
      <c r="O137" s="81"/>
      <c r="P137" s="81"/>
    </row>
    <row r="138" spans="1:16" ht="13.2" hidden="1" customHeight="1" x14ac:dyDescent="0.25">
      <c r="A138" s="1286"/>
      <c r="B138" s="1286"/>
      <c r="C138" s="1268" t="s">
        <v>522</v>
      </c>
      <c r="D138" s="1268"/>
      <c r="E138" s="1268"/>
      <c r="F138" s="1268"/>
      <c r="G138" s="1268"/>
      <c r="H138" s="1268"/>
      <c r="O138" s="81"/>
      <c r="P138" s="81"/>
    </row>
    <row r="139" spans="1:16" ht="13.2" hidden="1" customHeight="1" x14ac:dyDescent="0.25">
      <c r="A139" s="1286"/>
      <c r="B139" s="1286"/>
      <c r="C139" s="1268" t="s">
        <v>523</v>
      </c>
      <c r="D139" s="1268"/>
      <c r="E139" s="1268"/>
      <c r="F139" s="1268"/>
      <c r="G139" s="1268"/>
      <c r="H139" s="1268"/>
      <c r="O139" s="81"/>
      <c r="P139" s="81"/>
    </row>
    <row r="140" spans="1:16" ht="13.2" hidden="1" customHeight="1" x14ac:dyDescent="0.25">
      <c r="A140" s="1286"/>
      <c r="B140" s="1286"/>
      <c r="C140" s="1268" t="s">
        <v>524</v>
      </c>
      <c r="D140" s="1268"/>
      <c r="E140" s="1268"/>
      <c r="F140" s="1268"/>
      <c r="G140" s="1268"/>
      <c r="H140" s="1268"/>
      <c r="O140" s="81"/>
      <c r="P140" s="81"/>
    </row>
    <row r="141" spans="1:16" ht="13.2" hidden="1" customHeight="1" x14ac:dyDescent="0.25">
      <c r="A141" s="574"/>
      <c r="B141" s="574"/>
      <c r="C141" s="537"/>
      <c r="D141" s="537"/>
      <c r="E141" s="537"/>
      <c r="F141" s="537"/>
      <c r="G141" s="537"/>
      <c r="H141" s="549"/>
      <c r="O141" s="81"/>
      <c r="P141" s="81"/>
    </row>
    <row r="142" spans="1:16" ht="13.95" hidden="1" customHeight="1" x14ac:dyDescent="0.25">
      <c r="A142" s="574"/>
      <c r="B142" s="574"/>
      <c r="C142" s="1284" t="s">
        <v>262</v>
      </c>
      <c r="D142" s="1284"/>
      <c r="E142" s="1284"/>
      <c r="F142" s="1284"/>
      <c r="G142" s="1284"/>
      <c r="H142" s="1284"/>
      <c r="O142" s="81"/>
      <c r="P142" s="81"/>
    </row>
    <row r="143" spans="1:16" ht="6" hidden="1" customHeight="1" x14ac:dyDescent="0.25">
      <c r="A143" s="574"/>
      <c r="B143" s="574"/>
      <c r="C143" s="548"/>
      <c r="D143" s="548"/>
      <c r="E143" s="548"/>
      <c r="F143" s="548"/>
      <c r="G143" s="548"/>
      <c r="H143" s="2"/>
      <c r="O143" s="81"/>
      <c r="P143" s="81"/>
    </row>
    <row r="144" spans="1:16" ht="13.2" hidden="1" customHeight="1" x14ac:dyDescent="0.25">
      <c r="A144" s="1286"/>
      <c r="B144" s="1286"/>
      <c r="C144" s="1268" t="s">
        <v>525</v>
      </c>
      <c r="D144" s="1268"/>
      <c r="E144" s="1268"/>
      <c r="F144" s="1268"/>
      <c r="G144" s="1268"/>
      <c r="H144" s="1268"/>
      <c r="O144" s="81"/>
      <c r="P144" s="81"/>
    </row>
    <row r="145" spans="1:16" ht="13.2" hidden="1" customHeight="1" x14ac:dyDescent="0.25">
      <c r="A145" s="1286"/>
      <c r="B145" s="1286"/>
      <c r="C145" s="1268" t="s">
        <v>526</v>
      </c>
      <c r="D145" s="1268"/>
      <c r="E145" s="1268"/>
      <c r="F145" s="1268"/>
      <c r="G145" s="1268"/>
      <c r="H145" s="1268"/>
      <c r="O145" s="81"/>
      <c r="P145" s="81"/>
    </row>
    <row r="146" spans="1:16" ht="13.2" hidden="1" customHeight="1" x14ac:dyDescent="0.25">
      <c r="A146" s="1286"/>
      <c r="B146" s="1286"/>
      <c r="C146" s="1279" t="s">
        <v>557</v>
      </c>
      <c r="D146" s="1279"/>
      <c r="E146" s="1279"/>
      <c r="F146" s="1279"/>
      <c r="G146" s="1279"/>
      <c r="H146" s="1279"/>
      <c r="O146" s="81"/>
      <c r="P146" s="81"/>
    </row>
    <row r="147" spans="1:16" ht="13.2" hidden="1" customHeight="1" x14ac:dyDescent="0.25">
      <c r="A147" s="1286"/>
      <c r="B147" s="1286"/>
      <c r="C147" s="1268" t="s">
        <v>527</v>
      </c>
      <c r="D147" s="1268"/>
      <c r="E147" s="1268"/>
      <c r="F147" s="1268"/>
      <c r="G147" s="1268"/>
      <c r="H147" s="1268"/>
      <c r="O147" s="81"/>
      <c r="P147" s="81"/>
    </row>
    <row r="148" spans="1:16" ht="13.2" hidden="1" customHeight="1" x14ac:dyDescent="0.25">
      <c r="A148" s="1286"/>
      <c r="B148" s="1286"/>
      <c r="C148" s="1268" t="s">
        <v>528</v>
      </c>
      <c r="D148" s="1268"/>
      <c r="E148" s="1268"/>
      <c r="F148" s="1268"/>
      <c r="G148" s="1268"/>
      <c r="H148" s="1268"/>
      <c r="O148" s="81"/>
      <c r="P148" s="81"/>
    </row>
    <row r="149" spans="1:16" ht="13.2" hidden="1" customHeight="1" x14ac:dyDescent="0.25">
      <c r="A149" s="1286"/>
      <c r="B149" s="1286"/>
      <c r="C149" s="1268" t="s">
        <v>529</v>
      </c>
      <c r="D149" s="1268"/>
      <c r="E149" s="1268"/>
      <c r="F149" s="1268"/>
      <c r="G149" s="1268"/>
      <c r="H149" s="1268"/>
      <c r="O149" s="81"/>
      <c r="P149" s="81"/>
    </row>
    <row r="150" spans="1:16" ht="13.2" hidden="1" customHeight="1" x14ac:dyDescent="0.25">
      <c r="A150" s="1286"/>
      <c r="B150" s="1286"/>
      <c r="C150" s="1268" t="s">
        <v>530</v>
      </c>
      <c r="D150" s="1268"/>
      <c r="E150" s="1268"/>
      <c r="F150" s="1268"/>
      <c r="G150" s="1268"/>
      <c r="H150" s="1268"/>
      <c r="O150" s="81"/>
      <c r="P150" s="81"/>
    </row>
    <row r="151" spans="1:16" ht="13.2" hidden="1" customHeight="1" x14ac:dyDescent="0.25">
      <c r="A151" s="1286"/>
      <c r="B151" s="1286"/>
      <c r="C151" s="1268" t="s">
        <v>531</v>
      </c>
      <c r="D151" s="1268"/>
      <c r="E151" s="1268"/>
      <c r="F151" s="1268"/>
      <c r="G151" s="1268"/>
      <c r="H151" s="1268"/>
      <c r="O151" s="81"/>
      <c r="P151" s="81"/>
    </row>
    <row r="152" spans="1:16" ht="13.2" hidden="1" customHeight="1" x14ac:dyDescent="0.25">
      <c r="A152" s="574"/>
      <c r="B152" s="574"/>
      <c r="C152" s="552"/>
      <c r="D152" s="552"/>
      <c r="E152" s="552"/>
      <c r="F152" s="552"/>
      <c r="G152" s="552"/>
      <c r="H152" s="549"/>
      <c r="O152" s="81"/>
      <c r="P152" s="81"/>
    </row>
    <row r="153" spans="1:16" ht="13.95" hidden="1" customHeight="1" x14ac:dyDescent="0.25">
      <c r="A153" s="574"/>
      <c r="B153" s="574"/>
      <c r="C153" s="1284" t="s">
        <v>263</v>
      </c>
      <c r="D153" s="1284"/>
      <c r="E153" s="1284"/>
      <c r="F153" s="1284"/>
      <c r="G153" s="1284"/>
      <c r="H153" s="1284"/>
      <c r="O153" s="81"/>
      <c r="P153" s="81"/>
    </row>
    <row r="154" spans="1:16" ht="6" hidden="1" customHeight="1" x14ac:dyDescent="0.25">
      <c r="A154" s="574"/>
      <c r="B154" s="574"/>
      <c r="C154" s="548"/>
      <c r="D154" s="548"/>
      <c r="E154" s="548"/>
      <c r="F154" s="548"/>
      <c r="G154" s="548"/>
      <c r="H154" s="2"/>
      <c r="O154" s="81"/>
      <c r="P154" s="81"/>
    </row>
    <row r="155" spans="1:16" ht="13.2" hidden="1" customHeight="1" x14ac:dyDescent="0.25">
      <c r="A155" s="1286"/>
      <c r="B155" s="1286"/>
      <c r="C155" s="1268" t="s">
        <v>532</v>
      </c>
      <c r="D155" s="1268"/>
      <c r="E155" s="1268"/>
      <c r="F155" s="1268"/>
      <c r="G155" s="1268"/>
      <c r="H155" s="1268"/>
      <c r="O155" s="81"/>
      <c r="P155" s="81"/>
    </row>
    <row r="156" spans="1:16" ht="13.2" hidden="1" customHeight="1" x14ac:dyDescent="0.25">
      <c r="A156" s="1286"/>
      <c r="B156" s="1286"/>
      <c r="C156" s="1279" t="s">
        <v>558</v>
      </c>
      <c r="D156" s="1279"/>
      <c r="E156" s="1279"/>
      <c r="F156" s="1279"/>
      <c r="G156" s="1279"/>
      <c r="H156" s="1279"/>
      <c r="O156" s="81"/>
      <c r="P156" s="81"/>
    </row>
    <row r="157" spans="1:16" ht="13.2" hidden="1" customHeight="1" x14ac:dyDescent="0.25">
      <c r="A157" s="1286"/>
      <c r="B157" s="1286"/>
      <c r="C157" s="1268" t="s">
        <v>533</v>
      </c>
      <c r="D157" s="1268"/>
      <c r="E157" s="1268"/>
      <c r="F157" s="1268"/>
      <c r="G157" s="1268"/>
      <c r="H157" s="1268"/>
      <c r="O157" s="81"/>
      <c r="P157" s="81"/>
    </row>
    <row r="158" spans="1:16" ht="13.2" hidden="1" customHeight="1" x14ac:dyDescent="0.25">
      <c r="A158" s="1286"/>
      <c r="B158" s="1286"/>
      <c r="C158" s="1268" t="s">
        <v>534</v>
      </c>
      <c r="D158" s="1268"/>
      <c r="E158" s="1268"/>
      <c r="F158" s="1268"/>
      <c r="G158" s="1268"/>
      <c r="H158" s="1268"/>
      <c r="O158" s="81"/>
      <c r="P158" s="81"/>
    </row>
    <row r="159" spans="1:16" ht="13.2" hidden="1" customHeight="1" x14ac:dyDescent="0.25">
      <c r="A159" s="1286"/>
      <c r="B159" s="1286"/>
      <c r="C159" s="1268" t="s">
        <v>535</v>
      </c>
      <c r="D159" s="1268"/>
      <c r="E159" s="1268"/>
      <c r="F159" s="1268"/>
      <c r="G159" s="1268"/>
      <c r="H159" s="1268"/>
      <c r="O159" s="81"/>
      <c r="P159" s="81"/>
    </row>
    <row r="160" spans="1:16" ht="13.2" hidden="1" customHeight="1" x14ac:dyDescent="0.25">
      <c r="A160" s="1286"/>
      <c r="B160" s="1286"/>
      <c r="C160" s="1268" t="s">
        <v>536</v>
      </c>
      <c r="D160" s="1268"/>
      <c r="E160" s="1268"/>
      <c r="F160" s="1268"/>
      <c r="G160" s="1268"/>
      <c r="H160" s="1268"/>
      <c r="O160" s="81"/>
      <c r="P160" s="81"/>
    </row>
    <row r="161" spans="1:16" ht="13.2" hidden="1" customHeight="1" x14ac:dyDescent="0.25">
      <c r="A161" s="1286"/>
      <c r="B161" s="1286"/>
      <c r="C161" s="1268" t="s">
        <v>537</v>
      </c>
      <c r="D161" s="1268"/>
      <c r="E161" s="1268"/>
      <c r="F161" s="1268"/>
      <c r="G161" s="1268"/>
      <c r="H161" s="1268"/>
      <c r="O161" s="81"/>
      <c r="P161" s="81"/>
    </row>
    <row r="162" spans="1:16" ht="13.2" hidden="1" customHeight="1" x14ac:dyDescent="0.25">
      <c r="A162" s="1286"/>
      <c r="B162" s="1286"/>
      <c r="C162" s="1268" t="s">
        <v>538</v>
      </c>
      <c r="D162" s="1268"/>
      <c r="E162" s="1268"/>
      <c r="F162" s="1268"/>
      <c r="G162" s="1268"/>
      <c r="H162" s="1268"/>
      <c r="O162" s="81"/>
      <c r="P162" s="81"/>
    </row>
    <row r="163" spans="1:16" ht="13.2" hidden="1" customHeight="1" x14ac:dyDescent="0.25">
      <c r="A163" s="574"/>
      <c r="B163" s="574"/>
      <c r="C163" s="552"/>
      <c r="D163" s="552"/>
      <c r="E163" s="552"/>
      <c r="F163" s="552"/>
      <c r="G163" s="552"/>
      <c r="H163" s="549"/>
      <c r="O163" s="81"/>
      <c r="P163" s="81"/>
    </row>
    <row r="164" spans="1:16" ht="13.95" hidden="1" customHeight="1" x14ac:dyDescent="0.25">
      <c r="A164" s="574"/>
      <c r="B164" s="574"/>
      <c r="C164" s="1284" t="s">
        <v>489</v>
      </c>
      <c r="D164" s="1284"/>
      <c r="E164" s="1284"/>
      <c r="F164" s="1284"/>
      <c r="G164" s="1284"/>
      <c r="H164" s="1284"/>
      <c r="O164" s="81"/>
      <c r="P164" s="81"/>
    </row>
    <row r="165" spans="1:16" ht="6" hidden="1" customHeight="1" x14ac:dyDescent="0.25">
      <c r="A165" s="574"/>
      <c r="B165" s="574"/>
      <c r="C165" s="548"/>
      <c r="D165" s="550"/>
      <c r="E165" s="550"/>
      <c r="F165" s="550"/>
      <c r="G165" s="550"/>
      <c r="H165" s="2"/>
      <c r="O165" s="81"/>
      <c r="P165" s="81"/>
    </row>
    <row r="166" spans="1:16" ht="13.2" hidden="1" customHeight="1" x14ac:dyDescent="0.25">
      <c r="A166" s="1286"/>
      <c r="B166" s="1286"/>
      <c r="C166" s="1268" t="s">
        <v>539</v>
      </c>
      <c r="D166" s="1268"/>
      <c r="E166" s="1268"/>
      <c r="F166" s="1268"/>
      <c r="G166" s="1268"/>
      <c r="H166" s="1268"/>
      <c r="O166" s="81"/>
      <c r="P166" s="81"/>
    </row>
    <row r="167" spans="1:16" ht="13.2" hidden="1" customHeight="1" x14ac:dyDescent="0.25">
      <c r="A167" s="1286"/>
      <c r="B167" s="1286"/>
      <c r="C167" s="1268" t="s">
        <v>540</v>
      </c>
      <c r="D167" s="1268"/>
      <c r="E167" s="1268"/>
      <c r="F167" s="1268"/>
      <c r="G167" s="1268"/>
      <c r="H167" s="1268"/>
      <c r="O167" s="81"/>
      <c r="P167" s="81"/>
    </row>
    <row r="168" spans="1:16" ht="13.2" hidden="1" customHeight="1" x14ac:dyDescent="0.25">
      <c r="A168" s="1286"/>
      <c r="B168" s="1286"/>
      <c r="C168" s="1268" t="s">
        <v>541</v>
      </c>
      <c r="D168" s="1268"/>
      <c r="E168" s="1268"/>
      <c r="F168" s="1268"/>
      <c r="G168" s="1268"/>
      <c r="H168" s="1268"/>
      <c r="O168" s="81"/>
      <c r="P168" s="81"/>
    </row>
    <row r="169" spans="1:16" ht="13.2" hidden="1" customHeight="1" x14ac:dyDescent="0.25">
      <c r="A169" s="1286"/>
      <c r="B169" s="1286"/>
      <c r="C169" s="1268" t="s">
        <v>542</v>
      </c>
      <c r="D169" s="1268"/>
      <c r="E169" s="1268"/>
      <c r="F169" s="1268"/>
      <c r="G169" s="1268"/>
      <c r="H169" s="1268"/>
      <c r="O169" s="81"/>
      <c r="P169" s="81"/>
    </row>
    <row r="170" spans="1:16" ht="13.2" hidden="1" customHeight="1" x14ac:dyDescent="0.25">
      <c r="A170" s="1286"/>
      <c r="B170" s="1286"/>
      <c r="C170" s="1268" t="s">
        <v>543</v>
      </c>
      <c r="D170" s="1268"/>
      <c r="E170" s="1268"/>
      <c r="F170" s="1268"/>
      <c r="G170" s="1268"/>
      <c r="H170" s="1268"/>
      <c r="O170" s="81"/>
      <c r="P170" s="81"/>
    </row>
    <row r="171" spans="1:16" ht="13.2" hidden="1" customHeight="1" x14ac:dyDescent="0.25">
      <c r="A171" s="1286"/>
      <c r="B171" s="1286"/>
      <c r="C171" s="1268" t="s">
        <v>544</v>
      </c>
      <c r="D171" s="1268"/>
      <c r="E171" s="1268"/>
      <c r="F171" s="1268"/>
      <c r="G171" s="1268"/>
      <c r="H171" s="1268"/>
      <c r="O171" s="81"/>
      <c r="P171" s="81"/>
    </row>
    <row r="172" spans="1:16" ht="13.2" hidden="1" customHeight="1" x14ac:dyDescent="0.25">
      <c r="A172" s="1286"/>
      <c r="B172" s="1286"/>
      <c r="C172" s="1268" t="s">
        <v>545</v>
      </c>
      <c r="D172" s="1268"/>
      <c r="E172" s="1268"/>
      <c r="F172" s="1268"/>
      <c r="G172" s="1268"/>
      <c r="H172" s="1268"/>
      <c r="O172" s="81"/>
      <c r="P172" s="81"/>
    </row>
    <row r="173" spans="1:16" ht="13.2" hidden="1" customHeight="1" x14ac:dyDescent="0.25">
      <c r="A173" s="1286"/>
      <c r="B173" s="1286"/>
      <c r="C173" s="1268" t="s">
        <v>546</v>
      </c>
      <c r="D173" s="1268"/>
      <c r="E173" s="1268"/>
      <c r="F173" s="1268"/>
      <c r="G173" s="1268"/>
      <c r="H173" s="1268"/>
      <c r="O173" s="81"/>
      <c r="P173" s="81"/>
    </row>
    <row r="174" spans="1:16" ht="13.2" hidden="1" customHeight="1" x14ac:dyDescent="0.25">
      <c r="A174" s="574"/>
      <c r="B174" s="574"/>
      <c r="C174" s="552"/>
      <c r="D174" s="552"/>
      <c r="E174" s="552"/>
      <c r="F174" s="552"/>
      <c r="G174" s="552"/>
      <c r="H174" s="549"/>
      <c r="O174" s="81"/>
      <c r="P174" s="81"/>
    </row>
    <row r="175" spans="1:16" ht="13.95" hidden="1" customHeight="1" x14ac:dyDescent="0.25">
      <c r="A175" s="574"/>
      <c r="B175" s="574"/>
      <c r="C175" s="1284" t="s">
        <v>490</v>
      </c>
      <c r="D175" s="1284"/>
      <c r="E175" s="1284"/>
      <c r="F175" s="1284"/>
      <c r="G175" s="1284"/>
      <c r="H175" s="1284"/>
      <c r="O175" s="81"/>
      <c r="P175" s="81"/>
    </row>
    <row r="176" spans="1:16" ht="6" hidden="1" customHeight="1" x14ac:dyDescent="0.25">
      <c r="A176" s="549"/>
      <c r="B176" s="549"/>
      <c r="C176" s="2"/>
      <c r="D176" s="548"/>
      <c r="E176" s="548"/>
      <c r="F176" s="548"/>
      <c r="G176" s="548"/>
      <c r="H176" s="2"/>
      <c r="O176" s="81"/>
      <c r="P176" s="81"/>
    </row>
    <row r="177" spans="1:16" ht="13.2" hidden="1" customHeight="1" x14ac:dyDescent="0.25">
      <c r="A177" s="1286"/>
      <c r="B177" s="1286"/>
      <c r="C177" s="1268" t="s">
        <v>547</v>
      </c>
      <c r="D177" s="1268"/>
      <c r="E177" s="1268"/>
      <c r="F177" s="1268"/>
      <c r="G177" s="1268"/>
      <c r="H177" s="1268"/>
      <c r="O177" s="81"/>
      <c r="P177" s="81"/>
    </row>
    <row r="178" spans="1:16" ht="13.2" hidden="1" customHeight="1" x14ac:dyDescent="0.25">
      <c r="A178" s="1286"/>
      <c r="B178" s="1286"/>
      <c r="C178" s="1268" t="s">
        <v>548</v>
      </c>
      <c r="D178" s="1268"/>
      <c r="E178" s="1268"/>
      <c r="F178" s="1268"/>
      <c r="G178" s="1268"/>
      <c r="H178" s="1268"/>
      <c r="O178" s="81"/>
      <c r="P178" s="81"/>
    </row>
    <row r="179" spans="1:16" ht="13.2" hidden="1" customHeight="1" x14ac:dyDescent="0.25">
      <c r="A179" s="1286"/>
      <c r="B179" s="1286"/>
      <c r="C179" s="1268" t="s">
        <v>549</v>
      </c>
      <c r="D179" s="1268"/>
      <c r="E179" s="1268"/>
      <c r="F179" s="1268"/>
      <c r="G179" s="1268"/>
      <c r="H179" s="1268"/>
      <c r="O179" s="81"/>
      <c r="P179" s="81"/>
    </row>
    <row r="180" spans="1:16" ht="13.2" hidden="1" customHeight="1" x14ac:dyDescent="0.25">
      <c r="A180" s="1286"/>
      <c r="B180" s="1286"/>
      <c r="C180" s="1268" t="s">
        <v>550</v>
      </c>
      <c r="D180" s="1268"/>
      <c r="E180" s="1268"/>
      <c r="F180" s="1268"/>
      <c r="G180" s="1268"/>
      <c r="H180" s="1268"/>
      <c r="O180" s="81"/>
      <c r="P180" s="81"/>
    </row>
    <row r="181" spans="1:16" ht="13.2" hidden="1" customHeight="1" x14ac:dyDescent="0.25">
      <c r="A181" s="1286"/>
      <c r="B181" s="1286"/>
      <c r="C181" s="1268" t="s">
        <v>551</v>
      </c>
      <c r="D181" s="1268"/>
      <c r="E181" s="1268"/>
      <c r="F181" s="1268"/>
      <c r="G181" s="1268"/>
      <c r="H181" s="1268"/>
      <c r="O181" s="81"/>
      <c r="P181" s="81"/>
    </row>
    <row r="182" spans="1:16" ht="13.2" hidden="1" customHeight="1" x14ac:dyDescent="0.25">
      <c r="A182" s="1286"/>
      <c r="B182" s="1286"/>
      <c r="C182" s="1268" t="s">
        <v>552</v>
      </c>
      <c r="D182" s="1268"/>
      <c r="E182" s="1268"/>
      <c r="F182" s="1268"/>
      <c r="G182" s="1268"/>
      <c r="H182" s="1268"/>
      <c r="O182" s="81"/>
      <c r="P182" s="81"/>
    </row>
    <row r="183" spans="1:16" ht="13.2" hidden="1" customHeight="1" x14ac:dyDescent="0.25">
      <c r="A183" s="1286"/>
      <c r="B183" s="1286"/>
      <c r="C183" s="1268" t="s">
        <v>553</v>
      </c>
      <c r="D183" s="1268"/>
      <c r="E183" s="1268"/>
      <c r="F183" s="1268"/>
      <c r="G183" s="1268"/>
      <c r="H183" s="1268"/>
      <c r="O183" s="81"/>
      <c r="P183" s="81"/>
    </row>
    <row r="184" spans="1:16" ht="13.2" hidden="1" customHeight="1" x14ac:dyDescent="0.25">
      <c r="A184" s="1286"/>
      <c r="B184" s="1286"/>
      <c r="C184" s="1268" t="s">
        <v>554</v>
      </c>
      <c r="D184" s="1268"/>
      <c r="E184" s="1268"/>
      <c r="F184" s="1268"/>
      <c r="G184" s="1268"/>
      <c r="H184" s="1268"/>
      <c r="O184" s="81"/>
      <c r="P184" s="81"/>
    </row>
    <row r="185" spans="1:16" ht="13.2" hidden="1" customHeight="1" x14ac:dyDescent="0.25">
      <c r="O185" s="81"/>
      <c r="P185" s="81"/>
    </row>
    <row r="186" spans="1:16" x14ac:dyDescent="0.25">
      <c r="O186" s="81"/>
      <c r="P186" s="81"/>
    </row>
    <row r="187" spans="1:16" x14ac:dyDescent="0.25">
      <c r="C187" s="39" t="s">
        <v>495</v>
      </c>
    </row>
    <row r="188" spans="1:16" x14ac:dyDescent="0.25">
      <c r="C188" s="39"/>
    </row>
  </sheetData>
  <sheetProtection sheet="1" objects="1" scenarios="1"/>
  <mergeCells count="246">
    <mergeCell ref="A3:A20"/>
    <mergeCell ref="J13:L13"/>
    <mergeCell ref="F14:G14"/>
    <mergeCell ref="J14:K14"/>
    <mergeCell ref="B15:D15"/>
    <mergeCell ref="J17:L17"/>
    <mergeCell ref="B20:D20"/>
    <mergeCell ref="B16:D16"/>
    <mergeCell ref="F16:H16"/>
    <mergeCell ref="J16:L16"/>
    <mergeCell ref="J3:K3"/>
    <mergeCell ref="F3:H3"/>
    <mergeCell ref="N3:N20"/>
    <mergeCell ref="O2:S3"/>
    <mergeCell ref="K4:L5"/>
    <mergeCell ref="J6:K6"/>
    <mergeCell ref="B3:C3"/>
    <mergeCell ref="B4:D5"/>
    <mergeCell ref="B13:D13"/>
    <mergeCell ref="F13:H13"/>
    <mergeCell ref="B6:C6"/>
    <mergeCell ref="B18:D18"/>
    <mergeCell ref="F18:H18"/>
    <mergeCell ref="J18:L18"/>
    <mergeCell ref="B19:D19"/>
    <mergeCell ref="F19:H19"/>
    <mergeCell ref="J19:L19"/>
    <mergeCell ref="B17:D17"/>
    <mergeCell ref="F17:H17"/>
    <mergeCell ref="F4:H5"/>
    <mergeCell ref="F6:G6"/>
    <mergeCell ref="I8:K8"/>
    <mergeCell ref="I10:J10"/>
    <mergeCell ref="B22:D22"/>
    <mergeCell ref="F22:H22"/>
    <mergeCell ref="J22:L22"/>
    <mergeCell ref="F20:H20"/>
    <mergeCell ref="J20:L20"/>
    <mergeCell ref="F15:H15"/>
    <mergeCell ref="J15:L15"/>
    <mergeCell ref="B23:D23"/>
    <mergeCell ref="F23:H23"/>
    <mergeCell ref="J23:L23"/>
    <mergeCell ref="B21:D21"/>
    <mergeCell ref="F21:H21"/>
    <mergeCell ref="J21:L21"/>
    <mergeCell ref="B24:D24"/>
    <mergeCell ref="F24:H24"/>
    <mergeCell ref="J24:L24"/>
    <mergeCell ref="B25:D25"/>
    <mergeCell ref="F25:H25"/>
    <mergeCell ref="J25:L25"/>
    <mergeCell ref="B26:D26"/>
    <mergeCell ref="F26:H26"/>
    <mergeCell ref="J26:L26"/>
    <mergeCell ref="B27:D27"/>
    <mergeCell ref="F27:H27"/>
    <mergeCell ref="J27:L27"/>
    <mergeCell ref="B28:D28"/>
    <mergeCell ref="F28:H28"/>
    <mergeCell ref="J28:L28"/>
    <mergeCell ref="B29:D29"/>
    <mergeCell ref="F29:H29"/>
    <mergeCell ref="J29:L29"/>
    <mergeCell ref="B30:D30"/>
    <mergeCell ref="F30:H30"/>
    <mergeCell ref="J30:L30"/>
    <mergeCell ref="B31:D31"/>
    <mergeCell ref="F31:H31"/>
    <mergeCell ref="J31:L31"/>
    <mergeCell ref="B32:D32"/>
    <mergeCell ref="F32:H32"/>
    <mergeCell ref="J32:L32"/>
    <mergeCell ref="B33:D33"/>
    <mergeCell ref="F33:H33"/>
    <mergeCell ref="J33:L33"/>
    <mergeCell ref="B34:D34"/>
    <mergeCell ref="F34:H34"/>
    <mergeCell ref="J34:L34"/>
    <mergeCell ref="B35:D35"/>
    <mergeCell ref="F35:H35"/>
    <mergeCell ref="J35:L35"/>
    <mergeCell ref="B36:D36"/>
    <mergeCell ref="F36:H36"/>
    <mergeCell ref="J36:L36"/>
    <mergeCell ref="B37:L37"/>
    <mergeCell ref="J38:L38"/>
    <mergeCell ref="F39:H39"/>
    <mergeCell ref="B40:L40"/>
    <mergeCell ref="F42:G42"/>
    <mergeCell ref="J42:K42"/>
    <mergeCell ref="B42:C42"/>
    <mergeCell ref="B39:C39"/>
    <mergeCell ref="I44:K44"/>
    <mergeCell ref="I46:J46"/>
    <mergeCell ref="B49:D49"/>
    <mergeCell ref="F49:H49"/>
    <mergeCell ref="J49:L49"/>
    <mergeCell ref="F50:G50"/>
    <mergeCell ref="J50:K50"/>
    <mergeCell ref="B51:D51"/>
    <mergeCell ref="F51:H51"/>
    <mergeCell ref="J51:L51"/>
    <mergeCell ref="F52:H52"/>
    <mergeCell ref="J52:L52"/>
    <mergeCell ref="B53:D53"/>
    <mergeCell ref="F53:H53"/>
    <mergeCell ref="J53:L53"/>
    <mergeCell ref="B52:D52"/>
    <mergeCell ref="B54:D54"/>
    <mergeCell ref="F54:H54"/>
    <mergeCell ref="J54:L54"/>
    <mergeCell ref="B55:D55"/>
    <mergeCell ref="F55:H55"/>
    <mergeCell ref="J55:L55"/>
    <mergeCell ref="B56:D56"/>
    <mergeCell ref="F56:H56"/>
    <mergeCell ref="J56:L56"/>
    <mergeCell ref="B57:D57"/>
    <mergeCell ref="F57:H57"/>
    <mergeCell ref="J57:L57"/>
    <mergeCell ref="J61:L61"/>
    <mergeCell ref="B58:D58"/>
    <mergeCell ref="F58:H58"/>
    <mergeCell ref="J58:L58"/>
    <mergeCell ref="F65:H65"/>
    <mergeCell ref="J65:L65"/>
    <mergeCell ref="B59:D59"/>
    <mergeCell ref="F59:H59"/>
    <mergeCell ref="J62:L62"/>
    <mergeCell ref="B63:D63"/>
    <mergeCell ref="F63:H63"/>
    <mergeCell ref="J63:L63"/>
    <mergeCell ref="J59:L59"/>
    <mergeCell ref="B60:D60"/>
    <mergeCell ref="F60:H60"/>
    <mergeCell ref="J60:L60"/>
    <mergeCell ref="B61:D61"/>
    <mergeCell ref="F61:H61"/>
    <mergeCell ref="J64:L64"/>
    <mergeCell ref="A166:B173"/>
    <mergeCell ref="C100:H100"/>
    <mergeCell ref="C119:H119"/>
    <mergeCell ref="C118:H118"/>
    <mergeCell ref="C117:H117"/>
    <mergeCell ref="B62:D62"/>
    <mergeCell ref="F62:H62"/>
    <mergeCell ref="B66:D66"/>
    <mergeCell ref="F66:H66"/>
    <mergeCell ref="C114:H114"/>
    <mergeCell ref="B64:D64"/>
    <mergeCell ref="F64:H64"/>
    <mergeCell ref="B65:D65"/>
    <mergeCell ref="A155:B162"/>
    <mergeCell ref="C106:H106"/>
    <mergeCell ref="C105:H105"/>
    <mergeCell ref="C104:H104"/>
    <mergeCell ref="C103:H103"/>
    <mergeCell ref="C102:H102"/>
    <mergeCell ref="B69:D69"/>
    <mergeCell ref="F69:H69"/>
    <mergeCell ref="C140:H140"/>
    <mergeCell ref="C139:H139"/>
    <mergeCell ref="C138:H138"/>
    <mergeCell ref="J66:L66"/>
    <mergeCell ref="F70:H70"/>
    <mergeCell ref="A177:B184"/>
    <mergeCell ref="B73:M73"/>
    <mergeCell ref="A102:B109"/>
    <mergeCell ref="A113:B119"/>
    <mergeCell ref="A123:B130"/>
    <mergeCell ref="A134:B140"/>
    <mergeCell ref="A144:B151"/>
    <mergeCell ref="C116:H116"/>
    <mergeCell ref="C115:H115"/>
    <mergeCell ref="J72:L72"/>
    <mergeCell ref="C113:H113"/>
    <mergeCell ref="C111:H111"/>
    <mergeCell ref="C109:H109"/>
    <mergeCell ref="C108:H108"/>
    <mergeCell ref="C107:H107"/>
    <mergeCell ref="B67:D67"/>
    <mergeCell ref="F67:H67"/>
    <mergeCell ref="J67:L67"/>
    <mergeCell ref="B68:D68"/>
    <mergeCell ref="F68:H68"/>
    <mergeCell ref="J68:L68"/>
    <mergeCell ref="J69:L69"/>
    <mergeCell ref="J70:L70"/>
    <mergeCell ref="B71:D71"/>
    <mergeCell ref="F71:H71"/>
    <mergeCell ref="J71:L71"/>
    <mergeCell ref="C129:H129"/>
    <mergeCell ref="C128:H128"/>
    <mergeCell ref="C127:H127"/>
    <mergeCell ref="C126:H126"/>
    <mergeCell ref="C125:H125"/>
    <mergeCell ref="B72:D72"/>
    <mergeCell ref="F72:H72"/>
    <mergeCell ref="B70:D70"/>
    <mergeCell ref="C124:H124"/>
    <mergeCell ref="C123:H123"/>
    <mergeCell ref="C121:H121"/>
    <mergeCell ref="C170:H170"/>
    <mergeCell ref="C169:H169"/>
    <mergeCell ref="C137:H137"/>
    <mergeCell ref="C136:H136"/>
    <mergeCell ref="C135:H135"/>
    <mergeCell ref="C130:H130"/>
    <mergeCell ref="C132:H132"/>
    <mergeCell ref="C162:H162"/>
    <mergeCell ref="C161:H161"/>
    <mergeCell ref="C160:H160"/>
    <mergeCell ref="C159:H159"/>
    <mergeCell ref="C158:H158"/>
    <mergeCell ref="C157:H157"/>
    <mergeCell ref="C149:H149"/>
    <mergeCell ref="C156:H156"/>
    <mergeCell ref="C155:H155"/>
    <mergeCell ref="C148:H148"/>
    <mergeCell ref="C147:H147"/>
    <mergeCell ref="C134:H134"/>
    <mergeCell ref="C184:H184"/>
    <mergeCell ref="C183:H183"/>
    <mergeCell ref="C182:H182"/>
    <mergeCell ref="C181:H181"/>
    <mergeCell ref="C180:H180"/>
    <mergeCell ref="C179:H179"/>
    <mergeCell ref="J4:J5"/>
    <mergeCell ref="C177:H177"/>
    <mergeCell ref="C175:H175"/>
    <mergeCell ref="C167:H167"/>
    <mergeCell ref="C166:H166"/>
    <mergeCell ref="C164:H164"/>
    <mergeCell ref="C168:H168"/>
    <mergeCell ref="C153:H153"/>
    <mergeCell ref="C151:H151"/>
    <mergeCell ref="C150:H150"/>
    <mergeCell ref="C178:H178"/>
    <mergeCell ref="C146:H146"/>
    <mergeCell ref="C145:H145"/>
    <mergeCell ref="C144:H144"/>
    <mergeCell ref="C142:H142"/>
    <mergeCell ref="C173:H173"/>
    <mergeCell ref="C172:H172"/>
    <mergeCell ref="C171:H171"/>
  </mergeCells>
  <phoneticPr fontId="3" type="noConversion"/>
  <conditionalFormatting sqref="J3:K3">
    <cfRule type="containsText" dxfId="20" priority="1" operator="containsText" text="CONDUCTED">
      <formula>NOT(ISERROR(SEARCH("CONDUCTED",J3)))</formula>
    </cfRule>
    <cfRule type="containsText" dxfId="19" priority="2" operator="containsText" text="NOT USED">
      <formula>NOT(ISERROR(SEARCH("NOT USED",J3)))</formula>
    </cfRule>
  </conditionalFormatting>
  <dataValidations xWindow="529" yWindow="247" count="8">
    <dataValidation type="list" allowBlank="1" showInputMessage="1" showErrorMessage="1" sqref="J54:L61">
      <formula1>INDIRECT($L$50)</formula1>
    </dataValidation>
    <dataValidation type="list" allowBlank="1" showInputMessage="1" showErrorMessage="1" sqref="F54:H61">
      <formula1>INDIRECT($H$50)</formula1>
    </dataValidation>
    <dataValidation type="list" allowBlank="1" showInputMessage="1" showErrorMessage="1" sqref="B54:D61">
      <formula1>INDIRECT($D$50)</formula1>
    </dataValidation>
    <dataValidation type="list" allowBlank="1" showInputMessage="1" showErrorMessage="1" sqref="K22:L25 J18:J25">
      <formula1>INDIRECT($L$14)</formula1>
    </dataValidation>
    <dataValidation type="list" allowBlank="1" showInputMessage="1" showErrorMessage="1" sqref="G22:H25 F18:F25">
      <formula1>INDIRECT($H$14)</formula1>
    </dataValidation>
    <dataValidation type="list" allowBlank="1" showInputMessage="1" showErrorMessage="1" sqref="B18:D25">
      <formula1>INDIRECT($D$14)</formula1>
    </dataValidation>
    <dataValidation type="list" allowBlank="1" showInputMessage="1" showErrorMessage="1" sqref="L50:M50 D50 H50 L14:M14 H14 D14">
      <formula1>Dimensions</formula1>
    </dataValidation>
    <dataValidation type="list" allowBlank="1" showInputMessage="1" showErrorMessage="1" sqref="J3:K3">
      <formula1>$W$18:$W$22</formula1>
    </dataValidation>
  </dataValidations>
  <printOptions horizontalCentered="1" verticalCentered="1"/>
  <pageMargins left="0.1" right="0" top="0.1" bottom="0.1" header="0.5" footer="0.5"/>
  <pageSetup fitToHeight="2" orientation="landscape" horizontalDpi="4294967294" verticalDpi="1200" r:id="rId1"/>
  <headerFooter alignWithMargins="0"/>
  <rowBreaks count="1" manualBreakCount="1">
    <brk id="3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39997558519241921"/>
    <pageSetUpPr autoPageBreaks="0" fitToPage="1"/>
  </sheetPr>
  <dimension ref="A2:AK188"/>
  <sheetViews>
    <sheetView showGridLines="0" showRowColHeaders="0" showZeros="0" showOutlineSymbols="0" zoomScale="80" zoomScaleNormal="80" workbookViewId="0">
      <selection activeCell="F3" sqref="F3:H3"/>
    </sheetView>
  </sheetViews>
  <sheetFormatPr defaultColWidth="9.109375" defaultRowHeight="13.2" x14ac:dyDescent="0.25"/>
  <cols>
    <col min="1" max="1" width="3.6640625" style="12" customWidth="1"/>
    <col min="2" max="2" width="3.5546875" style="12" customWidth="1"/>
    <col min="3" max="3" width="7.6640625" style="12" customWidth="1"/>
    <col min="4" max="4" width="36.33203125" style="12" customWidth="1"/>
    <col min="5" max="5" width="0.88671875" style="12" customWidth="1"/>
    <col min="6" max="6" width="3.5546875" style="12" customWidth="1"/>
    <col min="7" max="7" width="7.6640625" style="12" customWidth="1"/>
    <col min="8" max="8" width="36.33203125" style="12" customWidth="1"/>
    <col min="9" max="9" width="0.88671875" style="12" customWidth="1"/>
    <col min="10" max="10" width="3.5546875" style="12" customWidth="1"/>
    <col min="11" max="11" width="7.6640625" style="12" customWidth="1"/>
    <col min="12" max="12" width="36.33203125" style="12" customWidth="1"/>
    <col min="13" max="13" width="0.88671875" style="12" customWidth="1"/>
    <col min="14" max="14" width="3.88671875" style="12" customWidth="1"/>
    <col min="15" max="15" width="3.33203125" style="12" customWidth="1"/>
    <col min="16" max="16" width="40.6640625" style="12" customWidth="1"/>
    <col min="17" max="17" width="3.5546875" style="12" customWidth="1"/>
    <col min="18" max="18" width="15" style="12" customWidth="1"/>
    <col min="19" max="19" width="40.88671875" style="12" customWidth="1"/>
    <col min="20" max="22" width="9.109375" style="12"/>
    <col min="23" max="24" width="0" style="12" hidden="1" customWidth="1"/>
    <col min="25" max="25" width="9.109375" style="12"/>
    <col min="26" max="29" width="0" style="12" hidden="1" customWidth="1"/>
    <col min="30" max="31" width="9.109375" style="12"/>
    <col min="32" max="37" width="0" style="12" hidden="1" customWidth="1"/>
    <col min="38" max="16384" width="9.109375" style="12"/>
  </cols>
  <sheetData>
    <row r="2" spans="1:37" ht="5.25" customHeight="1" thickBot="1" x14ac:dyDescent="0.3">
      <c r="B2" s="60"/>
      <c r="C2" s="60"/>
      <c r="D2" s="60"/>
      <c r="E2" s="60"/>
      <c r="F2" s="60"/>
      <c r="G2" s="60"/>
      <c r="H2" s="60"/>
      <c r="I2" s="60"/>
      <c r="J2" s="60"/>
      <c r="K2" s="60"/>
      <c r="L2" s="60"/>
      <c r="M2" s="60"/>
      <c r="O2" s="1292" t="s">
        <v>637</v>
      </c>
      <c r="P2" s="1292"/>
      <c r="Q2" s="1292"/>
      <c r="R2" s="1292"/>
      <c r="S2" s="1292"/>
    </row>
    <row r="3" spans="1:37" ht="27" customHeight="1" thickBot="1" x14ac:dyDescent="0.3">
      <c r="A3" s="1224" t="s">
        <v>651</v>
      </c>
      <c r="B3" s="1238" t="s">
        <v>373</v>
      </c>
      <c r="C3" s="1238"/>
      <c r="D3" s="602" t="str">
        <f>'1 Instructions Tabs 2 - 15'!$L$4</f>
        <v>ACToolv15.9</v>
      </c>
      <c r="E3" s="195"/>
      <c r="F3" s="1264" t="s">
        <v>379</v>
      </c>
      <c r="G3" s="1265"/>
      <c r="H3" s="1266"/>
      <c r="I3" s="578"/>
      <c r="J3" s="1241" t="s">
        <v>586</v>
      </c>
      <c r="K3" s="1242"/>
      <c r="L3" s="618" t="s">
        <v>587</v>
      </c>
      <c r="M3" s="195"/>
      <c r="N3" s="1224" t="s">
        <v>651</v>
      </c>
      <c r="O3" s="1292"/>
      <c r="P3" s="1292"/>
      <c r="Q3" s="1292"/>
      <c r="R3" s="1292"/>
      <c r="S3" s="1292"/>
      <c r="W3" s="12" t="str">
        <f>IF(J3="Not Used",W18,S3)</f>
        <v>NOT USED</v>
      </c>
    </row>
    <row r="4" spans="1:37" s="59" customFormat="1" ht="12.75" customHeight="1" x14ac:dyDescent="0.25">
      <c r="A4" s="1224"/>
      <c r="B4" s="1243" t="s">
        <v>585</v>
      </c>
      <c r="C4" s="1243"/>
      <c r="D4" s="1243"/>
      <c r="E4" s="547"/>
      <c r="F4" s="1300"/>
      <c r="G4" s="1301"/>
      <c r="H4" s="1301"/>
      <c r="I4" s="671"/>
      <c r="J4" s="1295"/>
      <c r="K4" s="1288" t="s">
        <v>864</v>
      </c>
      <c r="L4" s="1288"/>
      <c r="M4" s="575"/>
      <c r="N4" s="1224"/>
      <c r="T4" s="12"/>
      <c r="U4" s="12"/>
      <c r="V4" s="12"/>
      <c r="W4" s="12"/>
    </row>
    <row r="5" spans="1:37" ht="15" customHeight="1" thickBot="1" x14ac:dyDescent="0.3">
      <c r="A5" s="1224"/>
      <c r="B5" s="1243"/>
      <c r="C5" s="1243"/>
      <c r="D5" s="1243"/>
      <c r="E5" s="571"/>
      <c r="F5" s="1302"/>
      <c r="G5" s="1302"/>
      <c r="H5" s="1302"/>
      <c r="I5" s="672"/>
      <c r="J5" s="1296"/>
      <c r="K5" s="1288"/>
      <c r="L5" s="1288"/>
      <c r="M5" s="575"/>
      <c r="N5" s="1224"/>
      <c r="O5" s="829"/>
      <c r="P5" s="829"/>
      <c r="V5" s="39"/>
    </row>
    <row r="6" spans="1:37" ht="24" customHeight="1" thickBot="1" x14ac:dyDescent="0.3">
      <c r="A6" s="1224"/>
      <c r="B6" s="1252" t="s">
        <v>325</v>
      </c>
      <c r="C6" s="1252"/>
      <c r="D6" s="558">
        <f>'1 FILL FORM'!$D$6</f>
        <v>0</v>
      </c>
      <c r="E6" s="545"/>
      <c r="F6" s="1252" t="s">
        <v>346</v>
      </c>
      <c r="G6" s="1252"/>
      <c r="H6" s="559">
        <f>'1 FILL FORM'!$L$6</f>
        <v>0</v>
      </c>
      <c r="I6" s="702"/>
      <c r="J6" s="1255" t="s">
        <v>6</v>
      </c>
      <c r="K6" s="1255"/>
      <c r="L6" s="709"/>
      <c r="M6" s="202"/>
      <c r="N6" s="1224"/>
      <c r="O6" s="829"/>
      <c r="P6" s="829"/>
      <c r="AG6" s="1293" t="s">
        <v>374</v>
      </c>
      <c r="AH6" s="1294"/>
      <c r="AI6" s="1294"/>
      <c r="AJ6" s="1294"/>
      <c r="AK6" s="1294"/>
    </row>
    <row r="7" spans="1:37" ht="3.75" customHeight="1" x14ac:dyDescent="0.25">
      <c r="A7" s="1224"/>
      <c r="B7" s="106"/>
      <c r="C7" s="106"/>
      <c r="D7" s="305"/>
      <c r="E7" s="203"/>
      <c r="F7" s="203"/>
      <c r="G7" s="204"/>
      <c r="H7" s="557"/>
      <c r="I7" s="702"/>
      <c r="J7" s="703"/>
      <c r="K7" s="704"/>
      <c r="L7" s="202"/>
      <c r="M7" s="202"/>
      <c r="N7" s="1224"/>
      <c r="O7" s="81"/>
      <c r="P7" s="81"/>
      <c r="AG7" s="1293" t="s">
        <v>375</v>
      </c>
      <c r="AH7" s="1293"/>
      <c r="AI7" s="1293"/>
      <c r="AJ7" s="1293"/>
      <c r="AK7" s="1293"/>
    </row>
    <row r="8" spans="1:37" ht="24" customHeight="1" thickBot="1" x14ac:dyDescent="0.3">
      <c r="A8" s="1224"/>
      <c r="B8" s="577"/>
      <c r="C8" s="573" t="s">
        <v>4</v>
      </c>
      <c r="D8" s="556">
        <f>'1 FILL FORM'!$F$7</f>
        <v>0</v>
      </c>
      <c r="E8" s="203"/>
      <c r="F8" s="203"/>
      <c r="G8" s="573" t="s">
        <v>5</v>
      </c>
      <c r="H8" s="556">
        <f>'1 FILL FORM'!$I$9</f>
        <v>0</v>
      </c>
      <c r="I8" s="1255" t="s">
        <v>7</v>
      </c>
      <c r="J8" s="1255"/>
      <c r="K8" s="1255"/>
      <c r="L8" s="709"/>
      <c r="M8" s="202"/>
      <c r="N8" s="1224"/>
      <c r="O8" s="830"/>
      <c r="P8" s="831"/>
      <c r="Q8" s="21"/>
    </row>
    <row r="9" spans="1:37" ht="3" customHeight="1" x14ac:dyDescent="0.25">
      <c r="A9" s="1224"/>
      <c r="B9" s="106"/>
      <c r="C9" s="106"/>
      <c r="D9" s="305"/>
      <c r="E9" s="203"/>
      <c r="F9" s="203"/>
      <c r="G9" s="38"/>
      <c r="H9" s="205"/>
      <c r="I9" s="60"/>
      <c r="J9" s="60"/>
      <c r="K9" s="306"/>
      <c r="L9" s="202"/>
      <c r="M9" s="202"/>
      <c r="N9" s="1224"/>
      <c r="O9" s="832"/>
      <c r="P9" s="831"/>
    </row>
    <row r="10" spans="1:37" ht="3" customHeight="1" x14ac:dyDescent="0.25">
      <c r="A10" s="1224"/>
      <c r="B10" s="577"/>
      <c r="C10" s="5"/>
      <c r="D10" s="5"/>
      <c r="E10" s="203"/>
      <c r="F10" s="203"/>
      <c r="G10" s="38"/>
      <c r="H10" s="88"/>
      <c r="I10" s="1233"/>
      <c r="J10" s="1234"/>
      <c r="K10" s="202"/>
      <c r="L10" s="202"/>
      <c r="M10" s="202"/>
      <c r="N10" s="1224"/>
      <c r="O10" s="832"/>
      <c r="P10" s="831"/>
    </row>
    <row r="11" spans="1:37" ht="3" customHeight="1" x14ac:dyDescent="0.25">
      <c r="A11" s="1224"/>
      <c r="B11" s="4"/>
      <c r="C11" s="4"/>
      <c r="D11" s="571"/>
      <c r="E11" s="571"/>
      <c r="F11" s="571"/>
      <c r="G11" s="2"/>
      <c r="H11" s="90"/>
      <c r="I11" s="90"/>
      <c r="J11" s="194"/>
      <c r="K11" s="194"/>
      <c r="L11" s="194"/>
      <c r="M11" s="194"/>
      <c r="N11" s="1224"/>
      <c r="O11" s="832"/>
      <c r="P11" s="831"/>
    </row>
    <row r="12" spans="1:37" ht="3" customHeight="1" x14ac:dyDescent="0.25">
      <c r="A12" s="1224"/>
      <c r="B12" s="2"/>
      <c r="C12" s="2"/>
      <c r="D12" s="2"/>
      <c r="E12" s="2"/>
      <c r="F12" s="2"/>
      <c r="G12" s="2"/>
      <c r="H12" s="2"/>
      <c r="I12" s="2"/>
      <c r="J12" s="2"/>
      <c r="K12" s="2"/>
      <c r="L12" s="89"/>
      <c r="M12" s="2"/>
      <c r="N12" s="1224"/>
      <c r="O12" s="833"/>
      <c r="P12" s="831"/>
    </row>
    <row r="13" spans="1:37" s="39" customFormat="1" ht="16.5" customHeight="1" thickBot="1" x14ac:dyDescent="0.3">
      <c r="A13" s="1224"/>
      <c r="B13" s="1225" t="s">
        <v>492</v>
      </c>
      <c r="C13" s="1226"/>
      <c r="D13" s="1227"/>
      <c r="E13" s="38"/>
      <c r="F13" s="1225" t="s">
        <v>599</v>
      </c>
      <c r="G13" s="1226"/>
      <c r="H13" s="1227"/>
      <c r="I13" s="25"/>
      <c r="J13" s="1228" t="s">
        <v>600</v>
      </c>
      <c r="K13" s="1229"/>
      <c r="L13" s="1230"/>
      <c r="M13" s="539"/>
      <c r="N13" s="1224"/>
      <c r="O13" s="833"/>
      <c r="P13" s="831"/>
    </row>
    <row r="14" spans="1:37" s="22" customFormat="1" ht="13.5" customHeight="1" thickBot="1" x14ac:dyDescent="0.3">
      <c r="A14" s="1224"/>
      <c r="B14" s="553"/>
      <c r="C14" s="554"/>
      <c r="D14" s="621" t="s">
        <v>491</v>
      </c>
      <c r="E14" s="26"/>
      <c r="F14" s="1239"/>
      <c r="G14" s="1240"/>
      <c r="H14" s="622" t="s">
        <v>491</v>
      </c>
      <c r="I14" s="27"/>
      <c r="J14" s="1239"/>
      <c r="K14" s="1240"/>
      <c r="L14" s="622" t="s">
        <v>491</v>
      </c>
      <c r="M14" s="555"/>
      <c r="N14" s="1224"/>
      <c r="O14" s="834"/>
      <c r="P14" s="831"/>
    </row>
    <row r="15" spans="1:37" ht="57" customHeight="1" x14ac:dyDescent="0.25">
      <c r="A15" s="1224"/>
      <c r="B15" s="1247">
        <f>VLOOKUP(D14,$C$87:$F$95,4)</f>
        <v>0</v>
      </c>
      <c r="C15" s="1248"/>
      <c r="D15" s="1249"/>
      <c r="E15" s="2"/>
      <c r="F15" s="1247">
        <f>VLOOKUP(H14,$C$87:$F$95,4)</f>
        <v>0</v>
      </c>
      <c r="G15" s="1248"/>
      <c r="H15" s="1249"/>
      <c r="I15" s="28"/>
      <c r="J15" s="1247">
        <f>VLOOKUP(L14,$C$87:$F$95,4)</f>
        <v>0</v>
      </c>
      <c r="K15" s="1248"/>
      <c r="L15" s="1249"/>
      <c r="M15" s="540"/>
      <c r="N15" s="1224"/>
      <c r="O15" s="835"/>
      <c r="P15" s="831"/>
    </row>
    <row r="16" spans="1:37" ht="3.75" customHeight="1" x14ac:dyDescent="0.25">
      <c r="A16" s="1224"/>
      <c r="B16" s="1253"/>
      <c r="C16" s="1254"/>
      <c r="D16" s="1254"/>
      <c r="E16" s="2"/>
      <c r="F16" s="1250"/>
      <c r="G16" s="1251"/>
      <c r="H16" s="1251"/>
      <c r="I16" s="1"/>
      <c r="J16" s="1253"/>
      <c r="K16" s="1254"/>
      <c r="L16" s="1254"/>
      <c r="M16" s="570"/>
      <c r="N16" s="1224"/>
      <c r="O16" s="836"/>
      <c r="P16" s="831"/>
    </row>
    <row r="17" spans="1:31" s="23" customFormat="1" ht="25.95" customHeight="1" x14ac:dyDescent="0.25">
      <c r="A17" s="1224"/>
      <c r="B17" s="1261" t="s">
        <v>863</v>
      </c>
      <c r="C17" s="1262"/>
      <c r="D17" s="1263"/>
      <c r="E17" s="7"/>
      <c r="F17" s="1261" t="s">
        <v>863</v>
      </c>
      <c r="G17" s="1262"/>
      <c r="H17" s="1263"/>
      <c r="I17" s="8"/>
      <c r="J17" s="1261" t="s">
        <v>863</v>
      </c>
      <c r="K17" s="1262"/>
      <c r="L17" s="1263"/>
      <c r="M17" s="541"/>
      <c r="N17" s="1224"/>
      <c r="O17" s="836"/>
      <c r="P17" s="831"/>
    </row>
    <row r="18" spans="1:31" ht="24" customHeight="1" x14ac:dyDescent="0.25">
      <c r="A18" s="1224"/>
      <c r="B18" s="1212"/>
      <c r="C18" s="1213"/>
      <c r="D18" s="1214"/>
      <c r="E18" s="3"/>
      <c r="F18" s="1212"/>
      <c r="G18" s="1213"/>
      <c r="H18" s="1214"/>
      <c r="I18" s="1"/>
      <c r="J18" s="1212"/>
      <c r="K18" s="1213"/>
      <c r="L18" s="1214"/>
      <c r="M18" s="579"/>
      <c r="N18" s="1224"/>
      <c r="O18" s="837"/>
      <c r="P18" s="831"/>
      <c r="W18" s="39" t="s">
        <v>586</v>
      </c>
      <c r="AA18" s="269" t="s">
        <v>378</v>
      </c>
      <c r="AB18" s="268"/>
      <c r="AC18" s="268"/>
      <c r="AD18" s="268"/>
      <c r="AE18" s="268"/>
    </row>
    <row r="19" spans="1:31" ht="24" customHeight="1" x14ac:dyDescent="0.25">
      <c r="A19" s="1224"/>
      <c r="B19" s="1212"/>
      <c r="C19" s="1213"/>
      <c r="D19" s="1214"/>
      <c r="E19" s="670"/>
      <c r="F19" s="1212"/>
      <c r="G19" s="1213"/>
      <c r="H19" s="1214"/>
      <c r="I19" s="1"/>
      <c r="J19" s="1212"/>
      <c r="K19" s="1213"/>
      <c r="L19" s="1214"/>
      <c r="M19" s="579"/>
      <c r="N19" s="1224"/>
      <c r="O19" s="837"/>
      <c r="P19" s="831"/>
      <c r="W19" s="39" t="s">
        <v>603</v>
      </c>
      <c r="AA19" s="269" t="s">
        <v>379</v>
      </c>
      <c r="AB19" s="269"/>
      <c r="AC19" s="269"/>
      <c r="AD19" s="269"/>
      <c r="AE19" s="269"/>
    </row>
    <row r="20" spans="1:31" ht="24" customHeight="1" x14ac:dyDescent="0.25">
      <c r="A20" s="1224"/>
      <c r="B20" s="1212"/>
      <c r="C20" s="1213"/>
      <c r="D20" s="1214"/>
      <c r="E20" s="3"/>
      <c r="F20" s="1212"/>
      <c r="G20" s="1213"/>
      <c r="H20" s="1214"/>
      <c r="I20" s="1"/>
      <c r="J20" s="1212"/>
      <c r="K20" s="1213"/>
      <c r="L20" s="1214"/>
      <c r="M20" s="579"/>
      <c r="N20" s="1224"/>
      <c r="O20" s="836"/>
      <c r="P20" s="831"/>
      <c r="W20" s="39" t="s">
        <v>604</v>
      </c>
    </row>
    <row r="21" spans="1:31" ht="24" customHeight="1" x14ac:dyDescent="0.25">
      <c r="B21" s="1212"/>
      <c r="C21" s="1213"/>
      <c r="D21" s="1214"/>
      <c r="E21" s="3"/>
      <c r="F21" s="1212"/>
      <c r="G21" s="1213"/>
      <c r="H21" s="1214"/>
      <c r="I21" s="1"/>
      <c r="J21" s="1212"/>
      <c r="K21" s="1213"/>
      <c r="L21" s="1214"/>
      <c r="M21" s="579"/>
      <c r="N21" s="24"/>
      <c r="O21" s="836"/>
      <c r="P21" s="831"/>
      <c r="W21" s="39" t="s">
        <v>605</v>
      </c>
    </row>
    <row r="22" spans="1:31" ht="24" customHeight="1" x14ac:dyDescent="0.25">
      <c r="B22" s="1212"/>
      <c r="C22" s="1213"/>
      <c r="D22" s="1214"/>
      <c r="E22" s="3"/>
      <c r="F22" s="1212"/>
      <c r="G22" s="1213"/>
      <c r="H22" s="1214"/>
      <c r="I22" s="1"/>
      <c r="J22" s="1212"/>
      <c r="K22" s="1213"/>
      <c r="L22" s="1214"/>
      <c r="M22" s="579"/>
      <c r="N22" s="24"/>
      <c r="O22" s="836"/>
      <c r="P22" s="831"/>
      <c r="W22" s="39" t="s">
        <v>606</v>
      </c>
    </row>
    <row r="23" spans="1:31" ht="24" customHeight="1" x14ac:dyDescent="0.25">
      <c r="B23" s="1212"/>
      <c r="C23" s="1213"/>
      <c r="D23" s="1214"/>
      <c r="E23" s="3"/>
      <c r="F23" s="1212"/>
      <c r="G23" s="1213"/>
      <c r="H23" s="1214"/>
      <c r="I23" s="1"/>
      <c r="J23" s="1212"/>
      <c r="K23" s="1213"/>
      <c r="L23" s="1214"/>
      <c r="M23" s="579"/>
      <c r="N23" s="24"/>
      <c r="O23" s="836"/>
      <c r="P23" s="831"/>
    </row>
    <row r="24" spans="1:31" ht="24" customHeight="1" x14ac:dyDescent="0.25">
      <c r="B24" s="1212"/>
      <c r="C24" s="1213"/>
      <c r="D24" s="1214"/>
      <c r="E24" s="3"/>
      <c r="F24" s="1212"/>
      <c r="G24" s="1213"/>
      <c r="H24" s="1214"/>
      <c r="I24" s="1"/>
      <c r="J24" s="1212"/>
      <c r="K24" s="1213"/>
      <c r="L24" s="1214"/>
      <c r="M24" s="579"/>
      <c r="N24" s="24"/>
      <c r="O24" s="81"/>
      <c r="P24" s="81"/>
    </row>
    <row r="25" spans="1:31" ht="24" customHeight="1" x14ac:dyDescent="0.25">
      <c r="B25" s="1212"/>
      <c r="C25" s="1213"/>
      <c r="D25" s="1214"/>
      <c r="E25" s="3"/>
      <c r="F25" s="1212"/>
      <c r="G25" s="1213"/>
      <c r="H25" s="1214"/>
      <c r="I25" s="1"/>
      <c r="J25" s="1212"/>
      <c r="K25" s="1213"/>
      <c r="L25" s="1214"/>
      <c r="M25" s="579"/>
      <c r="N25" s="24"/>
      <c r="O25" s="81"/>
      <c r="P25" s="81"/>
    </row>
    <row r="26" spans="1:31" ht="3.6" customHeight="1" x14ac:dyDescent="0.25">
      <c r="B26" s="1223"/>
      <c r="C26" s="1223"/>
      <c r="D26" s="1223"/>
      <c r="E26" s="2"/>
      <c r="F26" s="1223"/>
      <c r="G26" s="1223"/>
      <c r="H26" s="1223"/>
      <c r="I26" s="1"/>
      <c r="J26" s="1223"/>
      <c r="K26" s="1223"/>
      <c r="L26" s="1223"/>
      <c r="M26" s="579"/>
      <c r="N26" s="24"/>
      <c r="O26" s="838"/>
      <c r="P26" s="838"/>
    </row>
    <row r="27" spans="1:31" ht="12.6" customHeight="1" x14ac:dyDescent="0.25">
      <c r="B27" s="1269" t="s">
        <v>890</v>
      </c>
      <c r="C27" s="1270"/>
      <c r="D27" s="1271"/>
      <c r="E27" s="2"/>
      <c r="F27" s="1269" t="s">
        <v>890</v>
      </c>
      <c r="G27" s="1270"/>
      <c r="H27" s="1271"/>
      <c r="I27" s="1"/>
      <c r="J27" s="1269" t="s">
        <v>890</v>
      </c>
      <c r="K27" s="1270"/>
      <c r="L27" s="1271"/>
      <c r="M27" s="542"/>
      <c r="N27" s="24"/>
      <c r="O27" s="839"/>
      <c r="P27" s="839"/>
    </row>
    <row r="28" spans="1:31" ht="24" customHeight="1" x14ac:dyDescent="0.25">
      <c r="B28" s="1212"/>
      <c r="C28" s="1213"/>
      <c r="D28" s="1214"/>
      <c r="E28" s="82"/>
      <c r="F28" s="1212"/>
      <c r="G28" s="1213"/>
      <c r="H28" s="1214"/>
      <c r="I28" s="872"/>
      <c r="J28" s="1212"/>
      <c r="K28" s="1213"/>
      <c r="L28" s="1214"/>
      <c r="M28" s="543"/>
      <c r="N28" s="24"/>
      <c r="O28" s="839"/>
      <c r="P28" s="839"/>
    </row>
    <row r="29" spans="1:31" ht="24" customHeight="1" x14ac:dyDescent="0.25">
      <c r="B29" s="1218"/>
      <c r="C29" s="1219"/>
      <c r="D29" s="1220"/>
      <c r="E29" s="82"/>
      <c r="F29" s="1218"/>
      <c r="G29" s="1219"/>
      <c r="H29" s="1220"/>
      <c r="I29" s="872"/>
      <c r="J29" s="1218"/>
      <c r="K29" s="1219"/>
      <c r="L29" s="1220"/>
      <c r="M29" s="815"/>
      <c r="N29" s="24"/>
      <c r="O29" s="840"/>
      <c r="P29" s="841"/>
    </row>
    <row r="30" spans="1:31" ht="24" customHeight="1" x14ac:dyDescent="0.25">
      <c r="B30" s="1218"/>
      <c r="C30" s="1219"/>
      <c r="D30" s="1220"/>
      <c r="E30" s="82"/>
      <c r="F30" s="1218"/>
      <c r="G30" s="1219"/>
      <c r="H30" s="1220"/>
      <c r="I30" s="872"/>
      <c r="J30" s="1218"/>
      <c r="K30" s="1219"/>
      <c r="L30" s="1220"/>
      <c r="M30" s="815"/>
      <c r="N30" s="24"/>
      <c r="O30" s="840"/>
      <c r="P30" s="841"/>
    </row>
    <row r="31" spans="1:31" ht="24" customHeight="1" x14ac:dyDescent="0.25">
      <c r="B31" s="1218"/>
      <c r="C31" s="1219"/>
      <c r="D31" s="1220"/>
      <c r="E31" s="82"/>
      <c r="F31" s="1218"/>
      <c r="G31" s="1219"/>
      <c r="H31" s="1220"/>
      <c r="I31" s="872"/>
      <c r="J31" s="1218"/>
      <c r="K31" s="1219"/>
      <c r="L31" s="1220"/>
      <c r="M31" s="815"/>
      <c r="N31" s="24"/>
      <c r="O31" s="840"/>
      <c r="P31" s="842"/>
    </row>
    <row r="32" spans="1:31" ht="24" customHeight="1" x14ac:dyDescent="0.25">
      <c r="B32" s="1218"/>
      <c r="C32" s="1219"/>
      <c r="D32" s="1220"/>
      <c r="E32" s="82"/>
      <c r="F32" s="1218"/>
      <c r="G32" s="1219"/>
      <c r="H32" s="1220"/>
      <c r="I32" s="872"/>
      <c r="J32" s="1218"/>
      <c r="K32" s="1219"/>
      <c r="L32" s="1220"/>
      <c r="M32" s="815"/>
      <c r="N32" s="24"/>
      <c r="O32" s="834"/>
      <c r="P32" s="843"/>
    </row>
    <row r="33" spans="2:17" ht="24" customHeight="1" x14ac:dyDescent="0.25">
      <c r="B33" s="1218"/>
      <c r="C33" s="1219"/>
      <c r="D33" s="1220"/>
      <c r="E33" s="82"/>
      <c r="F33" s="1218"/>
      <c r="G33" s="1219"/>
      <c r="H33" s="1220"/>
      <c r="I33" s="872"/>
      <c r="J33" s="1218"/>
      <c r="K33" s="1219"/>
      <c r="L33" s="1220"/>
      <c r="M33" s="815"/>
      <c r="N33" s="24"/>
      <c r="O33" s="840"/>
      <c r="P33" s="843"/>
    </row>
    <row r="34" spans="2:17" ht="24" customHeight="1" x14ac:dyDescent="0.25">
      <c r="B34" s="1218"/>
      <c r="C34" s="1219"/>
      <c r="D34" s="1220"/>
      <c r="E34" s="82"/>
      <c r="F34" s="1218"/>
      <c r="G34" s="1219"/>
      <c r="H34" s="1220"/>
      <c r="I34" s="872"/>
      <c r="J34" s="1218"/>
      <c r="K34" s="1219"/>
      <c r="L34" s="1220"/>
      <c r="M34" s="815"/>
      <c r="N34" s="24"/>
      <c r="O34" s="834"/>
      <c r="P34" s="843"/>
    </row>
    <row r="35" spans="2:17" ht="3.75" customHeight="1" x14ac:dyDescent="0.25">
      <c r="B35" s="1222"/>
      <c r="C35" s="1222"/>
      <c r="D35" s="1222"/>
      <c r="E35" s="2"/>
      <c r="F35" s="1221"/>
      <c r="G35" s="1221"/>
      <c r="H35" s="1221"/>
      <c r="I35" s="1"/>
      <c r="J35" s="1222"/>
      <c r="K35" s="1222"/>
      <c r="L35" s="1222"/>
      <c r="M35" s="542"/>
      <c r="N35" s="24"/>
      <c r="O35" s="834"/>
      <c r="P35" s="843"/>
    </row>
    <row r="36" spans="2:17" ht="36" customHeight="1" x14ac:dyDescent="0.25">
      <c r="B36" s="1215" t="s">
        <v>609</v>
      </c>
      <c r="C36" s="1297"/>
      <c r="D36" s="1298"/>
      <c r="E36" s="69"/>
      <c r="F36" s="1215" t="s">
        <v>609</v>
      </c>
      <c r="G36" s="1297"/>
      <c r="H36" s="1298"/>
      <c r="I36" s="70"/>
      <c r="J36" s="1215" t="s">
        <v>609</v>
      </c>
      <c r="K36" s="1297"/>
      <c r="L36" s="1298"/>
      <c r="M36" s="546"/>
      <c r="O36" s="840"/>
      <c r="P36" s="843"/>
    </row>
    <row r="37" spans="2:17" ht="3.75" customHeight="1" x14ac:dyDescent="0.25">
      <c r="B37" s="1259"/>
      <c r="C37" s="1259"/>
      <c r="D37" s="1259"/>
      <c r="E37" s="1260"/>
      <c r="F37" s="1259"/>
      <c r="G37" s="1259"/>
      <c r="H37" s="1259"/>
      <c r="I37" s="1260"/>
      <c r="J37" s="1259"/>
      <c r="K37" s="1259"/>
      <c r="L37" s="1259"/>
      <c r="M37" s="572"/>
      <c r="O37" s="834"/>
      <c r="P37" s="843"/>
    </row>
    <row r="38" spans="2:17" ht="3.75" customHeight="1" thickBot="1" x14ac:dyDescent="0.3">
      <c r="B38" s="61"/>
      <c r="C38" s="61"/>
      <c r="D38" s="61"/>
      <c r="E38" s="2"/>
      <c r="F38" s="61"/>
      <c r="G38" s="61"/>
      <c r="H38" s="61"/>
      <c r="I38" s="687"/>
      <c r="J38" s="1273"/>
      <c r="K38" s="1274"/>
      <c r="L38" s="1274"/>
      <c r="M38" s="688"/>
      <c r="O38" s="840"/>
      <c r="P38" s="844"/>
    </row>
    <row r="39" spans="2:17" ht="27" customHeight="1" thickBot="1" x14ac:dyDescent="0.3">
      <c r="B39" s="1276" t="s">
        <v>376</v>
      </c>
      <c r="C39" s="1276"/>
      <c r="D39" s="195"/>
      <c r="E39" s="195"/>
      <c r="F39" s="1264" t="str">
        <f>$F$3</f>
        <v>GROUP DISCUSSION #1</v>
      </c>
      <c r="G39" s="1265"/>
      <c r="H39" s="1266"/>
      <c r="I39" s="195"/>
      <c r="J39" s="195"/>
      <c r="K39" s="195"/>
      <c r="L39" s="544"/>
      <c r="M39" s="195"/>
      <c r="O39" s="840"/>
      <c r="P39" s="845"/>
    </row>
    <row r="40" spans="2:17" ht="6" customHeight="1" x14ac:dyDescent="0.25">
      <c r="B40" s="1235"/>
      <c r="C40" s="1235"/>
      <c r="D40" s="1235"/>
      <c r="E40" s="1235"/>
      <c r="F40" s="1235"/>
      <c r="G40" s="1235"/>
      <c r="H40" s="1235"/>
      <c r="I40" s="1235"/>
      <c r="J40" s="1235"/>
      <c r="K40" s="1235"/>
      <c r="L40" s="1235"/>
      <c r="M40" s="571"/>
      <c r="O40" s="834"/>
      <c r="P40" s="845"/>
    </row>
    <row r="41" spans="2:17" ht="6" customHeight="1" x14ac:dyDescent="0.25">
      <c r="B41" s="571"/>
      <c r="C41" s="571"/>
      <c r="D41" s="571"/>
      <c r="E41" s="571"/>
      <c r="F41" s="571"/>
      <c r="G41" s="571"/>
      <c r="H41" s="571"/>
      <c r="I41" s="571"/>
      <c r="J41" s="571"/>
      <c r="K41" s="571"/>
      <c r="L41" s="571"/>
      <c r="M41" s="571"/>
      <c r="O41" s="840"/>
      <c r="P41" s="845"/>
    </row>
    <row r="42" spans="2:17" s="620" customFormat="1" ht="15" customHeight="1" thickBot="1" x14ac:dyDescent="0.3">
      <c r="B42" s="1267" t="s">
        <v>325</v>
      </c>
      <c r="C42" s="1267"/>
      <c r="D42" s="673">
        <f>$D$6</f>
        <v>0</v>
      </c>
      <c r="E42" s="674"/>
      <c r="F42" s="1267" t="s">
        <v>346</v>
      </c>
      <c r="G42" s="1267"/>
      <c r="H42" s="675">
        <f>$H$6</f>
        <v>0</v>
      </c>
      <c r="I42" s="676"/>
      <c r="J42" s="1236" t="s">
        <v>6</v>
      </c>
      <c r="K42" s="1236"/>
      <c r="L42" s="677"/>
      <c r="M42" s="202"/>
      <c r="O42" s="840"/>
      <c r="P42" s="845"/>
    </row>
    <row r="43" spans="2:17" ht="4.5" customHeight="1" x14ac:dyDescent="0.25">
      <c r="B43" s="560"/>
      <c r="C43" s="560"/>
      <c r="D43" s="561"/>
      <c r="E43" s="562"/>
      <c r="F43" s="562"/>
      <c r="G43" s="563"/>
      <c r="H43" s="564"/>
      <c r="I43" s="548"/>
      <c r="J43" s="565"/>
      <c r="K43" s="566"/>
      <c r="L43" s="202"/>
      <c r="M43" s="202"/>
      <c r="O43" s="846"/>
      <c r="P43" s="845"/>
    </row>
    <row r="44" spans="2:17" ht="25.5" customHeight="1" thickBot="1" x14ac:dyDescent="0.3">
      <c r="B44" s="573"/>
      <c r="C44" s="573" t="s">
        <v>4</v>
      </c>
      <c r="D44" s="556">
        <f>$D$8</f>
        <v>0</v>
      </c>
      <c r="E44" s="562"/>
      <c r="F44" s="562"/>
      <c r="G44" s="573" t="s">
        <v>5</v>
      </c>
      <c r="H44" s="556">
        <f>$H$8</f>
        <v>0</v>
      </c>
      <c r="I44" s="1237" t="s">
        <v>7</v>
      </c>
      <c r="J44" s="1237"/>
      <c r="K44" s="1237"/>
      <c r="L44" s="576"/>
      <c r="M44" s="202"/>
      <c r="O44" s="846"/>
      <c r="P44" s="845"/>
      <c r="Q44" s="21"/>
    </row>
    <row r="45" spans="2:17" ht="0.9" customHeight="1" x14ac:dyDescent="0.25">
      <c r="B45" s="106"/>
      <c r="C45" s="106"/>
      <c r="D45" s="305"/>
      <c r="E45" s="203"/>
      <c r="F45" s="203"/>
      <c r="G45" s="38"/>
      <c r="H45" s="205"/>
      <c r="I45" s="60"/>
      <c r="J45" s="60"/>
      <c r="K45" s="202"/>
      <c r="L45" s="202"/>
      <c r="M45" s="202"/>
      <c r="O45" s="846"/>
      <c r="P45" s="845"/>
    </row>
    <row r="46" spans="2:17" ht="0.9" customHeight="1" x14ac:dyDescent="0.25">
      <c r="B46" s="577"/>
      <c r="C46" s="5"/>
      <c r="D46" s="5"/>
      <c r="E46" s="203"/>
      <c r="F46" s="203"/>
      <c r="G46" s="38"/>
      <c r="H46" s="88"/>
      <c r="I46" s="1233"/>
      <c r="J46" s="1234"/>
      <c r="K46" s="202"/>
      <c r="L46" s="202"/>
      <c r="M46" s="202"/>
      <c r="O46" s="846"/>
      <c r="P46" s="845"/>
    </row>
    <row r="47" spans="2:17" ht="0.9" customHeight="1" x14ac:dyDescent="0.25">
      <c r="B47" s="62"/>
      <c r="C47" s="58"/>
      <c r="D47" s="305"/>
      <c r="E47" s="571"/>
      <c r="F47" s="571"/>
      <c r="G47" s="2"/>
      <c r="H47" s="2"/>
      <c r="I47" s="2"/>
      <c r="J47" s="2"/>
      <c r="K47" s="2"/>
      <c r="L47" s="2"/>
      <c r="M47" s="2"/>
      <c r="O47" s="846"/>
      <c r="P47" s="845"/>
    </row>
    <row r="48" spans="2:17" ht="3" customHeight="1" x14ac:dyDescent="0.25">
      <c r="B48" s="2"/>
      <c r="C48" s="2"/>
      <c r="D48" s="2"/>
      <c r="E48" s="2"/>
      <c r="F48" s="2"/>
      <c r="G48" s="2"/>
      <c r="H48" s="2"/>
      <c r="I48" s="2"/>
      <c r="J48" s="2"/>
      <c r="K48" s="2"/>
      <c r="L48" s="2"/>
      <c r="M48" s="2"/>
      <c r="O48" s="846"/>
      <c r="P48" s="845"/>
    </row>
    <row r="49" spans="2:16" s="39" customFormat="1" ht="16.5" customHeight="1" thickBot="1" x14ac:dyDescent="0.3">
      <c r="B49" s="1225" t="s">
        <v>493</v>
      </c>
      <c r="C49" s="1226"/>
      <c r="D49" s="1227"/>
      <c r="E49" s="38"/>
      <c r="F49" s="1225" t="s">
        <v>601</v>
      </c>
      <c r="G49" s="1226"/>
      <c r="H49" s="1227"/>
      <c r="I49" s="25"/>
      <c r="J49" s="1228" t="s">
        <v>602</v>
      </c>
      <c r="K49" s="1229"/>
      <c r="L49" s="1230"/>
      <c r="M49" s="539"/>
      <c r="O49" s="846"/>
      <c r="P49" s="845"/>
    </row>
    <row r="50" spans="2:16" s="22" customFormat="1" ht="13.5" customHeight="1" thickBot="1" x14ac:dyDescent="0.45">
      <c r="B50" s="553"/>
      <c r="C50" s="554"/>
      <c r="D50" s="621" t="s">
        <v>491</v>
      </c>
      <c r="E50" s="26"/>
      <c r="F50" s="1239"/>
      <c r="G50" s="1240"/>
      <c r="H50" s="622" t="s">
        <v>491</v>
      </c>
      <c r="I50" s="27"/>
      <c r="J50" s="1239"/>
      <c r="K50" s="1240"/>
      <c r="L50" s="622" t="s">
        <v>491</v>
      </c>
      <c r="M50" s="555"/>
      <c r="O50" s="847"/>
      <c r="P50" s="845"/>
    </row>
    <row r="51" spans="2:16" ht="56.25" customHeight="1" x14ac:dyDescent="0.4">
      <c r="B51" s="1247">
        <f>VLOOKUP(D50,$C$87:$F$95,4)</f>
        <v>0</v>
      </c>
      <c r="C51" s="1248"/>
      <c r="D51" s="1249"/>
      <c r="E51" s="2"/>
      <c r="F51" s="1247">
        <f>VLOOKUP(H50,$C$87:$F$95,4)</f>
        <v>0</v>
      </c>
      <c r="G51" s="1248"/>
      <c r="H51" s="1249"/>
      <c r="I51" s="28"/>
      <c r="J51" s="1247">
        <f>VLOOKUP(L50,$C$87:$F$95,4)</f>
        <v>0</v>
      </c>
      <c r="K51" s="1248"/>
      <c r="L51" s="1249"/>
      <c r="M51" s="540"/>
      <c r="O51" s="847"/>
      <c r="P51" s="845"/>
    </row>
    <row r="52" spans="2:16" ht="3.75" customHeight="1" x14ac:dyDescent="0.25">
      <c r="B52" s="1253"/>
      <c r="C52" s="1254"/>
      <c r="D52" s="1254"/>
      <c r="E52" s="2"/>
      <c r="F52" s="1250"/>
      <c r="G52" s="1251"/>
      <c r="H52" s="1251"/>
      <c r="I52" s="1"/>
      <c r="J52" s="1253"/>
      <c r="K52" s="1254"/>
      <c r="L52" s="1254"/>
      <c r="M52" s="570"/>
      <c r="O52" s="81"/>
      <c r="P52" s="845"/>
    </row>
    <row r="53" spans="2:16" ht="25.95" customHeight="1" x14ac:dyDescent="0.25">
      <c r="B53" s="1261" t="s">
        <v>863</v>
      </c>
      <c r="C53" s="1262"/>
      <c r="D53" s="1263"/>
      <c r="E53" s="7"/>
      <c r="F53" s="1261" t="s">
        <v>863</v>
      </c>
      <c r="G53" s="1262"/>
      <c r="H53" s="1263"/>
      <c r="I53" s="8"/>
      <c r="J53" s="1261" t="s">
        <v>863</v>
      </c>
      <c r="K53" s="1262"/>
      <c r="L53" s="1263"/>
      <c r="M53" s="541"/>
      <c r="O53" s="81"/>
      <c r="P53" s="845"/>
    </row>
    <row r="54" spans="2:16" ht="24" customHeight="1" x14ac:dyDescent="0.25">
      <c r="B54" s="1212"/>
      <c r="C54" s="1213"/>
      <c r="D54" s="1214"/>
      <c r="E54" s="3"/>
      <c r="F54" s="1212"/>
      <c r="G54" s="1213"/>
      <c r="H54" s="1214"/>
      <c r="I54" s="1"/>
      <c r="J54" s="1212"/>
      <c r="K54" s="1213"/>
      <c r="L54" s="1214"/>
      <c r="M54" s="579"/>
      <c r="O54" s="81"/>
      <c r="P54" s="81"/>
    </row>
    <row r="55" spans="2:16" ht="24" customHeight="1" x14ac:dyDescent="0.25">
      <c r="B55" s="1212"/>
      <c r="C55" s="1213"/>
      <c r="D55" s="1214"/>
      <c r="E55" s="670"/>
      <c r="F55" s="1212"/>
      <c r="G55" s="1213"/>
      <c r="H55" s="1214"/>
      <c r="I55" s="1"/>
      <c r="J55" s="1212"/>
      <c r="K55" s="1213"/>
      <c r="L55" s="1214"/>
      <c r="M55" s="579"/>
      <c r="O55" s="81"/>
      <c r="P55" s="81"/>
    </row>
    <row r="56" spans="2:16" ht="24" customHeight="1" x14ac:dyDescent="0.25">
      <c r="B56" s="1212"/>
      <c r="C56" s="1213"/>
      <c r="D56" s="1214"/>
      <c r="E56" s="3"/>
      <c r="F56" s="1212"/>
      <c r="G56" s="1213"/>
      <c r="H56" s="1214"/>
      <c r="I56" s="1"/>
      <c r="J56" s="1212"/>
      <c r="K56" s="1213"/>
      <c r="L56" s="1214"/>
      <c r="M56" s="579"/>
      <c r="O56" s="81"/>
      <c r="P56" s="81"/>
    </row>
    <row r="57" spans="2:16" ht="24" customHeight="1" x14ac:dyDescent="0.25">
      <c r="B57" s="1212"/>
      <c r="C57" s="1213"/>
      <c r="D57" s="1214"/>
      <c r="E57" s="3"/>
      <c r="F57" s="1212"/>
      <c r="G57" s="1213"/>
      <c r="H57" s="1214"/>
      <c r="I57" s="1"/>
      <c r="J57" s="1212"/>
      <c r="K57" s="1213"/>
      <c r="L57" s="1214"/>
      <c r="M57" s="579"/>
      <c r="O57" s="81"/>
      <c r="P57" s="81"/>
    </row>
    <row r="58" spans="2:16" ht="24" customHeight="1" x14ac:dyDescent="0.25">
      <c r="B58" s="1212"/>
      <c r="C58" s="1213"/>
      <c r="D58" s="1214"/>
      <c r="E58" s="3"/>
      <c r="F58" s="1212"/>
      <c r="G58" s="1213"/>
      <c r="H58" s="1214"/>
      <c r="I58" s="1"/>
      <c r="J58" s="1212"/>
      <c r="K58" s="1213"/>
      <c r="L58" s="1214"/>
      <c r="M58" s="579"/>
      <c r="O58" s="81"/>
      <c r="P58" s="81"/>
    </row>
    <row r="59" spans="2:16" ht="24" customHeight="1" x14ac:dyDescent="0.25">
      <c r="B59" s="1212"/>
      <c r="C59" s="1213"/>
      <c r="D59" s="1214"/>
      <c r="E59" s="3"/>
      <c r="F59" s="1212"/>
      <c r="G59" s="1213"/>
      <c r="H59" s="1214"/>
      <c r="I59" s="1"/>
      <c r="J59" s="1212"/>
      <c r="K59" s="1213"/>
      <c r="L59" s="1214"/>
      <c r="M59" s="579"/>
      <c r="O59" s="81"/>
      <c r="P59" s="81"/>
    </row>
    <row r="60" spans="2:16" ht="24" customHeight="1" x14ac:dyDescent="0.25">
      <c r="B60" s="1212"/>
      <c r="C60" s="1213"/>
      <c r="D60" s="1214"/>
      <c r="E60" s="3"/>
      <c r="F60" s="1212"/>
      <c r="G60" s="1213"/>
      <c r="H60" s="1214"/>
      <c r="I60" s="1"/>
      <c r="J60" s="1212"/>
      <c r="K60" s="1213"/>
      <c r="L60" s="1214"/>
      <c r="M60" s="579"/>
      <c r="O60" s="81"/>
      <c r="P60" s="81"/>
    </row>
    <row r="61" spans="2:16" ht="24" customHeight="1" x14ac:dyDescent="0.25">
      <c r="B61" s="1212"/>
      <c r="C61" s="1213"/>
      <c r="D61" s="1214"/>
      <c r="E61" s="3"/>
      <c r="F61" s="1212"/>
      <c r="G61" s="1213"/>
      <c r="H61" s="1214"/>
      <c r="I61" s="1"/>
      <c r="J61" s="1212"/>
      <c r="K61" s="1213"/>
      <c r="L61" s="1214"/>
      <c r="M61" s="579"/>
      <c r="O61" s="81"/>
      <c r="P61" s="81"/>
    </row>
    <row r="62" spans="2:16" ht="3.6" customHeight="1" x14ac:dyDescent="0.25">
      <c r="B62" s="1223"/>
      <c r="C62" s="1223"/>
      <c r="D62" s="1223"/>
      <c r="E62" s="2"/>
      <c r="F62" s="1223"/>
      <c r="G62" s="1223"/>
      <c r="H62" s="1223"/>
      <c r="I62" s="1"/>
      <c r="J62" s="1223"/>
      <c r="K62" s="1223"/>
      <c r="L62" s="1223"/>
      <c r="M62" s="579"/>
      <c r="N62" s="24"/>
      <c r="O62" s="81"/>
      <c r="P62" s="81"/>
    </row>
    <row r="63" spans="2:16" ht="12.6" customHeight="1" x14ac:dyDescent="0.25">
      <c r="B63" s="1269" t="s">
        <v>890</v>
      </c>
      <c r="C63" s="1270"/>
      <c r="D63" s="1271"/>
      <c r="E63" s="2"/>
      <c r="F63" s="1269" t="s">
        <v>890</v>
      </c>
      <c r="G63" s="1270"/>
      <c r="H63" s="1271"/>
      <c r="I63" s="1"/>
      <c r="J63" s="1269" t="s">
        <v>890</v>
      </c>
      <c r="K63" s="1270"/>
      <c r="L63" s="1271"/>
      <c r="M63" s="542"/>
      <c r="N63" s="24"/>
      <c r="O63" s="839"/>
      <c r="P63" s="839"/>
    </row>
    <row r="64" spans="2:16" ht="24" customHeight="1" x14ac:dyDescent="0.25">
      <c r="B64" s="1212"/>
      <c r="C64" s="1213"/>
      <c r="D64" s="1214"/>
      <c r="E64" s="82"/>
      <c r="F64" s="1212"/>
      <c r="G64" s="1213"/>
      <c r="H64" s="1214"/>
      <c r="I64" s="872"/>
      <c r="J64" s="1212"/>
      <c r="K64" s="1213"/>
      <c r="L64" s="1214"/>
      <c r="M64" s="543"/>
      <c r="N64" s="24"/>
      <c r="O64" s="839"/>
      <c r="P64" s="839"/>
    </row>
    <row r="65" spans="2:16" ht="24" customHeight="1" x14ac:dyDescent="0.25">
      <c r="B65" s="1218"/>
      <c r="C65" s="1219"/>
      <c r="D65" s="1220"/>
      <c r="E65" s="82"/>
      <c r="F65" s="1218"/>
      <c r="G65" s="1219"/>
      <c r="H65" s="1220"/>
      <c r="I65" s="872"/>
      <c r="J65" s="1218"/>
      <c r="K65" s="1219"/>
      <c r="L65" s="1220"/>
      <c r="M65" s="815"/>
      <c r="N65" s="24"/>
      <c r="O65" s="840"/>
      <c r="P65" s="841"/>
    </row>
    <row r="66" spans="2:16" ht="24" customHeight="1" x14ac:dyDescent="0.25">
      <c r="B66" s="1218"/>
      <c r="C66" s="1219"/>
      <c r="D66" s="1220"/>
      <c r="E66" s="82"/>
      <c r="F66" s="1218"/>
      <c r="G66" s="1219"/>
      <c r="H66" s="1220"/>
      <c r="I66" s="872"/>
      <c r="J66" s="1218"/>
      <c r="K66" s="1219"/>
      <c r="L66" s="1220"/>
      <c r="M66" s="815"/>
      <c r="N66" s="24"/>
      <c r="O66" s="840"/>
      <c r="P66" s="841"/>
    </row>
    <row r="67" spans="2:16" ht="24" customHeight="1" x14ac:dyDescent="0.25">
      <c r="B67" s="1218"/>
      <c r="C67" s="1219"/>
      <c r="D67" s="1220"/>
      <c r="E67" s="82"/>
      <c r="F67" s="1218"/>
      <c r="G67" s="1219"/>
      <c r="H67" s="1220"/>
      <c r="I67" s="872"/>
      <c r="J67" s="1218"/>
      <c r="K67" s="1219"/>
      <c r="L67" s="1220"/>
      <c r="M67" s="815"/>
      <c r="N67" s="24"/>
      <c r="O67" s="840"/>
      <c r="P67" s="842"/>
    </row>
    <row r="68" spans="2:16" ht="24" customHeight="1" x14ac:dyDescent="0.25">
      <c r="B68" s="1218"/>
      <c r="C68" s="1219"/>
      <c r="D68" s="1220"/>
      <c r="E68" s="82"/>
      <c r="F68" s="1218"/>
      <c r="G68" s="1219"/>
      <c r="H68" s="1220"/>
      <c r="I68" s="872"/>
      <c r="J68" s="1218"/>
      <c r="K68" s="1219"/>
      <c r="L68" s="1220"/>
      <c r="M68" s="815"/>
      <c r="N68" s="24"/>
      <c r="O68" s="834"/>
      <c r="P68" s="81"/>
    </row>
    <row r="69" spans="2:16" ht="24" customHeight="1" x14ac:dyDescent="0.25">
      <c r="B69" s="1218"/>
      <c r="C69" s="1219"/>
      <c r="D69" s="1220"/>
      <c r="E69" s="82"/>
      <c r="F69" s="1218"/>
      <c r="G69" s="1219"/>
      <c r="H69" s="1220"/>
      <c r="I69" s="872"/>
      <c r="J69" s="1218"/>
      <c r="K69" s="1219"/>
      <c r="L69" s="1220"/>
      <c r="M69" s="815"/>
      <c r="N69" s="24"/>
      <c r="O69" s="840"/>
      <c r="P69" s="81"/>
    </row>
    <row r="70" spans="2:16" ht="24" customHeight="1" x14ac:dyDescent="0.25">
      <c r="B70" s="1218"/>
      <c r="C70" s="1219"/>
      <c r="D70" s="1220"/>
      <c r="E70" s="82"/>
      <c r="F70" s="1218"/>
      <c r="G70" s="1219"/>
      <c r="H70" s="1220"/>
      <c r="I70" s="872"/>
      <c r="J70" s="1218"/>
      <c r="K70" s="1219"/>
      <c r="L70" s="1220"/>
      <c r="M70" s="815"/>
      <c r="N70" s="24"/>
      <c r="O70" s="834"/>
      <c r="P70" s="81"/>
    </row>
    <row r="71" spans="2:16" ht="3.75" customHeight="1" x14ac:dyDescent="0.25">
      <c r="B71" s="1222"/>
      <c r="C71" s="1222"/>
      <c r="D71" s="1222"/>
      <c r="E71" s="2"/>
      <c r="F71" s="1221"/>
      <c r="G71" s="1221"/>
      <c r="H71" s="1221"/>
      <c r="I71" s="1"/>
      <c r="J71" s="1222"/>
      <c r="K71" s="1222"/>
      <c r="L71" s="1222"/>
      <c r="M71" s="542"/>
      <c r="O71" s="81"/>
      <c r="P71" s="81"/>
    </row>
    <row r="72" spans="2:16" ht="36" customHeight="1" x14ac:dyDescent="0.25">
      <c r="B72" s="1215" t="s">
        <v>609</v>
      </c>
      <c r="C72" s="1297"/>
      <c r="D72" s="1298"/>
      <c r="E72" s="69"/>
      <c r="F72" s="1215" t="s">
        <v>609</v>
      </c>
      <c r="G72" s="1297"/>
      <c r="H72" s="1298"/>
      <c r="I72" s="70"/>
      <c r="J72" s="1215" t="s">
        <v>609</v>
      </c>
      <c r="K72" s="1297"/>
      <c r="L72" s="1298"/>
      <c r="M72" s="546"/>
      <c r="O72" s="81"/>
      <c r="P72" s="81"/>
    </row>
    <row r="73" spans="2:16" x14ac:dyDescent="0.25">
      <c r="B73" s="1287" t="s">
        <v>494</v>
      </c>
      <c r="C73" s="1287"/>
      <c r="D73" s="1287"/>
      <c r="E73" s="1287"/>
      <c r="F73" s="1287"/>
      <c r="G73" s="1287"/>
      <c r="H73" s="1287"/>
      <c r="I73" s="1287"/>
      <c r="J73" s="1287"/>
      <c r="K73" s="1287"/>
      <c r="L73" s="1287"/>
      <c r="M73" s="1287"/>
    </row>
    <row r="75" spans="2:16" hidden="1" x14ac:dyDescent="0.25"/>
    <row r="76" spans="2:16" hidden="1" x14ac:dyDescent="0.25"/>
    <row r="77" spans="2:16" hidden="1" x14ac:dyDescent="0.25"/>
    <row r="78" spans="2:16" hidden="1" x14ac:dyDescent="0.25"/>
    <row r="79" spans="2:16" hidden="1" x14ac:dyDescent="0.25"/>
    <row r="80" spans="2:16" hidden="1" x14ac:dyDescent="0.25"/>
    <row r="81" spans="3:22" hidden="1" x14ac:dyDescent="0.25"/>
    <row r="82" spans="3:22" hidden="1" x14ac:dyDescent="0.25"/>
    <row r="83" spans="3:22" hidden="1" x14ac:dyDescent="0.25"/>
    <row r="84" spans="3:22" hidden="1" x14ac:dyDescent="0.25"/>
    <row r="85" spans="3:22" hidden="1" x14ac:dyDescent="0.25">
      <c r="C85" s="531"/>
    </row>
    <row r="86" spans="3:22" hidden="1" x14ac:dyDescent="0.25">
      <c r="C86" s="531" t="s">
        <v>358</v>
      </c>
    </row>
    <row r="87" spans="3:22" ht="24.6" hidden="1" x14ac:dyDescent="0.4">
      <c r="C87" s="532" t="s">
        <v>263</v>
      </c>
      <c r="D87" s="533"/>
      <c r="F87" s="534" t="s">
        <v>80</v>
      </c>
      <c r="G87" s="535"/>
      <c r="H87" s="567"/>
      <c r="I87" s="567"/>
      <c r="J87" s="567"/>
      <c r="K87" s="567"/>
      <c r="L87" s="567"/>
      <c r="M87" s="567"/>
      <c r="N87" s="567"/>
      <c r="O87" s="569"/>
      <c r="P87" s="567"/>
      <c r="Q87" s="567"/>
      <c r="R87" s="567"/>
      <c r="S87" s="567"/>
      <c r="T87" s="567"/>
      <c r="U87" s="567"/>
      <c r="V87" s="568"/>
    </row>
    <row r="88" spans="3:22" ht="24.6" hidden="1" x14ac:dyDescent="0.4">
      <c r="C88" s="532" t="s">
        <v>490</v>
      </c>
      <c r="D88" s="533"/>
      <c r="F88" s="534" t="s">
        <v>367</v>
      </c>
      <c r="G88" s="535"/>
      <c r="H88" s="567"/>
      <c r="I88" s="567"/>
      <c r="J88" s="567"/>
      <c r="K88" s="567"/>
      <c r="L88" s="567"/>
      <c r="M88" s="567"/>
      <c r="N88" s="567"/>
      <c r="O88" s="569"/>
      <c r="P88" s="567"/>
      <c r="Q88" s="567"/>
      <c r="R88" s="567"/>
      <c r="S88" s="567"/>
      <c r="T88" s="567"/>
      <c r="U88" s="567"/>
      <c r="V88" s="568"/>
    </row>
    <row r="89" spans="3:22" ht="24.6" hidden="1" x14ac:dyDescent="0.4">
      <c r="C89" s="532" t="s">
        <v>487</v>
      </c>
      <c r="D89" s="533"/>
      <c r="F89" s="534" t="s">
        <v>555</v>
      </c>
      <c r="G89" s="535"/>
      <c r="H89" s="567"/>
      <c r="I89" s="567"/>
      <c r="J89" s="567"/>
      <c r="K89" s="567"/>
      <c r="L89" s="567"/>
      <c r="M89" s="567"/>
      <c r="N89" s="567"/>
      <c r="O89" s="569"/>
      <c r="P89" s="567"/>
      <c r="Q89" s="567"/>
      <c r="R89" s="567"/>
      <c r="S89" s="567"/>
      <c r="T89" s="567"/>
      <c r="U89" s="567"/>
      <c r="V89" s="568"/>
    </row>
    <row r="90" spans="3:22" ht="24.6" hidden="1" x14ac:dyDescent="0.4">
      <c r="C90" s="532" t="s">
        <v>262</v>
      </c>
      <c r="D90" s="533"/>
      <c r="F90" s="534" t="s">
        <v>79</v>
      </c>
      <c r="G90" s="535"/>
      <c r="H90" s="567"/>
      <c r="I90" s="567"/>
      <c r="J90" s="567"/>
      <c r="K90" s="567"/>
      <c r="L90" s="567"/>
      <c r="M90" s="567"/>
      <c r="N90" s="567"/>
      <c r="O90" s="569"/>
      <c r="P90" s="567"/>
      <c r="Q90" s="567"/>
      <c r="R90" s="567"/>
      <c r="S90" s="567"/>
      <c r="T90" s="567"/>
      <c r="U90" s="567"/>
      <c r="V90" s="568"/>
    </row>
    <row r="91" spans="3:22" ht="24.6" hidden="1" x14ac:dyDescent="0.4">
      <c r="C91" s="532" t="s">
        <v>485</v>
      </c>
      <c r="D91" s="533"/>
      <c r="F91" s="534" t="s">
        <v>74</v>
      </c>
      <c r="G91" s="535"/>
      <c r="H91" s="567"/>
      <c r="I91" s="567"/>
      <c r="J91" s="567"/>
      <c r="K91" s="567"/>
      <c r="L91" s="567"/>
      <c r="M91" s="567"/>
      <c r="N91" s="567"/>
      <c r="O91" s="569"/>
      <c r="P91" s="567"/>
      <c r="Q91" s="567"/>
      <c r="R91" s="567"/>
      <c r="S91" s="567"/>
      <c r="T91" s="567"/>
      <c r="U91" s="567"/>
      <c r="V91" s="568"/>
    </row>
    <row r="92" spans="3:22" ht="24.6" hidden="1" x14ac:dyDescent="0.4">
      <c r="C92" s="532" t="s">
        <v>489</v>
      </c>
      <c r="D92" s="533"/>
      <c r="F92" s="534" t="s">
        <v>365</v>
      </c>
      <c r="G92" s="535"/>
      <c r="H92" s="567"/>
      <c r="I92" s="567"/>
      <c r="J92" s="567"/>
      <c r="K92" s="567"/>
      <c r="L92" s="567"/>
      <c r="M92" s="567"/>
      <c r="N92" s="567"/>
      <c r="O92" s="569"/>
      <c r="P92" s="567"/>
      <c r="Q92" s="567"/>
      <c r="R92" s="567"/>
      <c r="S92" s="567"/>
      <c r="T92" s="567"/>
      <c r="U92" s="567"/>
      <c r="V92" s="568"/>
    </row>
    <row r="93" spans="3:22" ht="24.6" hidden="1" x14ac:dyDescent="0.4">
      <c r="C93" s="532" t="s">
        <v>488</v>
      </c>
      <c r="D93" s="533"/>
      <c r="F93" s="534" t="s">
        <v>77</v>
      </c>
      <c r="G93" s="535"/>
      <c r="H93" s="567"/>
      <c r="I93" s="567"/>
      <c r="J93" s="567"/>
      <c r="K93" s="567"/>
      <c r="L93" s="567"/>
      <c r="M93" s="567"/>
      <c r="N93" s="567"/>
      <c r="O93" s="569"/>
      <c r="P93" s="567"/>
      <c r="Q93" s="567"/>
      <c r="R93" s="567"/>
      <c r="S93" s="567"/>
      <c r="T93" s="567"/>
      <c r="U93" s="567"/>
      <c r="V93" s="568"/>
    </row>
    <row r="94" spans="3:22" ht="24.6" hidden="1" x14ac:dyDescent="0.4">
      <c r="C94" s="532" t="s">
        <v>486</v>
      </c>
      <c r="D94" s="533"/>
      <c r="F94" s="534" t="s">
        <v>75</v>
      </c>
      <c r="G94" s="536"/>
      <c r="H94" s="567"/>
      <c r="I94" s="567"/>
      <c r="J94" s="567"/>
      <c r="K94" s="567"/>
      <c r="L94" s="567"/>
      <c r="M94" s="567"/>
      <c r="N94" s="567"/>
      <c r="O94" s="569"/>
      <c r="P94" s="567"/>
      <c r="Q94" s="567"/>
      <c r="R94" s="567"/>
      <c r="S94" s="567"/>
      <c r="T94" s="567"/>
      <c r="U94" s="567"/>
      <c r="V94" s="568"/>
    </row>
    <row r="95" spans="3:22" ht="24.6" hidden="1" x14ac:dyDescent="0.4">
      <c r="C95" s="538" t="s">
        <v>491</v>
      </c>
      <c r="D95" s="533"/>
      <c r="F95" s="534"/>
      <c r="G95" s="535"/>
      <c r="H95" s="567"/>
      <c r="I95" s="567"/>
      <c r="J95" s="567"/>
      <c r="K95" s="567"/>
      <c r="L95" s="567"/>
      <c r="M95" s="567"/>
      <c r="N95" s="567"/>
      <c r="O95" s="569"/>
      <c r="P95" s="567"/>
      <c r="Q95" s="567"/>
      <c r="R95" s="567"/>
      <c r="S95" s="567"/>
      <c r="T95" s="567"/>
      <c r="U95" s="567"/>
      <c r="V95" s="568"/>
    </row>
    <row r="96" spans="3:22" hidden="1" x14ac:dyDescent="0.25"/>
    <row r="97" spans="1:8" hidden="1" x14ac:dyDescent="0.25"/>
    <row r="98" spans="1:8" hidden="1" x14ac:dyDescent="0.25"/>
    <row r="99" spans="1:8" hidden="1" x14ac:dyDescent="0.25">
      <c r="A99" s="549"/>
      <c r="B99" s="549"/>
      <c r="C99" s="549"/>
      <c r="D99" s="549"/>
      <c r="E99" s="549"/>
      <c r="F99" s="549"/>
      <c r="G99" s="549"/>
      <c r="H99" s="549"/>
    </row>
    <row r="100" spans="1:8" ht="14.25" hidden="1" customHeight="1" x14ac:dyDescent="0.25">
      <c r="A100" s="549"/>
      <c r="B100" s="549"/>
      <c r="C100" s="1285" t="s">
        <v>485</v>
      </c>
      <c r="D100" s="1285"/>
      <c r="E100" s="1285"/>
      <c r="F100" s="1285"/>
      <c r="G100" s="1285"/>
      <c r="H100" s="1285"/>
    </row>
    <row r="101" spans="1:8" ht="6" hidden="1" customHeight="1" x14ac:dyDescent="0.25">
      <c r="A101" s="549"/>
      <c r="B101" s="549"/>
      <c r="C101" s="548"/>
      <c r="D101" s="548"/>
      <c r="E101" s="2"/>
      <c r="F101" s="2"/>
      <c r="G101" s="2"/>
      <c r="H101" s="2"/>
    </row>
    <row r="102" spans="1:8" hidden="1" x14ac:dyDescent="0.25">
      <c r="A102" s="1286"/>
      <c r="B102" s="1286"/>
      <c r="C102" s="1268" t="s">
        <v>496</v>
      </c>
      <c r="D102" s="1268"/>
      <c r="E102" s="1268"/>
      <c r="F102" s="1268"/>
      <c r="G102" s="1268"/>
      <c r="H102" s="1268"/>
    </row>
    <row r="103" spans="1:8" hidden="1" x14ac:dyDescent="0.25">
      <c r="A103" s="1286"/>
      <c r="B103" s="1286"/>
      <c r="C103" s="1268" t="s">
        <v>497</v>
      </c>
      <c r="D103" s="1268"/>
      <c r="E103" s="1268"/>
      <c r="F103" s="1268"/>
      <c r="G103" s="1268"/>
      <c r="H103" s="1268"/>
    </row>
    <row r="104" spans="1:8" hidden="1" x14ac:dyDescent="0.25">
      <c r="A104" s="1286"/>
      <c r="B104" s="1286"/>
      <c r="C104" s="1278" t="s">
        <v>559</v>
      </c>
      <c r="D104" s="1278"/>
      <c r="E104" s="1278"/>
      <c r="F104" s="1278"/>
      <c r="G104" s="1278"/>
      <c r="H104" s="1278"/>
    </row>
    <row r="105" spans="1:8" hidden="1" x14ac:dyDescent="0.25">
      <c r="A105" s="1286"/>
      <c r="B105" s="1286"/>
      <c r="C105" s="1272" t="s">
        <v>498</v>
      </c>
      <c r="D105" s="1272"/>
      <c r="E105" s="1272"/>
      <c r="F105" s="1272"/>
      <c r="G105" s="1272"/>
      <c r="H105" s="1272"/>
    </row>
    <row r="106" spans="1:8" hidden="1" x14ac:dyDescent="0.25">
      <c r="A106" s="1286"/>
      <c r="B106" s="1286"/>
      <c r="C106" s="1272" t="s">
        <v>499</v>
      </c>
      <c r="D106" s="1272"/>
      <c r="E106" s="1272"/>
      <c r="F106" s="1272"/>
      <c r="G106" s="1272"/>
      <c r="H106" s="1272"/>
    </row>
    <row r="107" spans="1:8" hidden="1" x14ac:dyDescent="0.25">
      <c r="A107" s="1286"/>
      <c r="B107" s="1286"/>
      <c r="C107" s="1272" t="s">
        <v>500</v>
      </c>
      <c r="D107" s="1272"/>
      <c r="E107" s="1272"/>
      <c r="F107" s="1272"/>
      <c r="G107" s="1272"/>
      <c r="H107" s="1272"/>
    </row>
    <row r="108" spans="1:8" hidden="1" x14ac:dyDescent="0.25">
      <c r="A108" s="1286"/>
      <c r="B108" s="1286"/>
      <c r="C108" s="1272" t="s">
        <v>501</v>
      </c>
      <c r="D108" s="1272"/>
      <c r="E108" s="1272"/>
      <c r="F108" s="1272"/>
      <c r="G108" s="1272"/>
      <c r="H108" s="1272"/>
    </row>
    <row r="109" spans="1:8" hidden="1" x14ac:dyDescent="0.25">
      <c r="A109" s="1286"/>
      <c r="B109" s="1286"/>
      <c r="C109" s="1268" t="s">
        <v>502</v>
      </c>
      <c r="D109" s="1268"/>
      <c r="E109" s="1268"/>
      <c r="F109" s="1268"/>
      <c r="G109" s="1268"/>
      <c r="H109" s="1268"/>
    </row>
    <row r="110" spans="1:8" hidden="1" x14ac:dyDescent="0.25">
      <c r="A110" s="574"/>
      <c r="B110" s="574"/>
      <c r="C110" s="537"/>
      <c r="D110" s="537"/>
      <c r="E110" s="537"/>
      <c r="F110" s="537"/>
      <c r="G110" s="537"/>
      <c r="H110" s="549"/>
    </row>
    <row r="111" spans="1:8" ht="14.25" hidden="1" customHeight="1" x14ac:dyDescent="0.25">
      <c r="A111" s="574"/>
      <c r="B111" s="574"/>
      <c r="C111" s="1284" t="s">
        <v>486</v>
      </c>
      <c r="D111" s="1284"/>
      <c r="E111" s="1284"/>
      <c r="F111" s="1284"/>
      <c r="G111" s="1284"/>
      <c r="H111" s="1284"/>
    </row>
    <row r="112" spans="1:8" ht="6" hidden="1" customHeight="1" x14ac:dyDescent="0.25">
      <c r="A112" s="551"/>
      <c r="B112" s="551"/>
      <c r="C112" s="548"/>
      <c r="D112" s="548"/>
      <c r="E112" s="548"/>
      <c r="F112" s="548"/>
      <c r="G112" s="548"/>
      <c r="H112" s="2"/>
    </row>
    <row r="113" spans="1:8" hidden="1" x14ac:dyDescent="0.25">
      <c r="A113" s="1286"/>
      <c r="B113" s="1286"/>
      <c r="C113" s="1268" t="s">
        <v>503</v>
      </c>
      <c r="D113" s="1268"/>
      <c r="E113" s="1268"/>
      <c r="F113" s="1268"/>
      <c r="G113" s="1268"/>
      <c r="H113" s="1268"/>
    </row>
    <row r="114" spans="1:8" hidden="1" x14ac:dyDescent="0.25">
      <c r="A114" s="1286"/>
      <c r="B114" s="1286"/>
      <c r="C114" s="1268" t="s">
        <v>504</v>
      </c>
      <c r="D114" s="1268"/>
      <c r="E114" s="1268"/>
      <c r="F114" s="1268"/>
      <c r="G114" s="1268"/>
      <c r="H114" s="1268"/>
    </row>
    <row r="115" spans="1:8" hidden="1" x14ac:dyDescent="0.25">
      <c r="A115" s="1286"/>
      <c r="B115" s="1286"/>
      <c r="C115" s="1268" t="s">
        <v>505</v>
      </c>
      <c r="D115" s="1268"/>
      <c r="E115" s="1268"/>
      <c r="F115" s="1268"/>
      <c r="G115" s="1268"/>
      <c r="H115" s="1268"/>
    </row>
    <row r="116" spans="1:8" hidden="1" x14ac:dyDescent="0.25">
      <c r="A116" s="1286"/>
      <c r="B116" s="1286"/>
      <c r="C116" s="1268" t="s">
        <v>506</v>
      </c>
      <c r="D116" s="1268"/>
      <c r="E116" s="1268"/>
      <c r="F116" s="1268"/>
      <c r="G116" s="1268"/>
      <c r="H116" s="1268"/>
    </row>
    <row r="117" spans="1:8" ht="12.75" hidden="1" customHeight="1" x14ac:dyDescent="0.25">
      <c r="A117" s="1286"/>
      <c r="B117" s="1286"/>
      <c r="C117" s="1268" t="s">
        <v>507</v>
      </c>
      <c r="D117" s="1268"/>
      <c r="E117" s="1268"/>
      <c r="F117" s="1268"/>
      <c r="G117" s="1268"/>
      <c r="H117" s="1268"/>
    </row>
    <row r="118" spans="1:8" hidden="1" x14ac:dyDescent="0.25">
      <c r="A118" s="1286"/>
      <c r="B118" s="1286"/>
      <c r="C118" s="1268" t="s">
        <v>508</v>
      </c>
      <c r="D118" s="1268"/>
      <c r="E118" s="1268"/>
      <c r="F118" s="1268"/>
      <c r="G118" s="1268"/>
      <c r="H118" s="1268"/>
    </row>
    <row r="119" spans="1:8" hidden="1" x14ac:dyDescent="0.25">
      <c r="A119" s="1286"/>
      <c r="B119" s="1286"/>
      <c r="C119" s="1268" t="s">
        <v>509</v>
      </c>
      <c r="D119" s="1268"/>
      <c r="E119" s="1268"/>
      <c r="F119" s="1268"/>
      <c r="G119" s="1268"/>
      <c r="H119" s="1268"/>
    </row>
    <row r="120" spans="1:8" hidden="1" x14ac:dyDescent="0.25">
      <c r="A120" s="574"/>
      <c r="B120" s="574"/>
      <c r="C120" s="537"/>
      <c r="D120" s="537"/>
      <c r="E120" s="537"/>
      <c r="F120" s="537"/>
      <c r="G120" s="537"/>
      <c r="H120" s="549"/>
    </row>
    <row r="121" spans="1:8" ht="13.8" hidden="1" x14ac:dyDescent="0.25">
      <c r="A121" s="574"/>
      <c r="B121" s="574"/>
      <c r="C121" s="1284" t="s">
        <v>487</v>
      </c>
      <c r="D121" s="1284"/>
      <c r="E121" s="1284"/>
      <c r="F121" s="1284"/>
      <c r="G121" s="1284"/>
      <c r="H121" s="1284"/>
    </row>
    <row r="122" spans="1:8" ht="6" hidden="1" customHeight="1" x14ac:dyDescent="0.25">
      <c r="A122" s="551"/>
      <c r="B122" s="551"/>
      <c r="C122" s="548"/>
      <c r="D122" s="548"/>
      <c r="E122" s="548"/>
      <c r="F122" s="548"/>
      <c r="G122" s="548"/>
      <c r="H122" s="2"/>
    </row>
    <row r="123" spans="1:8" hidden="1" x14ac:dyDescent="0.25">
      <c r="A123" s="1286"/>
      <c r="B123" s="1286"/>
      <c r="C123" s="1268" t="s">
        <v>510</v>
      </c>
      <c r="D123" s="1268"/>
      <c r="E123" s="1268"/>
      <c r="F123" s="1268"/>
      <c r="G123" s="1268"/>
      <c r="H123" s="1268"/>
    </row>
    <row r="124" spans="1:8" hidden="1" x14ac:dyDescent="0.25">
      <c r="A124" s="1286"/>
      <c r="B124" s="1286"/>
      <c r="C124" s="1268" t="s">
        <v>511</v>
      </c>
      <c r="D124" s="1268"/>
      <c r="E124" s="1268"/>
      <c r="F124" s="1268"/>
      <c r="G124" s="1268"/>
      <c r="H124" s="1268"/>
    </row>
    <row r="125" spans="1:8" hidden="1" x14ac:dyDescent="0.25">
      <c r="A125" s="1286"/>
      <c r="B125" s="1286"/>
      <c r="C125" s="1268" t="s">
        <v>512</v>
      </c>
      <c r="D125" s="1268"/>
      <c r="E125" s="1268"/>
      <c r="F125" s="1268"/>
      <c r="G125" s="1268"/>
      <c r="H125" s="1268"/>
    </row>
    <row r="126" spans="1:8" hidden="1" x14ac:dyDescent="0.25">
      <c r="A126" s="1286"/>
      <c r="B126" s="1286"/>
      <c r="C126" s="1268" t="s">
        <v>513</v>
      </c>
      <c r="D126" s="1268"/>
      <c r="E126" s="1268"/>
      <c r="F126" s="1268"/>
      <c r="G126" s="1268"/>
      <c r="H126" s="1268"/>
    </row>
    <row r="127" spans="1:8" hidden="1" x14ac:dyDescent="0.25">
      <c r="A127" s="1286"/>
      <c r="B127" s="1286"/>
      <c r="C127" s="1268" t="s">
        <v>514</v>
      </c>
      <c r="D127" s="1268"/>
      <c r="E127" s="1268"/>
      <c r="F127" s="1268"/>
      <c r="G127" s="1268"/>
      <c r="H127" s="1268"/>
    </row>
    <row r="128" spans="1:8" hidden="1" x14ac:dyDescent="0.25">
      <c r="A128" s="1286"/>
      <c r="B128" s="1286"/>
      <c r="C128" s="1268" t="s">
        <v>515</v>
      </c>
      <c r="D128" s="1268"/>
      <c r="E128" s="1268"/>
      <c r="F128" s="1268"/>
      <c r="G128" s="1268"/>
      <c r="H128" s="1268"/>
    </row>
    <row r="129" spans="1:8" hidden="1" x14ac:dyDescent="0.25">
      <c r="A129" s="1286"/>
      <c r="B129" s="1286"/>
      <c r="C129" s="1268" t="s">
        <v>516</v>
      </c>
      <c r="D129" s="1268"/>
      <c r="E129" s="1268"/>
      <c r="F129" s="1268"/>
      <c r="G129" s="1268"/>
      <c r="H129" s="1268"/>
    </row>
    <row r="130" spans="1:8" hidden="1" x14ac:dyDescent="0.25">
      <c r="A130" s="1286"/>
      <c r="B130" s="1286"/>
      <c r="C130" s="1268" t="s">
        <v>517</v>
      </c>
      <c r="D130" s="1268"/>
      <c r="E130" s="1268"/>
      <c r="F130" s="1268"/>
      <c r="G130" s="1268"/>
      <c r="H130" s="1268"/>
    </row>
    <row r="131" spans="1:8" hidden="1" x14ac:dyDescent="0.25">
      <c r="A131" s="574"/>
      <c r="B131" s="574"/>
      <c r="C131" s="537"/>
      <c r="D131" s="537"/>
      <c r="E131" s="537"/>
      <c r="F131" s="537"/>
      <c r="G131" s="537"/>
      <c r="H131" s="549"/>
    </row>
    <row r="132" spans="1:8" ht="13.8" hidden="1" x14ac:dyDescent="0.25">
      <c r="A132" s="574"/>
      <c r="B132" s="574"/>
      <c r="C132" s="1284" t="s">
        <v>488</v>
      </c>
      <c r="D132" s="1284"/>
      <c r="E132" s="1284"/>
      <c r="F132" s="1284"/>
      <c r="G132" s="1284"/>
      <c r="H132" s="1284"/>
    </row>
    <row r="133" spans="1:8" ht="6" hidden="1" customHeight="1" x14ac:dyDescent="0.25">
      <c r="A133" s="574"/>
      <c r="B133" s="574"/>
      <c r="C133" s="548"/>
      <c r="D133" s="548"/>
      <c r="E133" s="548"/>
      <c r="F133" s="548"/>
      <c r="G133" s="548"/>
      <c r="H133" s="2"/>
    </row>
    <row r="134" spans="1:8" hidden="1" x14ac:dyDescent="0.25">
      <c r="A134" s="1286"/>
      <c r="B134" s="1286"/>
      <c r="C134" s="1268" t="s">
        <v>518</v>
      </c>
      <c r="D134" s="1268"/>
      <c r="E134" s="1268"/>
      <c r="F134" s="1268"/>
      <c r="G134" s="1268"/>
      <c r="H134" s="1268"/>
    </row>
    <row r="135" spans="1:8" hidden="1" x14ac:dyDescent="0.25">
      <c r="A135" s="1286"/>
      <c r="B135" s="1286"/>
      <c r="C135" s="1268" t="s">
        <v>519</v>
      </c>
      <c r="D135" s="1268"/>
      <c r="E135" s="1268"/>
      <c r="F135" s="1268"/>
      <c r="G135" s="1268"/>
      <c r="H135" s="1268"/>
    </row>
    <row r="136" spans="1:8" hidden="1" x14ac:dyDescent="0.25">
      <c r="A136" s="1286"/>
      <c r="B136" s="1286"/>
      <c r="C136" s="1268" t="s">
        <v>520</v>
      </c>
      <c r="D136" s="1268"/>
      <c r="E136" s="1268"/>
      <c r="F136" s="1268"/>
      <c r="G136" s="1268"/>
      <c r="H136" s="1268"/>
    </row>
    <row r="137" spans="1:8" hidden="1" x14ac:dyDescent="0.25">
      <c r="A137" s="1286"/>
      <c r="B137" s="1286"/>
      <c r="C137" s="1268" t="s">
        <v>521</v>
      </c>
      <c r="D137" s="1268"/>
      <c r="E137" s="1268"/>
      <c r="F137" s="1268"/>
      <c r="G137" s="1268"/>
      <c r="H137" s="1268"/>
    </row>
    <row r="138" spans="1:8" hidden="1" x14ac:dyDescent="0.25">
      <c r="A138" s="1286"/>
      <c r="B138" s="1286"/>
      <c r="C138" s="1268" t="s">
        <v>522</v>
      </c>
      <c r="D138" s="1268"/>
      <c r="E138" s="1268"/>
      <c r="F138" s="1268"/>
      <c r="G138" s="1268"/>
      <c r="H138" s="1268"/>
    </row>
    <row r="139" spans="1:8" hidden="1" x14ac:dyDescent="0.25">
      <c r="A139" s="1286"/>
      <c r="B139" s="1286"/>
      <c r="C139" s="1268" t="s">
        <v>523</v>
      </c>
      <c r="D139" s="1268"/>
      <c r="E139" s="1268"/>
      <c r="F139" s="1268"/>
      <c r="G139" s="1268"/>
      <c r="H139" s="1268"/>
    </row>
    <row r="140" spans="1:8" hidden="1" x14ac:dyDescent="0.25">
      <c r="A140" s="1286"/>
      <c r="B140" s="1286"/>
      <c r="C140" s="1268" t="s">
        <v>524</v>
      </c>
      <c r="D140" s="1268"/>
      <c r="E140" s="1268"/>
      <c r="F140" s="1268"/>
      <c r="G140" s="1268"/>
      <c r="H140" s="1268"/>
    </row>
    <row r="141" spans="1:8" hidden="1" x14ac:dyDescent="0.25">
      <c r="A141" s="574"/>
      <c r="B141" s="574"/>
      <c r="C141" s="537"/>
      <c r="D141" s="537"/>
      <c r="E141" s="537"/>
      <c r="F141" s="537"/>
      <c r="G141" s="537"/>
      <c r="H141" s="549"/>
    </row>
    <row r="142" spans="1:8" ht="13.8" hidden="1" x14ac:dyDescent="0.25">
      <c r="A142" s="574"/>
      <c r="B142" s="574"/>
      <c r="C142" s="1284" t="s">
        <v>262</v>
      </c>
      <c r="D142" s="1284"/>
      <c r="E142" s="1284"/>
      <c r="F142" s="1284"/>
      <c r="G142" s="1284"/>
      <c r="H142" s="1284"/>
    </row>
    <row r="143" spans="1:8" ht="6" hidden="1" customHeight="1" x14ac:dyDescent="0.25">
      <c r="A143" s="574"/>
      <c r="B143" s="574"/>
      <c r="C143" s="548"/>
      <c r="D143" s="548"/>
      <c r="E143" s="548"/>
      <c r="F143" s="548"/>
      <c r="G143" s="548"/>
      <c r="H143" s="2"/>
    </row>
    <row r="144" spans="1:8" hidden="1" x14ac:dyDescent="0.25">
      <c r="A144" s="1286"/>
      <c r="B144" s="1286"/>
      <c r="C144" s="1268" t="s">
        <v>525</v>
      </c>
      <c r="D144" s="1268"/>
      <c r="E144" s="1268"/>
      <c r="F144" s="1268"/>
      <c r="G144" s="1268"/>
      <c r="H144" s="1268"/>
    </row>
    <row r="145" spans="1:8" hidden="1" x14ac:dyDescent="0.25">
      <c r="A145" s="1286"/>
      <c r="B145" s="1286"/>
      <c r="C145" s="1268" t="s">
        <v>526</v>
      </c>
      <c r="D145" s="1268"/>
      <c r="E145" s="1268"/>
      <c r="F145" s="1268"/>
      <c r="G145" s="1268"/>
      <c r="H145" s="1268"/>
    </row>
    <row r="146" spans="1:8" hidden="1" x14ac:dyDescent="0.25">
      <c r="A146" s="1286"/>
      <c r="B146" s="1286"/>
      <c r="C146" s="1279" t="s">
        <v>557</v>
      </c>
      <c r="D146" s="1279"/>
      <c r="E146" s="1279"/>
      <c r="F146" s="1279"/>
      <c r="G146" s="1279"/>
      <c r="H146" s="1279"/>
    </row>
    <row r="147" spans="1:8" hidden="1" x14ac:dyDescent="0.25">
      <c r="A147" s="1286"/>
      <c r="B147" s="1286"/>
      <c r="C147" s="1268" t="s">
        <v>527</v>
      </c>
      <c r="D147" s="1268"/>
      <c r="E147" s="1268"/>
      <c r="F147" s="1268"/>
      <c r="G147" s="1268"/>
      <c r="H147" s="1268"/>
    </row>
    <row r="148" spans="1:8" hidden="1" x14ac:dyDescent="0.25">
      <c r="A148" s="1286"/>
      <c r="B148" s="1286"/>
      <c r="C148" s="1268" t="s">
        <v>528</v>
      </c>
      <c r="D148" s="1268"/>
      <c r="E148" s="1268"/>
      <c r="F148" s="1268"/>
      <c r="G148" s="1268"/>
      <c r="H148" s="1268"/>
    </row>
    <row r="149" spans="1:8" hidden="1" x14ac:dyDescent="0.25">
      <c r="A149" s="1286"/>
      <c r="B149" s="1286"/>
      <c r="C149" s="1268" t="s">
        <v>529</v>
      </c>
      <c r="D149" s="1268"/>
      <c r="E149" s="1268"/>
      <c r="F149" s="1268"/>
      <c r="G149" s="1268"/>
      <c r="H149" s="1268"/>
    </row>
    <row r="150" spans="1:8" hidden="1" x14ac:dyDescent="0.25">
      <c r="A150" s="1286"/>
      <c r="B150" s="1286"/>
      <c r="C150" s="1268" t="s">
        <v>530</v>
      </c>
      <c r="D150" s="1268"/>
      <c r="E150" s="1268"/>
      <c r="F150" s="1268"/>
      <c r="G150" s="1268"/>
      <c r="H150" s="1268"/>
    </row>
    <row r="151" spans="1:8" hidden="1" x14ac:dyDescent="0.25">
      <c r="A151" s="1286"/>
      <c r="B151" s="1286"/>
      <c r="C151" s="1268" t="s">
        <v>531</v>
      </c>
      <c r="D151" s="1268"/>
      <c r="E151" s="1268"/>
      <c r="F151" s="1268"/>
      <c r="G151" s="1268"/>
      <c r="H151" s="1268"/>
    </row>
    <row r="152" spans="1:8" hidden="1" x14ac:dyDescent="0.25">
      <c r="A152" s="574"/>
      <c r="B152" s="574"/>
      <c r="C152" s="552"/>
      <c r="D152" s="552"/>
      <c r="E152" s="552"/>
      <c r="F152" s="552"/>
      <c r="G152" s="552"/>
      <c r="H152" s="549"/>
    </row>
    <row r="153" spans="1:8" ht="13.8" hidden="1" x14ac:dyDescent="0.25">
      <c r="A153" s="574"/>
      <c r="B153" s="574"/>
      <c r="C153" s="1284" t="s">
        <v>263</v>
      </c>
      <c r="D153" s="1284"/>
      <c r="E153" s="1284"/>
      <c r="F153" s="1284"/>
      <c r="G153" s="1284"/>
      <c r="H153" s="1284"/>
    </row>
    <row r="154" spans="1:8" ht="6" hidden="1" customHeight="1" x14ac:dyDescent="0.25">
      <c r="A154" s="574"/>
      <c r="B154" s="574"/>
      <c r="C154" s="548"/>
      <c r="D154" s="548"/>
      <c r="E154" s="548"/>
      <c r="F154" s="548"/>
      <c r="G154" s="548"/>
      <c r="H154" s="2"/>
    </row>
    <row r="155" spans="1:8" hidden="1" x14ac:dyDescent="0.25">
      <c r="A155" s="1286"/>
      <c r="B155" s="1286"/>
      <c r="C155" s="1268" t="s">
        <v>532</v>
      </c>
      <c r="D155" s="1268"/>
      <c r="E155" s="1268"/>
      <c r="F155" s="1268"/>
      <c r="G155" s="1268"/>
      <c r="H155" s="1268"/>
    </row>
    <row r="156" spans="1:8" hidden="1" x14ac:dyDescent="0.25">
      <c r="A156" s="1286"/>
      <c r="B156" s="1286"/>
      <c r="C156" s="1279" t="s">
        <v>558</v>
      </c>
      <c r="D156" s="1279"/>
      <c r="E156" s="1279"/>
      <c r="F156" s="1279"/>
      <c r="G156" s="1279"/>
      <c r="H156" s="1279"/>
    </row>
    <row r="157" spans="1:8" hidden="1" x14ac:dyDescent="0.25">
      <c r="A157" s="1286"/>
      <c r="B157" s="1286"/>
      <c r="C157" s="1268" t="s">
        <v>533</v>
      </c>
      <c r="D157" s="1268"/>
      <c r="E157" s="1268"/>
      <c r="F157" s="1268"/>
      <c r="G157" s="1268"/>
      <c r="H157" s="1268"/>
    </row>
    <row r="158" spans="1:8" hidden="1" x14ac:dyDescent="0.25">
      <c r="A158" s="1286"/>
      <c r="B158" s="1286"/>
      <c r="C158" s="1268" t="s">
        <v>534</v>
      </c>
      <c r="D158" s="1268"/>
      <c r="E158" s="1268"/>
      <c r="F158" s="1268"/>
      <c r="G158" s="1268"/>
      <c r="H158" s="1268"/>
    </row>
    <row r="159" spans="1:8" hidden="1" x14ac:dyDescent="0.25">
      <c r="A159" s="1286"/>
      <c r="B159" s="1286"/>
      <c r="C159" s="1268" t="s">
        <v>535</v>
      </c>
      <c r="D159" s="1268"/>
      <c r="E159" s="1268"/>
      <c r="F159" s="1268"/>
      <c r="G159" s="1268"/>
      <c r="H159" s="1268"/>
    </row>
    <row r="160" spans="1:8" hidden="1" x14ac:dyDescent="0.25">
      <c r="A160" s="1286"/>
      <c r="B160" s="1286"/>
      <c r="C160" s="1268" t="s">
        <v>536</v>
      </c>
      <c r="D160" s="1268"/>
      <c r="E160" s="1268"/>
      <c r="F160" s="1268"/>
      <c r="G160" s="1268"/>
      <c r="H160" s="1268"/>
    </row>
    <row r="161" spans="1:8" hidden="1" x14ac:dyDescent="0.25">
      <c r="A161" s="1286"/>
      <c r="B161" s="1286"/>
      <c r="C161" s="1268" t="s">
        <v>537</v>
      </c>
      <c r="D161" s="1268"/>
      <c r="E161" s="1268"/>
      <c r="F161" s="1268"/>
      <c r="G161" s="1268"/>
      <c r="H161" s="1268"/>
    </row>
    <row r="162" spans="1:8" hidden="1" x14ac:dyDescent="0.25">
      <c r="A162" s="1286"/>
      <c r="B162" s="1286"/>
      <c r="C162" s="1268" t="s">
        <v>538</v>
      </c>
      <c r="D162" s="1268"/>
      <c r="E162" s="1268"/>
      <c r="F162" s="1268"/>
      <c r="G162" s="1268"/>
      <c r="H162" s="1268"/>
    </row>
    <row r="163" spans="1:8" hidden="1" x14ac:dyDescent="0.25">
      <c r="A163" s="574"/>
      <c r="B163" s="574"/>
      <c r="C163" s="552"/>
      <c r="D163" s="552"/>
      <c r="E163" s="552"/>
      <c r="F163" s="552"/>
      <c r="G163" s="552"/>
      <c r="H163" s="549"/>
    </row>
    <row r="164" spans="1:8" ht="13.8" hidden="1" x14ac:dyDescent="0.25">
      <c r="A164" s="574"/>
      <c r="B164" s="574"/>
      <c r="C164" s="1284" t="s">
        <v>489</v>
      </c>
      <c r="D164" s="1284"/>
      <c r="E164" s="1284"/>
      <c r="F164" s="1284"/>
      <c r="G164" s="1284"/>
      <c r="H164" s="1284"/>
    </row>
    <row r="165" spans="1:8" ht="6" hidden="1" customHeight="1" x14ac:dyDescent="0.25">
      <c r="A165" s="574"/>
      <c r="B165" s="574"/>
      <c r="C165" s="548"/>
      <c r="D165" s="550"/>
      <c r="E165" s="550"/>
      <c r="F165" s="550"/>
      <c r="G165" s="550"/>
      <c r="H165" s="2"/>
    </row>
    <row r="166" spans="1:8" hidden="1" x14ac:dyDescent="0.25">
      <c r="A166" s="1286"/>
      <c r="B166" s="1286"/>
      <c r="C166" s="1268" t="s">
        <v>539</v>
      </c>
      <c r="D166" s="1268"/>
      <c r="E166" s="1268"/>
      <c r="F166" s="1268"/>
      <c r="G166" s="1268"/>
      <c r="H166" s="1268"/>
    </row>
    <row r="167" spans="1:8" hidden="1" x14ac:dyDescent="0.25">
      <c r="A167" s="1286"/>
      <c r="B167" s="1286"/>
      <c r="C167" s="1268" t="s">
        <v>540</v>
      </c>
      <c r="D167" s="1268"/>
      <c r="E167" s="1268"/>
      <c r="F167" s="1268"/>
      <c r="G167" s="1268"/>
      <c r="H167" s="1268"/>
    </row>
    <row r="168" spans="1:8" hidden="1" x14ac:dyDescent="0.25">
      <c r="A168" s="1286"/>
      <c r="B168" s="1286"/>
      <c r="C168" s="1268" t="s">
        <v>541</v>
      </c>
      <c r="D168" s="1268"/>
      <c r="E168" s="1268"/>
      <c r="F168" s="1268"/>
      <c r="G168" s="1268"/>
      <c r="H168" s="1268"/>
    </row>
    <row r="169" spans="1:8" hidden="1" x14ac:dyDescent="0.25">
      <c r="A169" s="1286"/>
      <c r="B169" s="1286"/>
      <c r="C169" s="1268" t="s">
        <v>542</v>
      </c>
      <c r="D169" s="1268"/>
      <c r="E169" s="1268"/>
      <c r="F169" s="1268"/>
      <c r="G169" s="1268"/>
      <c r="H169" s="1268"/>
    </row>
    <row r="170" spans="1:8" hidden="1" x14ac:dyDescent="0.25">
      <c r="A170" s="1286"/>
      <c r="B170" s="1286"/>
      <c r="C170" s="1268" t="s">
        <v>543</v>
      </c>
      <c r="D170" s="1268"/>
      <c r="E170" s="1268"/>
      <c r="F170" s="1268"/>
      <c r="G170" s="1268"/>
      <c r="H170" s="1268"/>
    </row>
    <row r="171" spans="1:8" hidden="1" x14ac:dyDescent="0.25">
      <c r="A171" s="1286"/>
      <c r="B171" s="1286"/>
      <c r="C171" s="1268" t="s">
        <v>544</v>
      </c>
      <c r="D171" s="1268"/>
      <c r="E171" s="1268"/>
      <c r="F171" s="1268"/>
      <c r="G171" s="1268"/>
      <c r="H171" s="1268"/>
    </row>
    <row r="172" spans="1:8" hidden="1" x14ac:dyDescent="0.25">
      <c r="A172" s="1286"/>
      <c r="B172" s="1286"/>
      <c r="C172" s="1268" t="s">
        <v>545</v>
      </c>
      <c r="D172" s="1268"/>
      <c r="E172" s="1268"/>
      <c r="F172" s="1268"/>
      <c r="G172" s="1268"/>
      <c r="H172" s="1268"/>
    </row>
    <row r="173" spans="1:8" hidden="1" x14ac:dyDescent="0.25">
      <c r="A173" s="1286"/>
      <c r="B173" s="1286"/>
      <c r="C173" s="1268" t="s">
        <v>546</v>
      </c>
      <c r="D173" s="1268"/>
      <c r="E173" s="1268"/>
      <c r="F173" s="1268"/>
      <c r="G173" s="1268"/>
      <c r="H173" s="1268"/>
    </row>
    <row r="174" spans="1:8" hidden="1" x14ac:dyDescent="0.25">
      <c r="A174" s="574"/>
      <c r="B174" s="574"/>
      <c r="C174" s="552"/>
      <c r="D174" s="552"/>
      <c r="E174" s="552"/>
      <c r="F174" s="552"/>
      <c r="G174" s="552"/>
      <c r="H174" s="549"/>
    </row>
    <row r="175" spans="1:8" ht="13.8" hidden="1" x14ac:dyDescent="0.25">
      <c r="A175" s="574"/>
      <c r="B175" s="574"/>
      <c r="C175" s="1284" t="s">
        <v>490</v>
      </c>
      <c r="D175" s="1284"/>
      <c r="E175" s="1284"/>
      <c r="F175" s="1284"/>
      <c r="G175" s="1284"/>
      <c r="H175" s="1284"/>
    </row>
    <row r="176" spans="1:8" ht="6" hidden="1" customHeight="1" x14ac:dyDescent="0.25">
      <c r="A176" s="549"/>
      <c r="B176" s="549"/>
      <c r="C176" s="2"/>
      <c r="D176" s="548"/>
      <c r="E176" s="548"/>
      <c r="F176" s="548"/>
      <c r="G176" s="548"/>
      <c r="H176" s="2"/>
    </row>
    <row r="177" spans="1:8" hidden="1" x14ac:dyDescent="0.25">
      <c r="A177" s="1286"/>
      <c r="B177" s="1286"/>
      <c r="C177" s="1268" t="s">
        <v>547</v>
      </c>
      <c r="D177" s="1268"/>
      <c r="E177" s="1268"/>
      <c r="F177" s="1268"/>
      <c r="G177" s="1268"/>
      <c r="H177" s="1268"/>
    </row>
    <row r="178" spans="1:8" hidden="1" x14ac:dyDescent="0.25">
      <c r="A178" s="1286"/>
      <c r="B178" s="1286"/>
      <c r="C178" s="1268" t="s">
        <v>548</v>
      </c>
      <c r="D178" s="1268"/>
      <c r="E178" s="1268"/>
      <c r="F178" s="1268"/>
      <c r="G178" s="1268"/>
      <c r="H178" s="1268"/>
    </row>
    <row r="179" spans="1:8" hidden="1" x14ac:dyDescent="0.25">
      <c r="A179" s="1286"/>
      <c r="B179" s="1286"/>
      <c r="C179" s="1268" t="s">
        <v>549</v>
      </c>
      <c r="D179" s="1268"/>
      <c r="E179" s="1268"/>
      <c r="F179" s="1268"/>
      <c r="G179" s="1268"/>
      <c r="H179" s="1268"/>
    </row>
    <row r="180" spans="1:8" hidden="1" x14ac:dyDescent="0.25">
      <c r="A180" s="1286"/>
      <c r="B180" s="1286"/>
      <c r="C180" s="1268" t="s">
        <v>550</v>
      </c>
      <c r="D180" s="1268"/>
      <c r="E180" s="1268"/>
      <c r="F180" s="1268"/>
      <c r="G180" s="1268"/>
      <c r="H180" s="1268"/>
    </row>
    <row r="181" spans="1:8" hidden="1" x14ac:dyDescent="0.25">
      <c r="A181" s="1286"/>
      <c r="B181" s="1286"/>
      <c r="C181" s="1268" t="s">
        <v>551</v>
      </c>
      <c r="D181" s="1268"/>
      <c r="E181" s="1268"/>
      <c r="F181" s="1268"/>
      <c r="G181" s="1268"/>
      <c r="H181" s="1268"/>
    </row>
    <row r="182" spans="1:8" hidden="1" x14ac:dyDescent="0.25">
      <c r="A182" s="1286"/>
      <c r="B182" s="1286"/>
      <c r="C182" s="1268" t="s">
        <v>552</v>
      </c>
      <c r="D182" s="1268"/>
      <c r="E182" s="1268"/>
      <c r="F182" s="1268"/>
      <c r="G182" s="1268"/>
      <c r="H182" s="1268"/>
    </row>
    <row r="183" spans="1:8" hidden="1" x14ac:dyDescent="0.25">
      <c r="A183" s="1286"/>
      <c r="B183" s="1286"/>
      <c r="C183" s="1268" t="s">
        <v>553</v>
      </c>
      <c r="D183" s="1268"/>
      <c r="E183" s="1268"/>
      <c r="F183" s="1268"/>
      <c r="G183" s="1268"/>
      <c r="H183" s="1268"/>
    </row>
    <row r="184" spans="1:8" hidden="1" x14ac:dyDescent="0.25">
      <c r="A184" s="1286"/>
      <c r="B184" s="1286"/>
      <c r="C184" s="1268" t="s">
        <v>554</v>
      </c>
      <c r="D184" s="1268"/>
      <c r="E184" s="1268"/>
      <c r="F184" s="1268"/>
      <c r="G184" s="1268"/>
      <c r="H184" s="1268"/>
    </row>
    <row r="185" spans="1:8" hidden="1" x14ac:dyDescent="0.25"/>
    <row r="186" spans="1:8" hidden="1" x14ac:dyDescent="0.25"/>
    <row r="187" spans="1:8" hidden="1" x14ac:dyDescent="0.25">
      <c r="C187" s="39" t="s">
        <v>495</v>
      </c>
    </row>
    <row r="188" spans="1:8" x14ac:dyDescent="0.25">
      <c r="C188" s="39"/>
    </row>
  </sheetData>
  <sheetProtection sheet="1" objects="1" scenarios="1"/>
  <mergeCells count="248">
    <mergeCell ref="F39:H39"/>
    <mergeCell ref="B40:L40"/>
    <mergeCell ref="F50:G50"/>
    <mergeCell ref="J50:K50"/>
    <mergeCell ref="B51:D51"/>
    <mergeCell ref="B57:D57"/>
    <mergeCell ref="F57:H57"/>
    <mergeCell ref="B52:D52"/>
    <mergeCell ref="F52:H52"/>
    <mergeCell ref="J52:L52"/>
    <mergeCell ref="J57:L57"/>
    <mergeCell ref="B55:D55"/>
    <mergeCell ref="J51:L51"/>
    <mergeCell ref="B42:C42"/>
    <mergeCell ref="F42:G42"/>
    <mergeCell ref="B39:C39"/>
    <mergeCell ref="J42:K42"/>
    <mergeCell ref="I44:K44"/>
    <mergeCell ref="I46:J46"/>
    <mergeCell ref="B49:D49"/>
    <mergeCell ref="F49:H49"/>
    <mergeCell ref="J49:L49"/>
    <mergeCell ref="AG6:AK6"/>
    <mergeCell ref="AG7:AK7"/>
    <mergeCell ref="B56:D56"/>
    <mergeCell ref="F56:H56"/>
    <mergeCell ref="J56:L56"/>
    <mergeCell ref="F23:H23"/>
    <mergeCell ref="B53:D53"/>
    <mergeCell ref="F53:H53"/>
    <mergeCell ref="J53:L53"/>
    <mergeCell ref="B54:D54"/>
    <mergeCell ref="F54:H54"/>
    <mergeCell ref="F55:H55"/>
    <mergeCell ref="J55:L55"/>
    <mergeCell ref="J54:L54"/>
    <mergeCell ref="B23:D23"/>
    <mergeCell ref="B21:D21"/>
    <mergeCell ref="F21:H21"/>
    <mergeCell ref="J21:L21"/>
    <mergeCell ref="B37:L37"/>
    <mergeCell ref="J38:L38"/>
    <mergeCell ref="B29:D29"/>
    <mergeCell ref="F29:H29"/>
    <mergeCell ref="J29:L29"/>
    <mergeCell ref="B25:D25"/>
    <mergeCell ref="B22:D22"/>
    <mergeCell ref="F22:H22"/>
    <mergeCell ref="J23:L23"/>
    <mergeCell ref="B27:D27"/>
    <mergeCell ref="F27:H27"/>
    <mergeCell ref="J27:L27"/>
    <mergeCell ref="B28:D28"/>
    <mergeCell ref="F28:H28"/>
    <mergeCell ref="J28:L28"/>
    <mergeCell ref="F25:H25"/>
    <mergeCell ref="J25:L25"/>
    <mergeCell ref="B24:D24"/>
    <mergeCell ref="F24:H24"/>
    <mergeCell ref="J24:L24"/>
    <mergeCell ref="J22:L22"/>
    <mergeCell ref="B26:D26"/>
    <mergeCell ref="F26:H26"/>
    <mergeCell ref="J26:L26"/>
    <mergeCell ref="A3:A20"/>
    <mergeCell ref="B6:C6"/>
    <mergeCell ref="F14:G14"/>
    <mergeCell ref="J14:K14"/>
    <mergeCell ref="B15:D15"/>
    <mergeCell ref="F15:H15"/>
    <mergeCell ref="J15:L15"/>
    <mergeCell ref="J18:L18"/>
    <mergeCell ref="B16:D16"/>
    <mergeCell ref="F16:H16"/>
    <mergeCell ref="J16:L16"/>
    <mergeCell ref="B19:D19"/>
    <mergeCell ref="F19:H19"/>
    <mergeCell ref="J19:L19"/>
    <mergeCell ref="J20:L20"/>
    <mergeCell ref="B17:D17"/>
    <mergeCell ref="F17:H17"/>
    <mergeCell ref="O2:S3"/>
    <mergeCell ref="K4:L5"/>
    <mergeCell ref="J4:J5"/>
    <mergeCell ref="B3:C3"/>
    <mergeCell ref="B4:D5"/>
    <mergeCell ref="B13:D13"/>
    <mergeCell ref="F4:H5"/>
    <mergeCell ref="F3:H3"/>
    <mergeCell ref="F13:H13"/>
    <mergeCell ref="J13:L13"/>
    <mergeCell ref="N3:N20"/>
    <mergeCell ref="I8:K8"/>
    <mergeCell ref="I10:J10"/>
    <mergeCell ref="J17:L17"/>
    <mergeCell ref="B18:D18"/>
    <mergeCell ref="F18:H18"/>
    <mergeCell ref="F6:G6"/>
    <mergeCell ref="J6:K6"/>
    <mergeCell ref="B20:D20"/>
    <mergeCell ref="F20:H20"/>
    <mergeCell ref="J3:K3"/>
    <mergeCell ref="J30:L30"/>
    <mergeCell ref="B31:D31"/>
    <mergeCell ref="F31:H31"/>
    <mergeCell ref="J31:L31"/>
    <mergeCell ref="B32:D32"/>
    <mergeCell ref="F32:H32"/>
    <mergeCell ref="J32:L32"/>
    <mergeCell ref="B33:D33"/>
    <mergeCell ref="F33:H33"/>
    <mergeCell ref="J33:L33"/>
    <mergeCell ref="B30:D30"/>
    <mergeCell ref="F30:H30"/>
    <mergeCell ref="B34:D34"/>
    <mergeCell ref="F34:H34"/>
    <mergeCell ref="J34:L34"/>
    <mergeCell ref="B35:D35"/>
    <mergeCell ref="F35:H35"/>
    <mergeCell ref="J35:L35"/>
    <mergeCell ref="B36:D36"/>
    <mergeCell ref="F36:H36"/>
    <mergeCell ref="J36:L36"/>
    <mergeCell ref="A166:B173"/>
    <mergeCell ref="A177:B184"/>
    <mergeCell ref="B73:M73"/>
    <mergeCell ref="B66:D66"/>
    <mergeCell ref="F66:H66"/>
    <mergeCell ref="J66:L66"/>
    <mergeCell ref="B67:D67"/>
    <mergeCell ref="F70:H70"/>
    <mergeCell ref="J70:L70"/>
    <mergeCell ref="B68:D68"/>
    <mergeCell ref="F68:H68"/>
    <mergeCell ref="J68:L68"/>
    <mergeCell ref="B69:D69"/>
    <mergeCell ref="F69:H69"/>
    <mergeCell ref="A144:B151"/>
    <mergeCell ref="B71:D71"/>
    <mergeCell ref="F71:H71"/>
    <mergeCell ref="J71:L71"/>
    <mergeCell ref="B72:D72"/>
    <mergeCell ref="C117:H117"/>
    <mergeCell ref="C107:H107"/>
    <mergeCell ref="C106:H106"/>
    <mergeCell ref="C105:H105"/>
    <mergeCell ref="C111:H111"/>
    <mergeCell ref="J60:L60"/>
    <mergeCell ref="J65:L65"/>
    <mergeCell ref="B58:D58"/>
    <mergeCell ref="F58:H58"/>
    <mergeCell ref="J58:L58"/>
    <mergeCell ref="B59:D59"/>
    <mergeCell ref="J59:L59"/>
    <mergeCell ref="F51:H51"/>
    <mergeCell ref="F72:H72"/>
    <mergeCell ref="J61:L61"/>
    <mergeCell ref="J62:L62"/>
    <mergeCell ref="J63:L63"/>
    <mergeCell ref="J72:L72"/>
    <mergeCell ref="B64:D64"/>
    <mergeCell ref="F64:H64"/>
    <mergeCell ref="J64:L64"/>
    <mergeCell ref="B65:D65"/>
    <mergeCell ref="F65:H65"/>
    <mergeCell ref="J69:L69"/>
    <mergeCell ref="F67:H67"/>
    <mergeCell ref="J67:L67"/>
    <mergeCell ref="B70:D70"/>
    <mergeCell ref="A155:B162"/>
    <mergeCell ref="C100:H100"/>
    <mergeCell ref="C109:H109"/>
    <mergeCell ref="C108:H108"/>
    <mergeCell ref="F59:H59"/>
    <mergeCell ref="B60:D60"/>
    <mergeCell ref="F60:H60"/>
    <mergeCell ref="A102:B109"/>
    <mergeCell ref="A113:B119"/>
    <mergeCell ref="A123:B130"/>
    <mergeCell ref="C116:H116"/>
    <mergeCell ref="C115:H115"/>
    <mergeCell ref="C114:H114"/>
    <mergeCell ref="C113:H113"/>
    <mergeCell ref="C125:H125"/>
    <mergeCell ref="C104:H104"/>
    <mergeCell ref="C103:H103"/>
    <mergeCell ref="A134:B140"/>
    <mergeCell ref="B61:D61"/>
    <mergeCell ref="F61:H61"/>
    <mergeCell ref="B62:D62"/>
    <mergeCell ref="F62:H62"/>
    <mergeCell ref="B63:D63"/>
    <mergeCell ref="F63:H63"/>
    <mergeCell ref="C102:H102"/>
    <mergeCell ref="C134:H134"/>
    <mergeCell ref="C130:H130"/>
    <mergeCell ref="C129:H129"/>
    <mergeCell ref="C128:H128"/>
    <mergeCell ref="C127:H127"/>
    <mergeCell ref="C126:H126"/>
    <mergeCell ref="C119:H119"/>
    <mergeCell ref="C118:H118"/>
    <mergeCell ref="C153:H153"/>
    <mergeCell ref="C142:H142"/>
    <mergeCell ref="C124:H124"/>
    <mergeCell ref="C123:H123"/>
    <mergeCell ref="C121:H121"/>
    <mergeCell ref="C140:H140"/>
    <mergeCell ref="C139:H139"/>
    <mergeCell ref="C138:H138"/>
    <mergeCell ref="C137:H137"/>
    <mergeCell ref="C136:H136"/>
    <mergeCell ref="C135:H135"/>
    <mergeCell ref="C132:H132"/>
    <mergeCell ref="C151:H151"/>
    <mergeCell ref="C150:H150"/>
    <mergeCell ref="C149:H149"/>
    <mergeCell ref="C148:H148"/>
    <mergeCell ref="C147:H147"/>
    <mergeCell ref="C146:H146"/>
    <mergeCell ref="C145:H145"/>
    <mergeCell ref="C144:H144"/>
    <mergeCell ref="C161:H161"/>
    <mergeCell ref="C160:H160"/>
    <mergeCell ref="C159:H159"/>
    <mergeCell ref="C158:H158"/>
    <mergeCell ref="C177:H177"/>
    <mergeCell ref="C156:H156"/>
    <mergeCell ref="C155:H155"/>
    <mergeCell ref="C173:H173"/>
    <mergeCell ref="C172:H172"/>
    <mergeCell ref="C171:H171"/>
    <mergeCell ref="C170:H170"/>
    <mergeCell ref="C169:H169"/>
    <mergeCell ref="C168:H168"/>
    <mergeCell ref="C175:H175"/>
    <mergeCell ref="C166:H166"/>
    <mergeCell ref="C164:H164"/>
    <mergeCell ref="C157:H157"/>
    <mergeCell ref="C184:H184"/>
    <mergeCell ref="C183:H183"/>
    <mergeCell ref="C182:H182"/>
    <mergeCell ref="C181:H181"/>
    <mergeCell ref="C180:H180"/>
    <mergeCell ref="C179:H179"/>
    <mergeCell ref="C178:H178"/>
    <mergeCell ref="C167:H167"/>
    <mergeCell ref="C162:H162"/>
  </mergeCells>
  <phoneticPr fontId="3" type="noConversion"/>
  <conditionalFormatting sqref="J3:K3">
    <cfRule type="containsText" dxfId="18" priority="1" operator="containsText" text="CONDUCTED">
      <formula>NOT(ISERROR(SEARCH("CONDUCTED",J3)))</formula>
    </cfRule>
    <cfRule type="containsText" dxfId="17" priority="2" operator="containsText" text="NOT USED">
      <formula>NOT(ISERROR(SEARCH("NOT USED",J3)))</formula>
    </cfRule>
  </conditionalFormatting>
  <dataValidations xWindow="529" yWindow="247" count="8">
    <dataValidation type="list" allowBlank="1" showInputMessage="1" showErrorMessage="1" sqref="L50:M50 D50 H50 L14:M14 H14 D14">
      <formula1>Dimensions</formula1>
    </dataValidation>
    <dataValidation type="list" allowBlank="1" showInputMessage="1" showErrorMessage="1" sqref="B18:D25">
      <formula1>INDIRECT($D$14)</formula1>
    </dataValidation>
    <dataValidation type="list" allowBlank="1" showInputMessage="1" showErrorMessage="1" sqref="F18:H25">
      <formula1>INDIRECT($H$14)</formula1>
    </dataValidation>
    <dataValidation type="list" allowBlank="1" showInputMessage="1" showErrorMessage="1" sqref="J18:L25">
      <formula1>INDIRECT($L$14)</formula1>
    </dataValidation>
    <dataValidation type="list" allowBlank="1" showInputMessage="1" showErrorMessage="1" sqref="B54:D61">
      <formula1>INDIRECT($D$50)</formula1>
    </dataValidation>
    <dataValidation type="list" allowBlank="1" showInputMessage="1" showErrorMessage="1" sqref="F54:H61">
      <formula1>INDIRECT($H$50)</formula1>
    </dataValidation>
    <dataValidation type="list" allowBlank="1" showInputMessage="1" showErrorMessage="1" sqref="J54:L61">
      <formula1>INDIRECT($L$50)</formula1>
    </dataValidation>
    <dataValidation type="list" allowBlank="1" showInputMessage="1" showErrorMessage="1" sqref="J3:K3">
      <formula1>$W$18:$W$22</formula1>
    </dataValidation>
  </dataValidations>
  <printOptions horizontalCentered="1" verticalCentered="1"/>
  <pageMargins left="0.1" right="0" top="0.1" bottom="0.1" header="0.5" footer="0.5"/>
  <pageSetup scale="95" fitToHeight="2" orientation="landscape" horizontalDpi="4294967294" verticalDpi="1200" r:id="rId1"/>
  <headerFooter alignWithMargins="0"/>
  <rowBreaks count="1" manualBreakCount="1">
    <brk id="3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39997558519241921"/>
    <pageSetUpPr autoPageBreaks="0" fitToPage="1"/>
  </sheetPr>
  <dimension ref="A2:W188"/>
  <sheetViews>
    <sheetView showGridLines="0" showRowColHeaders="0" showZeros="0" showOutlineSymbols="0" zoomScale="80" zoomScaleNormal="80" workbookViewId="0">
      <selection activeCell="F3" sqref="F3:H3"/>
    </sheetView>
  </sheetViews>
  <sheetFormatPr defaultColWidth="9.109375" defaultRowHeight="13.2" x14ac:dyDescent="0.25"/>
  <cols>
    <col min="1" max="1" width="3.6640625" style="12" customWidth="1"/>
    <col min="2" max="2" width="3.5546875" style="12" customWidth="1"/>
    <col min="3" max="3" width="7.6640625" style="12" customWidth="1"/>
    <col min="4" max="4" width="36.33203125" style="12" customWidth="1"/>
    <col min="5" max="5" width="0.88671875" style="12" customWidth="1"/>
    <col min="6" max="6" width="3.5546875" style="12" customWidth="1"/>
    <col min="7" max="7" width="7.6640625" style="12" customWidth="1"/>
    <col min="8" max="8" width="36.33203125" style="12" customWidth="1"/>
    <col min="9" max="9" width="0.88671875" style="12" customWidth="1"/>
    <col min="10" max="10" width="3.5546875" style="12" customWidth="1"/>
    <col min="11" max="11" width="7.6640625" style="12" customWidth="1"/>
    <col min="12" max="12" width="36.33203125" style="12" customWidth="1"/>
    <col min="13" max="13" width="0.88671875" style="12" customWidth="1"/>
    <col min="14" max="14" width="4.109375" style="12" customWidth="1"/>
    <col min="15" max="15" width="3.33203125" style="12" customWidth="1"/>
    <col min="16" max="16" width="40.6640625" style="12" customWidth="1"/>
    <col min="17" max="17" width="3.6640625" style="12" customWidth="1"/>
    <col min="18" max="18" width="15" style="12" customWidth="1"/>
    <col min="19" max="19" width="40.88671875" style="12" customWidth="1"/>
    <col min="20" max="21" width="9.109375" style="12"/>
    <col min="22" max="33" width="0" style="12" hidden="1" customWidth="1"/>
    <col min="34" max="16384" width="9.109375" style="12"/>
  </cols>
  <sheetData>
    <row r="2" spans="1:23" ht="3.75" customHeight="1" thickBot="1" x14ac:dyDescent="0.3">
      <c r="B2" s="60"/>
      <c r="C2" s="60"/>
      <c r="D2" s="60"/>
      <c r="E2" s="60"/>
      <c r="F2" s="60"/>
      <c r="G2" s="60"/>
      <c r="H2" s="60"/>
      <c r="I2" s="60"/>
      <c r="J2" s="60"/>
      <c r="K2" s="60"/>
      <c r="L2" s="60"/>
      <c r="M2" s="60"/>
      <c r="O2" s="1292" t="s">
        <v>637</v>
      </c>
      <c r="P2" s="1292"/>
      <c r="Q2" s="1292"/>
      <c r="R2" s="1292"/>
      <c r="S2" s="1292"/>
    </row>
    <row r="3" spans="1:23" ht="27" customHeight="1" thickBot="1" x14ac:dyDescent="0.3">
      <c r="A3" s="1224" t="s">
        <v>651</v>
      </c>
      <c r="B3" s="1238" t="s">
        <v>373</v>
      </c>
      <c r="C3" s="1238"/>
      <c r="D3" s="602" t="str">
        <f>'1 Instructions Tabs 2 - 15'!$L$4</f>
        <v>ACToolv15.9</v>
      </c>
      <c r="E3" s="195"/>
      <c r="F3" s="1264" t="s">
        <v>380</v>
      </c>
      <c r="G3" s="1265"/>
      <c r="H3" s="1266"/>
      <c r="I3" s="578"/>
      <c r="J3" s="1241" t="s">
        <v>586</v>
      </c>
      <c r="K3" s="1242"/>
      <c r="L3" s="618" t="s">
        <v>587</v>
      </c>
      <c r="M3" s="195"/>
      <c r="N3" s="1224" t="s">
        <v>651</v>
      </c>
      <c r="O3" s="1292"/>
      <c r="P3" s="1292"/>
      <c r="Q3" s="1292"/>
      <c r="R3" s="1292"/>
      <c r="S3" s="1292"/>
      <c r="W3" s="12" t="str">
        <f>IF(J3="Not Used",W18,S3)</f>
        <v>NOT USED</v>
      </c>
    </row>
    <row r="4" spans="1:23" s="59" customFormat="1" ht="12.75" customHeight="1" x14ac:dyDescent="0.25">
      <c r="A4" s="1224"/>
      <c r="B4" s="1243" t="s">
        <v>585</v>
      </c>
      <c r="C4" s="1243"/>
      <c r="D4" s="1243"/>
      <c r="E4" s="547"/>
      <c r="F4" s="1300"/>
      <c r="G4" s="1301"/>
      <c r="H4" s="1301"/>
      <c r="I4" s="671"/>
      <c r="J4" s="1295"/>
      <c r="K4" s="1288" t="s">
        <v>864</v>
      </c>
      <c r="L4" s="1288"/>
      <c r="M4" s="575"/>
      <c r="N4" s="1224"/>
      <c r="T4" s="12"/>
      <c r="U4" s="12"/>
      <c r="V4" s="12"/>
      <c r="W4" s="12"/>
    </row>
    <row r="5" spans="1:23" ht="15" customHeight="1" thickBot="1" x14ac:dyDescent="0.3">
      <c r="A5" s="1224"/>
      <c r="B5" s="1243"/>
      <c r="C5" s="1243"/>
      <c r="D5" s="1243"/>
      <c r="E5" s="571"/>
      <c r="F5" s="1302"/>
      <c r="G5" s="1302"/>
      <c r="H5" s="1302"/>
      <c r="I5" s="672"/>
      <c r="J5" s="1296"/>
      <c r="K5" s="1288"/>
      <c r="L5" s="1288"/>
      <c r="M5" s="575"/>
      <c r="N5" s="1224"/>
      <c r="O5" s="829"/>
      <c r="P5" s="829"/>
      <c r="V5" s="39"/>
    </row>
    <row r="6" spans="1:23" ht="24" customHeight="1" thickBot="1" x14ac:dyDescent="0.3">
      <c r="A6" s="1224"/>
      <c r="B6" s="1252" t="s">
        <v>325</v>
      </c>
      <c r="C6" s="1252"/>
      <c r="D6" s="558">
        <f>'1 FILL FORM'!$D$6</f>
        <v>0</v>
      </c>
      <c r="E6" s="545"/>
      <c r="F6" s="1252" t="s">
        <v>346</v>
      </c>
      <c r="G6" s="1252"/>
      <c r="H6" s="559">
        <f>'1 FILL FORM'!$L$6</f>
        <v>0</v>
      </c>
      <c r="I6" s="702"/>
      <c r="J6" s="1255" t="s">
        <v>6</v>
      </c>
      <c r="K6" s="1255"/>
      <c r="L6" s="709"/>
      <c r="M6" s="202"/>
      <c r="N6" s="1224"/>
      <c r="O6" s="829"/>
      <c r="P6" s="829"/>
    </row>
    <row r="7" spans="1:23" ht="3.75" customHeight="1" x14ac:dyDescent="0.25">
      <c r="A7" s="1224"/>
      <c r="B7" s="106"/>
      <c r="C7" s="106"/>
      <c r="D7" s="305"/>
      <c r="E7" s="203"/>
      <c r="F7" s="203"/>
      <c r="G7" s="204"/>
      <c r="H7" s="557"/>
      <c r="I7" s="702"/>
      <c r="J7" s="703"/>
      <c r="K7" s="704"/>
      <c r="L7" s="202"/>
      <c r="M7" s="202"/>
      <c r="N7" s="1224"/>
      <c r="O7" s="81"/>
      <c r="P7" s="81"/>
    </row>
    <row r="8" spans="1:23" ht="24" customHeight="1" thickBot="1" x14ac:dyDescent="0.3">
      <c r="A8" s="1224"/>
      <c r="B8" s="577"/>
      <c r="C8" s="573" t="s">
        <v>4</v>
      </c>
      <c r="D8" s="556">
        <f>'1 FILL FORM'!$F$7</f>
        <v>0</v>
      </c>
      <c r="E8" s="203"/>
      <c r="F8" s="203"/>
      <c r="G8" s="573" t="s">
        <v>5</v>
      </c>
      <c r="H8" s="556">
        <f>'1 FILL FORM'!$I$9</f>
        <v>0</v>
      </c>
      <c r="I8" s="1255" t="s">
        <v>7</v>
      </c>
      <c r="J8" s="1255"/>
      <c r="K8" s="1255"/>
      <c r="L8" s="709"/>
      <c r="M8" s="202"/>
      <c r="N8" s="1224"/>
      <c r="O8" s="830"/>
      <c r="P8" s="831"/>
      <c r="Q8" s="21"/>
    </row>
    <row r="9" spans="1:23" ht="0.9" customHeight="1" x14ac:dyDescent="0.25">
      <c r="A9" s="1224"/>
      <c r="B9" s="106"/>
      <c r="C9" s="106"/>
      <c r="D9" s="305"/>
      <c r="E9" s="203"/>
      <c r="F9" s="203"/>
      <c r="G9" s="38"/>
      <c r="H9" s="205"/>
      <c r="I9" s="60"/>
      <c r="J9" s="60"/>
      <c r="K9" s="306"/>
      <c r="L9" s="202"/>
      <c r="M9" s="202"/>
      <c r="N9" s="1224"/>
      <c r="O9" s="832"/>
      <c r="P9" s="831"/>
    </row>
    <row r="10" spans="1:23" ht="0.9" customHeight="1" x14ac:dyDescent="0.25">
      <c r="A10" s="1224"/>
      <c r="B10" s="577"/>
      <c r="C10" s="5"/>
      <c r="D10" s="5"/>
      <c r="E10" s="203"/>
      <c r="F10" s="203"/>
      <c r="G10" s="38"/>
      <c r="H10" s="88"/>
      <c r="I10" s="1233"/>
      <c r="J10" s="1234"/>
      <c r="K10" s="202"/>
      <c r="L10" s="202"/>
      <c r="M10" s="202"/>
      <c r="N10" s="1224"/>
      <c r="O10" s="832"/>
      <c r="P10" s="831"/>
    </row>
    <row r="11" spans="1:23" ht="0.9" customHeight="1" x14ac:dyDescent="0.25">
      <c r="A11" s="1224"/>
      <c r="B11" s="4"/>
      <c r="C11" s="4"/>
      <c r="D11" s="571"/>
      <c r="E11" s="571"/>
      <c r="F11" s="571"/>
      <c r="G11" s="2"/>
      <c r="H11" s="90"/>
      <c r="I11" s="90"/>
      <c r="J11" s="194"/>
      <c r="K11" s="194"/>
      <c r="L11" s="194"/>
      <c r="M11" s="194"/>
      <c r="N11" s="1224"/>
      <c r="O11" s="832"/>
      <c r="P11" s="831"/>
    </row>
    <row r="12" spans="1:23" ht="3" customHeight="1" x14ac:dyDescent="0.25">
      <c r="A12" s="1224"/>
      <c r="B12" s="2"/>
      <c r="C12" s="2"/>
      <c r="D12" s="2"/>
      <c r="E12" s="2"/>
      <c r="F12" s="2"/>
      <c r="G12" s="2"/>
      <c r="H12" s="2"/>
      <c r="I12" s="2"/>
      <c r="J12" s="2"/>
      <c r="K12" s="2"/>
      <c r="L12" s="89"/>
      <c r="M12" s="2"/>
      <c r="N12" s="1224"/>
      <c r="O12" s="833"/>
      <c r="P12" s="831"/>
    </row>
    <row r="13" spans="1:23" s="39" customFormat="1" ht="16.5" customHeight="1" thickBot="1" x14ac:dyDescent="0.3">
      <c r="A13" s="1224"/>
      <c r="B13" s="1225" t="s">
        <v>492</v>
      </c>
      <c r="C13" s="1226"/>
      <c r="D13" s="1227"/>
      <c r="E13" s="38"/>
      <c r="F13" s="1225" t="s">
        <v>599</v>
      </c>
      <c r="G13" s="1226"/>
      <c r="H13" s="1227"/>
      <c r="I13" s="25"/>
      <c r="J13" s="1228" t="s">
        <v>600</v>
      </c>
      <c r="K13" s="1229"/>
      <c r="L13" s="1230"/>
      <c r="M13" s="539"/>
      <c r="N13" s="1224"/>
      <c r="O13" s="833"/>
      <c r="P13" s="831"/>
    </row>
    <row r="14" spans="1:23" s="22" customFormat="1" ht="13.5" customHeight="1" thickBot="1" x14ac:dyDescent="0.3">
      <c r="A14" s="1224"/>
      <c r="B14" s="553"/>
      <c r="C14" s="554"/>
      <c r="D14" s="621" t="s">
        <v>491</v>
      </c>
      <c r="E14" s="26"/>
      <c r="F14" s="1239"/>
      <c r="G14" s="1240"/>
      <c r="H14" s="622" t="s">
        <v>491</v>
      </c>
      <c r="I14" s="27"/>
      <c r="J14" s="1239"/>
      <c r="K14" s="1240"/>
      <c r="L14" s="622" t="s">
        <v>491</v>
      </c>
      <c r="M14" s="555"/>
      <c r="N14" s="1224"/>
      <c r="O14" s="834"/>
      <c r="P14" s="831"/>
    </row>
    <row r="15" spans="1:23" ht="57" customHeight="1" x14ac:dyDescent="0.25">
      <c r="A15" s="1224"/>
      <c r="B15" s="1247">
        <f>VLOOKUP(D14,$C$87:$F$95,4)</f>
        <v>0</v>
      </c>
      <c r="C15" s="1248"/>
      <c r="D15" s="1249"/>
      <c r="E15" s="2"/>
      <c r="F15" s="1247">
        <f>VLOOKUP(H14,$C$87:$F$95,4)</f>
        <v>0</v>
      </c>
      <c r="G15" s="1248"/>
      <c r="H15" s="1249"/>
      <c r="I15" s="28"/>
      <c r="J15" s="1247">
        <f>VLOOKUP(L14,$C$87:$F$95,4)</f>
        <v>0</v>
      </c>
      <c r="K15" s="1248"/>
      <c r="L15" s="1249"/>
      <c r="M15" s="540"/>
      <c r="N15" s="1224"/>
      <c r="O15" s="835"/>
      <c r="P15" s="831"/>
    </row>
    <row r="16" spans="1:23" ht="3.75" customHeight="1" x14ac:dyDescent="0.25">
      <c r="A16" s="1224"/>
      <c r="B16" s="1253"/>
      <c r="C16" s="1254"/>
      <c r="D16" s="1254"/>
      <c r="E16" s="2"/>
      <c r="F16" s="1250"/>
      <c r="G16" s="1251"/>
      <c r="H16" s="1251"/>
      <c r="I16" s="1"/>
      <c r="J16" s="1253"/>
      <c r="K16" s="1254"/>
      <c r="L16" s="1254"/>
      <c r="M16" s="570"/>
      <c r="N16" s="1224"/>
      <c r="O16" s="836"/>
      <c r="P16" s="831"/>
    </row>
    <row r="17" spans="1:23" s="23" customFormat="1" ht="25.95" customHeight="1" x14ac:dyDescent="0.25">
      <c r="A17" s="1224"/>
      <c r="B17" s="1261" t="s">
        <v>863</v>
      </c>
      <c r="C17" s="1262"/>
      <c r="D17" s="1263"/>
      <c r="E17" s="7"/>
      <c r="F17" s="1261" t="s">
        <v>863</v>
      </c>
      <c r="G17" s="1262"/>
      <c r="H17" s="1263"/>
      <c r="I17" s="8"/>
      <c r="J17" s="1261" t="s">
        <v>863</v>
      </c>
      <c r="K17" s="1262"/>
      <c r="L17" s="1263"/>
      <c r="M17" s="541"/>
      <c r="N17" s="1224"/>
      <c r="O17" s="836"/>
      <c r="P17" s="831"/>
    </row>
    <row r="18" spans="1:23" ht="24" customHeight="1" x14ac:dyDescent="0.25">
      <c r="A18" s="1224"/>
      <c r="B18" s="1212"/>
      <c r="C18" s="1213"/>
      <c r="D18" s="1214"/>
      <c r="E18" s="3"/>
      <c r="F18" s="1212"/>
      <c r="G18" s="1213"/>
      <c r="H18" s="1214"/>
      <c r="I18" s="1"/>
      <c r="J18" s="1212"/>
      <c r="K18" s="1213"/>
      <c r="L18" s="1214"/>
      <c r="M18" s="579"/>
      <c r="N18" s="1224"/>
      <c r="O18" s="837"/>
      <c r="P18" s="831"/>
      <c r="W18" s="39" t="s">
        <v>586</v>
      </c>
    </row>
    <row r="19" spans="1:23" ht="24" customHeight="1" x14ac:dyDescent="0.25">
      <c r="A19" s="1224"/>
      <c r="B19" s="1212"/>
      <c r="C19" s="1213"/>
      <c r="D19" s="1214"/>
      <c r="E19" s="670"/>
      <c r="F19" s="1212"/>
      <c r="G19" s="1213"/>
      <c r="H19" s="1214"/>
      <c r="I19" s="1"/>
      <c r="J19" s="1212"/>
      <c r="K19" s="1213"/>
      <c r="L19" s="1214"/>
      <c r="M19" s="579"/>
      <c r="N19" s="1224"/>
      <c r="O19" s="837"/>
      <c r="P19" s="831"/>
      <c r="W19" s="39" t="s">
        <v>603</v>
      </c>
    </row>
    <row r="20" spans="1:23" ht="24" customHeight="1" x14ac:dyDescent="0.25">
      <c r="A20" s="1224"/>
      <c r="B20" s="1212"/>
      <c r="C20" s="1213"/>
      <c r="D20" s="1214"/>
      <c r="E20" s="3"/>
      <c r="F20" s="1212"/>
      <c r="G20" s="1213"/>
      <c r="H20" s="1214"/>
      <c r="I20" s="1"/>
      <c r="J20" s="1212"/>
      <c r="K20" s="1213"/>
      <c r="L20" s="1214"/>
      <c r="M20" s="579"/>
      <c r="N20" s="1224"/>
      <c r="O20" s="836"/>
      <c r="P20" s="831"/>
      <c r="W20" s="39" t="s">
        <v>604</v>
      </c>
    </row>
    <row r="21" spans="1:23" ht="24" customHeight="1" x14ac:dyDescent="0.25">
      <c r="B21" s="1212"/>
      <c r="C21" s="1213"/>
      <c r="D21" s="1214"/>
      <c r="E21" s="3"/>
      <c r="F21" s="1212"/>
      <c r="G21" s="1213"/>
      <c r="H21" s="1214"/>
      <c r="I21" s="1"/>
      <c r="J21" s="1212"/>
      <c r="K21" s="1213"/>
      <c r="L21" s="1214"/>
      <c r="M21" s="579"/>
      <c r="N21" s="24"/>
      <c r="O21" s="836"/>
      <c r="P21" s="831"/>
      <c r="W21" s="39" t="s">
        <v>605</v>
      </c>
    </row>
    <row r="22" spans="1:23" ht="24" customHeight="1" x14ac:dyDescent="0.25">
      <c r="B22" s="1212"/>
      <c r="C22" s="1213"/>
      <c r="D22" s="1214"/>
      <c r="E22" s="3"/>
      <c r="F22" s="1212"/>
      <c r="G22" s="1213"/>
      <c r="H22" s="1214"/>
      <c r="I22" s="1"/>
      <c r="J22" s="1212"/>
      <c r="K22" s="1213"/>
      <c r="L22" s="1214"/>
      <c r="M22" s="579"/>
      <c r="N22" s="24"/>
      <c r="O22" s="836"/>
      <c r="P22" s="831"/>
      <c r="W22" s="39" t="s">
        <v>606</v>
      </c>
    </row>
    <row r="23" spans="1:23" ht="24" customHeight="1" x14ac:dyDescent="0.25">
      <c r="B23" s="1212"/>
      <c r="C23" s="1213"/>
      <c r="D23" s="1214"/>
      <c r="E23" s="3"/>
      <c r="F23" s="1212"/>
      <c r="G23" s="1213"/>
      <c r="H23" s="1214"/>
      <c r="I23" s="1"/>
      <c r="J23" s="1212"/>
      <c r="K23" s="1213"/>
      <c r="L23" s="1214"/>
      <c r="M23" s="579"/>
      <c r="N23" s="24"/>
      <c r="O23" s="836"/>
      <c r="P23" s="831"/>
    </row>
    <row r="24" spans="1:23" ht="24" customHeight="1" x14ac:dyDescent="0.25">
      <c r="B24" s="1212"/>
      <c r="C24" s="1213"/>
      <c r="D24" s="1214"/>
      <c r="E24" s="3"/>
      <c r="F24" s="1212"/>
      <c r="G24" s="1213"/>
      <c r="H24" s="1214"/>
      <c r="I24" s="1"/>
      <c r="J24" s="1212"/>
      <c r="K24" s="1213"/>
      <c r="L24" s="1214"/>
      <c r="M24" s="579"/>
      <c r="N24" s="24"/>
      <c r="O24" s="81"/>
      <c r="P24" s="81"/>
    </row>
    <row r="25" spans="1:23" ht="24" customHeight="1" x14ac:dyDescent="0.25">
      <c r="B25" s="1212"/>
      <c r="C25" s="1213"/>
      <c r="D25" s="1214"/>
      <c r="E25" s="3"/>
      <c r="F25" s="1212"/>
      <c r="G25" s="1213"/>
      <c r="H25" s="1214"/>
      <c r="I25" s="1"/>
      <c r="J25" s="1212"/>
      <c r="K25" s="1213"/>
      <c r="L25" s="1214"/>
      <c r="M25" s="579"/>
      <c r="N25" s="24"/>
      <c r="O25" s="81"/>
      <c r="P25" s="81"/>
    </row>
    <row r="26" spans="1:23" ht="3.6" customHeight="1" x14ac:dyDescent="0.25">
      <c r="B26" s="1223"/>
      <c r="C26" s="1223"/>
      <c r="D26" s="1223"/>
      <c r="E26" s="2"/>
      <c r="F26" s="1223"/>
      <c r="G26" s="1223"/>
      <c r="H26" s="1223"/>
      <c r="I26" s="1"/>
      <c r="J26" s="1223"/>
      <c r="K26" s="1223"/>
      <c r="L26" s="1223"/>
      <c r="M26" s="579"/>
      <c r="N26" s="24"/>
      <c r="O26" s="838"/>
      <c r="P26" s="838"/>
    </row>
    <row r="27" spans="1:23" ht="12.6" customHeight="1" x14ac:dyDescent="0.25">
      <c r="B27" s="1269" t="s">
        <v>890</v>
      </c>
      <c r="C27" s="1270"/>
      <c r="D27" s="1271"/>
      <c r="E27" s="2"/>
      <c r="F27" s="1269" t="s">
        <v>890</v>
      </c>
      <c r="G27" s="1270"/>
      <c r="H27" s="1271"/>
      <c r="I27" s="1"/>
      <c r="J27" s="1269" t="s">
        <v>890</v>
      </c>
      <c r="K27" s="1270"/>
      <c r="L27" s="1271"/>
      <c r="M27" s="542"/>
      <c r="N27" s="24"/>
      <c r="O27" s="839"/>
      <c r="P27" s="839"/>
    </row>
    <row r="28" spans="1:23" ht="24" customHeight="1" x14ac:dyDescent="0.25">
      <c r="B28" s="1212"/>
      <c r="C28" s="1213"/>
      <c r="D28" s="1214"/>
      <c r="E28" s="82"/>
      <c r="F28" s="1212"/>
      <c r="G28" s="1213"/>
      <c r="H28" s="1214"/>
      <c r="I28" s="872"/>
      <c r="J28" s="1212"/>
      <c r="K28" s="1213"/>
      <c r="L28" s="1214"/>
      <c r="M28" s="543"/>
      <c r="N28" s="24"/>
      <c r="O28" s="839"/>
      <c r="P28" s="839"/>
    </row>
    <row r="29" spans="1:23" ht="24" customHeight="1" x14ac:dyDescent="0.25">
      <c r="B29" s="1218"/>
      <c r="C29" s="1219"/>
      <c r="D29" s="1220"/>
      <c r="E29" s="82"/>
      <c r="F29" s="1218"/>
      <c r="G29" s="1219"/>
      <c r="H29" s="1220"/>
      <c r="I29" s="872"/>
      <c r="J29" s="1218"/>
      <c r="K29" s="1219"/>
      <c r="L29" s="1220"/>
      <c r="M29" s="815"/>
      <c r="N29" s="24"/>
      <c r="O29" s="840"/>
      <c r="P29" s="841"/>
    </row>
    <row r="30" spans="1:23" ht="24" customHeight="1" x14ac:dyDescent="0.25">
      <c r="B30" s="1218"/>
      <c r="C30" s="1219"/>
      <c r="D30" s="1220"/>
      <c r="E30" s="82"/>
      <c r="F30" s="1218"/>
      <c r="G30" s="1219"/>
      <c r="H30" s="1220"/>
      <c r="I30" s="872"/>
      <c r="J30" s="1218"/>
      <c r="K30" s="1219"/>
      <c r="L30" s="1220"/>
      <c r="M30" s="815"/>
      <c r="N30" s="24"/>
      <c r="O30" s="840"/>
      <c r="P30" s="841"/>
    </row>
    <row r="31" spans="1:23" ht="24" customHeight="1" x14ac:dyDescent="0.25">
      <c r="B31" s="1218"/>
      <c r="C31" s="1219"/>
      <c r="D31" s="1220"/>
      <c r="E31" s="82"/>
      <c r="F31" s="1218"/>
      <c r="G31" s="1219"/>
      <c r="H31" s="1220"/>
      <c r="I31" s="872"/>
      <c r="J31" s="1218"/>
      <c r="K31" s="1219"/>
      <c r="L31" s="1220"/>
      <c r="M31" s="815"/>
      <c r="N31" s="24"/>
      <c r="O31" s="840"/>
      <c r="P31" s="842"/>
    </row>
    <row r="32" spans="1:23" ht="24" customHeight="1" x14ac:dyDescent="0.25">
      <c r="B32" s="1218"/>
      <c r="C32" s="1219"/>
      <c r="D32" s="1220"/>
      <c r="E32" s="82"/>
      <c r="F32" s="1218"/>
      <c r="G32" s="1219"/>
      <c r="H32" s="1220"/>
      <c r="I32" s="872"/>
      <c r="J32" s="1218"/>
      <c r="K32" s="1219"/>
      <c r="L32" s="1220"/>
      <c r="M32" s="815"/>
      <c r="N32" s="24"/>
      <c r="O32" s="834"/>
      <c r="P32" s="843"/>
    </row>
    <row r="33" spans="2:17" ht="24" customHeight="1" x14ac:dyDescent="0.25">
      <c r="B33" s="1218"/>
      <c r="C33" s="1219"/>
      <c r="D33" s="1220"/>
      <c r="E33" s="82"/>
      <c r="F33" s="1218"/>
      <c r="G33" s="1219"/>
      <c r="H33" s="1220"/>
      <c r="I33" s="872"/>
      <c r="J33" s="1218"/>
      <c r="K33" s="1219"/>
      <c r="L33" s="1220"/>
      <c r="M33" s="815"/>
      <c r="N33" s="24"/>
      <c r="O33" s="840"/>
      <c r="P33" s="843"/>
    </row>
    <row r="34" spans="2:17" ht="24" customHeight="1" x14ac:dyDescent="0.25">
      <c r="B34" s="1218"/>
      <c r="C34" s="1219"/>
      <c r="D34" s="1220"/>
      <c r="E34" s="82"/>
      <c r="F34" s="1218"/>
      <c r="G34" s="1219"/>
      <c r="H34" s="1220"/>
      <c r="I34" s="872"/>
      <c r="J34" s="1218"/>
      <c r="K34" s="1219"/>
      <c r="L34" s="1220"/>
      <c r="M34" s="815"/>
      <c r="N34" s="24"/>
      <c r="O34" s="834"/>
      <c r="P34" s="843"/>
    </row>
    <row r="35" spans="2:17" ht="3.75" customHeight="1" x14ac:dyDescent="0.25">
      <c r="B35" s="1222"/>
      <c r="C35" s="1222"/>
      <c r="D35" s="1222"/>
      <c r="E35" s="2"/>
      <c r="F35" s="1221"/>
      <c r="G35" s="1221"/>
      <c r="H35" s="1221"/>
      <c r="I35" s="1"/>
      <c r="J35" s="1222"/>
      <c r="K35" s="1222"/>
      <c r="L35" s="1222"/>
      <c r="M35" s="542"/>
      <c r="N35" s="24"/>
      <c r="O35" s="834"/>
      <c r="P35" s="843"/>
    </row>
    <row r="36" spans="2:17" ht="36" customHeight="1" x14ac:dyDescent="0.25">
      <c r="B36" s="1215" t="s">
        <v>609</v>
      </c>
      <c r="C36" s="1297"/>
      <c r="D36" s="1298"/>
      <c r="E36" s="69"/>
      <c r="F36" s="1215" t="s">
        <v>609</v>
      </c>
      <c r="G36" s="1297"/>
      <c r="H36" s="1298"/>
      <c r="I36" s="70"/>
      <c r="J36" s="1215" t="s">
        <v>609</v>
      </c>
      <c r="K36" s="1297"/>
      <c r="L36" s="1298"/>
      <c r="M36" s="546"/>
      <c r="O36" s="840"/>
      <c r="P36" s="843"/>
    </row>
    <row r="37" spans="2:17" ht="3.75" customHeight="1" x14ac:dyDescent="0.25">
      <c r="B37" s="1259"/>
      <c r="C37" s="1259"/>
      <c r="D37" s="1259"/>
      <c r="E37" s="1260"/>
      <c r="F37" s="1259"/>
      <c r="G37" s="1259"/>
      <c r="H37" s="1259"/>
      <c r="I37" s="1260"/>
      <c r="J37" s="1259"/>
      <c r="K37" s="1259"/>
      <c r="L37" s="1259"/>
      <c r="M37" s="572"/>
      <c r="O37" s="834"/>
      <c r="P37" s="843"/>
    </row>
    <row r="38" spans="2:17" ht="4.5" customHeight="1" thickBot="1" x14ac:dyDescent="0.3">
      <c r="B38" s="61"/>
      <c r="C38" s="61"/>
      <c r="D38" s="61"/>
      <c r="E38" s="2"/>
      <c r="F38" s="61"/>
      <c r="G38" s="61"/>
      <c r="H38" s="61"/>
      <c r="I38" s="687"/>
      <c r="J38" s="1273"/>
      <c r="K38" s="1274"/>
      <c r="L38" s="1274"/>
      <c r="M38" s="688"/>
      <c r="O38" s="840"/>
      <c r="P38" s="844"/>
    </row>
    <row r="39" spans="2:17" ht="27" customHeight="1" thickBot="1" x14ac:dyDescent="0.3">
      <c r="B39" s="1276" t="s">
        <v>376</v>
      </c>
      <c r="C39" s="1276"/>
      <c r="D39" s="195"/>
      <c r="E39" s="195"/>
      <c r="F39" s="1264" t="str">
        <f>$F$3</f>
        <v>GROUP DISCUSSION #2</v>
      </c>
      <c r="G39" s="1265"/>
      <c r="H39" s="1266"/>
      <c r="I39" s="195"/>
      <c r="J39" s="195"/>
      <c r="K39" s="195"/>
      <c r="L39" s="544"/>
      <c r="M39" s="195"/>
      <c r="O39" s="840"/>
      <c r="P39" s="845"/>
    </row>
    <row r="40" spans="2:17" ht="6" customHeight="1" x14ac:dyDescent="0.25">
      <c r="B40" s="1235"/>
      <c r="C40" s="1235"/>
      <c r="D40" s="1235"/>
      <c r="E40" s="1235"/>
      <c r="F40" s="1235"/>
      <c r="G40" s="1235"/>
      <c r="H40" s="1235"/>
      <c r="I40" s="1235"/>
      <c r="J40" s="1235"/>
      <c r="K40" s="1235"/>
      <c r="L40" s="1235"/>
      <c r="M40" s="571"/>
      <c r="O40" s="834"/>
      <c r="P40" s="845"/>
    </row>
    <row r="41" spans="2:17" ht="6" customHeight="1" x14ac:dyDescent="0.25">
      <c r="B41" s="571"/>
      <c r="C41" s="571"/>
      <c r="D41" s="571"/>
      <c r="E41" s="571"/>
      <c r="F41" s="571"/>
      <c r="G41" s="571"/>
      <c r="H41" s="571"/>
      <c r="I41" s="571"/>
      <c r="J41" s="571"/>
      <c r="K41" s="571"/>
      <c r="L41" s="571"/>
      <c r="M41" s="571"/>
      <c r="O41" s="840"/>
      <c r="P41" s="845"/>
    </row>
    <row r="42" spans="2:17" s="620" customFormat="1" ht="15" customHeight="1" thickBot="1" x14ac:dyDescent="0.3">
      <c r="B42" s="1267" t="s">
        <v>325</v>
      </c>
      <c r="C42" s="1267"/>
      <c r="D42" s="673">
        <f>$D$6</f>
        <v>0</v>
      </c>
      <c r="E42" s="674"/>
      <c r="F42" s="1267" t="s">
        <v>346</v>
      </c>
      <c r="G42" s="1267"/>
      <c r="H42" s="675">
        <f>$H$6</f>
        <v>0</v>
      </c>
      <c r="I42" s="676"/>
      <c r="J42" s="1236" t="s">
        <v>6</v>
      </c>
      <c r="K42" s="1236"/>
      <c r="L42" s="677"/>
      <c r="M42" s="202"/>
      <c r="O42" s="840"/>
      <c r="P42" s="845"/>
    </row>
    <row r="43" spans="2:17" ht="4.5" customHeight="1" x14ac:dyDescent="0.25">
      <c r="B43" s="560"/>
      <c r="C43" s="560"/>
      <c r="D43" s="561"/>
      <c r="E43" s="562"/>
      <c r="F43" s="562"/>
      <c r="G43" s="563"/>
      <c r="H43" s="564"/>
      <c r="I43" s="548"/>
      <c r="J43" s="565"/>
      <c r="K43" s="566"/>
      <c r="L43" s="202"/>
      <c r="M43" s="202"/>
      <c r="O43" s="846"/>
      <c r="P43" s="845"/>
    </row>
    <row r="44" spans="2:17" ht="24.75" customHeight="1" thickBot="1" x14ac:dyDescent="0.3">
      <c r="B44" s="573"/>
      <c r="C44" s="573" t="s">
        <v>4</v>
      </c>
      <c r="D44" s="556">
        <f>$D$8</f>
        <v>0</v>
      </c>
      <c r="E44" s="562"/>
      <c r="F44" s="562"/>
      <c r="G44" s="573" t="s">
        <v>5</v>
      </c>
      <c r="H44" s="556">
        <f>$H$8</f>
        <v>0</v>
      </c>
      <c r="I44" s="1237" t="s">
        <v>7</v>
      </c>
      <c r="J44" s="1237"/>
      <c r="K44" s="1237"/>
      <c r="L44" s="576"/>
      <c r="M44" s="202"/>
      <c r="O44" s="846"/>
      <c r="P44" s="845"/>
      <c r="Q44" s="21"/>
    </row>
    <row r="45" spans="2:17" ht="3" customHeight="1" x14ac:dyDescent="0.25">
      <c r="B45" s="106"/>
      <c r="C45" s="106"/>
      <c r="D45" s="305"/>
      <c r="E45" s="203"/>
      <c r="F45" s="203"/>
      <c r="G45" s="38"/>
      <c r="H45" s="205"/>
      <c r="I45" s="60"/>
      <c r="J45" s="60"/>
      <c r="K45" s="202"/>
      <c r="L45" s="202"/>
      <c r="M45" s="202"/>
      <c r="O45" s="846"/>
      <c r="P45" s="845"/>
    </row>
    <row r="46" spans="2:17" ht="3" customHeight="1" x14ac:dyDescent="0.25">
      <c r="B46" s="577"/>
      <c r="C46" s="5"/>
      <c r="D46" s="5"/>
      <c r="E46" s="203"/>
      <c r="F46" s="203"/>
      <c r="G46" s="38"/>
      <c r="H46" s="88"/>
      <c r="I46" s="1233"/>
      <c r="J46" s="1234"/>
      <c r="K46" s="202"/>
      <c r="L46" s="202"/>
      <c r="M46" s="202"/>
      <c r="O46" s="846"/>
      <c r="P46" s="845"/>
    </row>
    <row r="47" spans="2:17" ht="3" customHeight="1" x14ac:dyDescent="0.25">
      <c r="B47" s="62"/>
      <c r="C47" s="58"/>
      <c r="D47" s="305"/>
      <c r="E47" s="571"/>
      <c r="F47" s="571"/>
      <c r="G47" s="2"/>
      <c r="H47" s="2"/>
      <c r="I47" s="2"/>
      <c r="J47" s="2"/>
      <c r="K47" s="2"/>
      <c r="L47" s="2"/>
      <c r="M47" s="2"/>
      <c r="O47" s="846"/>
      <c r="P47" s="845"/>
    </row>
    <row r="48" spans="2:17" ht="3" customHeight="1" x14ac:dyDescent="0.25">
      <c r="B48" s="2"/>
      <c r="C48" s="2"/>
      <c r="D48" s="2"/>
      <c r="E48" s="2"/>
      <c r="F48" s="2"/>
      <c r="G48" s="2"/>
      <c r="H48" s="2"/>
      <c r="I48" s="2"/>
      <c r="J48" s="2"/>
      <c r="K48" s="2"/>
      <c r="L48" s="2"/>
      <c r="M48" s="2"/>
      <c r="O48" s="846"/>
      <c r="P48" s="845"/>
    </row>
    <row r="49" spans="2:16" s="39" customFormat="1" ht="16.5" customHeight="1" thickBot="1" x14ac:dyDescent="0.3">
      <c r="B49" s="1225" t="s">
        <v>493</v>
      </c>
      <c r="C49" s="1226"/>
      <c r="D49" s="1227"/>
      <c r="E49" s="38"/>
      <c r="F49" s="1225" t="s">
        <v>601</v>
      </c>
      <c r="G49" s="1226"/>
      <c r="H49" s="1227"/>
      <c r="I49" s="25"/>
      <c r="J49" s="1228" t="s">
        <v>602</v>
      </c>
      <c r="K49" s="1229"/>
      <c r="L49" s="1230"/>
      <c r="M49" s="539"/>
      <c r="O49" s="846"/>
      <c r="P49" s="845"/>
    </row>
    <row r="50" spans="2:16" s="22" customFormat="1" ht="13.5" customHeight="1" thickBot="1" x14ac:dyDescent="0.45">
      <c r="B50" s="553"/>
      <c r="C50" s="554"/>
      <c r="D50" s="621" t="s">
        <v>491</v>
      </c>
      <c r="E50" s="26"/>
      <c r="F50" s="1239"/>
      <c r="G50" s="1240"/>
      <c r="H50" s="622" t="s">
        <v>491</v>
      </c>
      <c r="I50" s="27"/>
      <c r="J50" s="1239"/>
      <c r="K50" s="1240"/>
      <c r="L50" s="622" t="s">
        <v>491</v>
      </c>
      <c r="M50" s="555"/>
      <c r="O50" s="847"/>
      <c r="P50" s="845"/>
    </row>
    <row r="51" spans="2:16" ht="56.25" customHeight="1" x14ac:dyDescent="0.4">
      <c r="B51" s="1247">
        <f>VLOOKUP(D50,$C$87:$F$95,4)</f>
        <v>0</v>
      </c>
      <c r="C51" s="1248"/>
      <c r="D51" s="1249"/>
      <c r="E51" s="2"/>
      <c r="F51" s="1247">
        <f>VLOOKUP(H50,$C$87:$F$95,4)</f>
        <v>0</v>
      </c>
      <c r="G51" s="1248"/>
      <c r="H51" s="1249"/>
      <c r="I51" s="28"/>
      <c r="J51" s="1247">
        <f>VLOOKUP(L50,$C$87:$F$95,4)</f>
        <v>0</v>
      </c>
      <c r="K51" s="1248"/>
      <c r="L51" s="1249"/>
      <c r="M51" s="540"/>
      <c r="O51" s="847"/>
      <c r="P51" s="845"/>
    </row>
    <row r="52" spans="2:16" ht="3.75" customHeight="1" x14ac:dyDescent="0.25">
      <c r="B52" s="1253"/>
      <c r="C52" s="1254"/>
      <c r="D52" s="1254"/>
      <c r="E52" s="2"/>
      <c r="F52" s="1250"/>
      <c r="G52" s="1251"/>
      <c r="H52" s="1251"/>
      <c r="I52" s="1"/>
      <c r="J52" s="1253"/>
      <c r="K52" s="1254"/>
      <c r="L52" s="1254"/>
      <c r="M52" s="570"/>
      <c r="O52" s="81"/>
      <c r="P52" s="845"/>
    </row>
    <row r="53" spans="2:16" ht="25.95" customHeight="1" x14ac:dyDescent="0.25">
      <c r="B53" s="1261" t="s">
        <v>863</v>
      </c>
      <c r="C53" s="1262"/>
      <c r="D53" s="1263"/>
      <c r="E53" s="7"/>
      <c r="F53" s="1261" t="s">
        <v>863</v>
      </c>
      <c r="G53" s="1262"/>
      <c r="H53" s="1263"/>
      <c r="I53" s="8"/>
      <c r="J53" s="1261" t="s">
        <v>863</v>
      </c>
      <c r="K53" s="1262"/>
      <c r="L53" s="1263"/>
      <c r="M53" s="541"/>
      <c r="O53" s="81"/>
      <c r="P53" s="845"/>
    </row>
    <row r="54" spans="2:16" ht="24" customHeight="1" x14ac:dyDescent="0.25">
      <c r="B54" s="1212"/>
      <c r="C54" s="1213"/>
      <c r="D54" s="1214"/>
      <c r="E54" s="3"/>
      <c r="F54" s="1212"/>
      <c r="G54" s="1213"/>
      <c r="H54" s="1214"/>
      <c r="I54" s="1"/>
      <c r="J54" s="1212"/>
      <c r="K54" s="1213"/>
      <c r="L54" s="1214"/>
      <c r="M54" s="579"/>
      <c r="O54" s="81"/>
      <c r="P54" s="81"/>
    </row>
    <row r="55" spans="2:16" ht="24" customHeight="1" x14ac:dyDescent="0.25">
      <c r="B55" s="1212"/>
      <c r="C55" s="1213"/>
      <c r="D55" s="1214"/>
      <c r="E55" s="670"/>
      <c r="F55" s="1212"/>
      <c r="G55" s="1213"/>
      <c r="H55" s="1214"/>
      <c r="I55" s="1"/>
      <c r="J55" s="1212"/>
      <c r="K55" s="1213"/>
      <c r="L55" s="1214"/>
      <c r="M55" s="579"/>
      <c r="O55" s="81"/>
      <c r="P55" s="81"/>
    </row>
    <row r="56" spans="2:16" ht="24" customHeight="1" x14ac:dyDescent="0.25">
      <c r="B56" s="1212"/>
      <c r="C56" s="1213"/>
      <c r="D56" s="1214"/>
      <c r="E56" s="3"/>
      <c r="F56" s="1212"/>
      <c r="G56" s="1213"/>
      <c r="H56" s="1214"/>
      <c r="I56" s="1"/>
      <c r="J56" s="1212"/>
      <c r="K56" s="1213"/>
      <c r="L56" s="1214"/>
      <c r="M56" s="579"/>
      <c r="O56" s="81"/>
      <c r="P56" s="81"/>
    </row>
    <row r="57" spans="2:16" ht="24" customHeight="1" x14ac:dyDescent="0.25">
      <c r="B57" s="1212"/>
      <c r="C57" s="1213"/>
      <c r="D57" s="1214"/>
      <c r="E57" s="3"/>
      <c r="F57" s="1212"/>
      <c r="G57" s="1213"/>
      <c r="H57" s="1214"/>
      <c r="I57" s="1"/>
      <c r="J57" s="1212"/>
      <c r="K57" s="1213"/>
      <c r="L57" s="1214"/>
      <c r="M57" s="579"/>
      <c r="O57" s="81"/>
      <c r="P57" s="81"/>
    </row>
    <row r="58" spans="2:16" ht="24" customHeight="1" x14ac:dyDescent="0.25">
      <c r="B58" s="1212"/>
      <c r="C58" s="1213"/>
      <c r="D58" s="1214"/>
      <c r="E58" s="3"/>
      <c r="F58" s="1212"/>
      <c r="G58" s="1213"/>
      <c r="H58" s="1214"/>
      <c r="I58" s="1"/>
      <c r="J58" s="1212"/>
      <c r="K58" s="1213"/>
      <c r="L58" s="1214"/>
      <c r="M58" s="579"/>
      <c r="O58" s="81"/>
      <c r="P58" s="81"/>
    </row>
    <row r="59" spans="2:16" ht="24" customHeight="1" x14ac:dyDescent="0.25">
      <c r="B59" s="1212"/>
      <c r="C59" s="1213"/>
      <c r="D59" s="1214"/>
      <c r="E59" s="3"/>
      <c r="F59" s="1212"/>
      <c r="G59" s="1213"/>
      <c r="H59" s="1214"/>
      <c r="I59" s="1"/>
      <c r="J59" s="1212"/>
      <c r="K59" s="1213"/>
      <c r="L59" s="1214"/>
      <c r="M59" s="579"/>
      <c r="O59" s="81"/>
      <c r="P59" s="81"/>
    </row>
    <row r="60" spans="2:16" ht="24" customHeight="1" x14ac:dyDescent="0.25">
      <c r="B60" s="1212"/>
      <c r="C60" s="1213"/>
      <c r="D60" s="1214"/>
      <c r="E60" s="3"/>
      <c r="F60" s="1212"/>
      <c r="G60" s="1213"/>
      <c r="H60" s="1214"/>
      <c r="I60" s="1"/>
      <c r="J60" s="1212"/>
      <c r="K60" s="1213"/>
      <c r="L60" s="1214"/>
      <c r="M60" s="579"/>
      <c r="O60" s="81"/>
      <c r="P60" s="81"/>
    </row>
    <row r="61" spans="2:16" ht="24" customHeight="1" x14ac:dyDescent="0.25">
      <c r="B61" s="1212"/>
      <c r="C61" s="1213"/>
      <c r="D61" s="1214"/>
      <c r="E61" s="3"/>
      <c r="F61" s="1212"/>
      <c r="G61" s="1213"/>
      <c r="H61" s="1214"/>
      <c r="I61" s="1"/>
      <c r="J61" s="1212"/>
      <c r="K61" s="1213"/>
      <c r="L61" s="1214"/>
      <c r="M61" s="579"/>
      <c r="O61" s="81"/>
      <c r="P61" s="81"/>
    </row>
    <row r="62" spans="2:16" ht="3.6" customHeight="1" x14ac:dyDescent="0.25">
      <c r="B62" s="1223"/>
      <c r="C62" s="1223"/>
      <c r="D62" s="1223"/>
      <c r="E62" s="2"/>
      <c r="F62" s="1223"/>
      <c r="G62" s="1223"/>
      <c r="H62" s="1223"/>
      <c r="I62" s="1"/>
      <c r="J62" s="1223"/>
      <c r="K62" s="1223"/>
      <c r="L62" s="1223"/>
      <c r="M62" s="579"/>
      <c r="N62" s="24"/>
      <c r="O62" s="81"/>
      <c r="P62" s="81"/>
    </row>
    <row r="63" spans="2:16" ht="12.6" customHeight="1" x14ac:dyDescent="0.25">
      <c r="B63" s="1269" t="s">
        <v>890</v>
      </c>
      <c r="C63" s="1270"/>
      <c r="D63" s="1271"/>
      <c r="E63" s="2"/>
      <c r="F63" s="1269" t="s">
        <v>890</v>
      </c>
      <c r="G63" s="1270"/>
      <c r="H63" s="1271"/>
      <c r="I63" s="1"/>
      <c r="J63" s="1269" t="s">
        <v>890</v>
      </c>
      <c r="K63" s="1270"/>
      <c r="L63" s="1271"/>
      <c r="M63" s="542"/>
      <c r="N63" s="24"/>
      <c r="O63" s="839"/>
      <c r="P63" s="839"/>
    </row>
    <row r="64" spans="2:16" ht="24" customHeight="1" x14ac:dyDescent="0.25">
      <c r="B64" s="1212"/>
      <c r="C64" s="1213"/>
      <c r="D64" s="1214"/>
      <c r="E64" s="82"/>
      <c r="F64" s="1212"/>
      <c r="G64" s="1213"/>
      <c r="H64" s="1214"/>
      <c r="I64" s="872"/>
      <c r="J64" s="1212"/>
      <c r="K64" s="1213"/>
      <c r="L64" s="1214"/>
      <c r="M64" s="543"/>
      <c r="N64" s="24"/>
      <c r="O64" s="839"/>
      <c r="P64" s="839"/>
    </row>
    <row r="65" spans="2:16" ht="24" customHeight="1" x14ac:dyDescent="0.25">
      <c r="B65" s="1218"/>
      <c r="C65" s="1219"/>
      <c r="D65" s="1220"/>
      <c r="E65" s="82"/>
      <c r="F65" s="1218"/>
      <c r="G65" s="1219"/>
      <c r="H65" s="1220"/>
      <c r="I65" s="872"/>
      <c r="J65" s="1218"/>
      <c r="K65" s="1219"/>
      <c r="L65" s="1220"/>
      <c r="M65" s="815"/>
      <c r="N65" s="24"/>
      <c r="O65" s="840"/>
      <c r="P65" s="841"/>
    </row>
    <row r="66" spans="2:16" ht="24" customHeight="1" x14ac:dyDescent="0.25">
      <c r="B66" s="1218"/>
      <c r="C66" s="1219"/>
      <c r="D66" s="1220"/>
      <c r="E66" s="82"/>
      <c r="F66" s="1218"/>
      <c r="G66" s="1219"/>
      <c r="H66" s="1220"/>
      <c r="I66" s="872"/>
      <c r="J66" s="1218"/>
      <c r="K66" s="1219"/>
      <c r="L66" s="1220"/>
      <c r="M66" s="815"/>
      <c r="N66" s="24"/>
      <c r="O66" s="840"/>
      <c r="P66" s="841"/>
    </row>
    <row r="67" spans="2:16" ht="24" customHeight="1" x14ac:dyDescent="0.25">
      <c r="B67" s="1218"/>
      <c r="C67" s="1219"/>
      <c r="D67" s="1220"/>
      <c r="E67" s="82"/>
      <c r="F67" s="1218"/>
      <c r="G67" s="1219"/>
      <c r="H67" s="1220"/>
      <c r="I67" s="872"/>
      <c r="J67" s="1218"/>
      <c r="K67" s="1219"/>
      <c r="L67" s="1220"/>
      <c r="M67" s="815"/>
      <c r="N67" s="24"/>
      <c r="O67" s="840"/>
      <c r="P67" s="842"/>
    </row>
    <row r="68" spans="2:16" ht="24" customHeight="1" x14ac:dyDescent="0.25">
      <c r="B68" s="1218"/>
      <c r="C68" s="1219"/>
      <c r="D68" s="1220"/>
      <c r="E68" s="82"/>
      <c r="F68" s="1218"/>
      <c r="G68" s="1219"/>
      <c r="H68" s="1220"/>
      <c r="I68" s="872"/>
      <c r="J68" s="1218"/>
      <c r="K68" s="1219"/>
      <c r="L68" s="1220"/>
      <c r="M68" s="815"/>
      <c r="N68" s="24"/>
      <c r="O68" s="834"/>
      <c r="P68" s="81"/>
    </row>
    <row r="69" spans="2:16" ht="24" customHeight="1" x14ac:dyDescent="0.25">
      <c r="B69" s="1218"/>
      <c r="C69" s="1219"/>
      <c r="D69" s="1220"/>
      <c r="E69" s="82"/>
      <c r="F69" s="1218"/>
      <c r="G69" s="1219"/>
      <c r="H69" s="1220"/>
      <c r="I69" s="872"/>
      <c r="J69" s="1218"/>
      <c r="K69" s="1219"/>
      <c r="L69" s="1220"/>
      <c r="M69" s="815"/>
      <c r="N69" s="24"/>
      <c r="O69" s="840"/>
      <c r="P69" s="81"/>
    </row>
    <row r="70" spans="2:16" ht="24" customHeight="1" x14ac:dyDescent="0.25">
      <c r="B70" s="1218"/>
      <c r="C70" s="1219"/>
      <c r="D70" s="1220"/>
      <c r="E70" s="82"/>
      <c r="F70" s="1218"/>
      <c r="G70" s="1219"/>
      <c r="H70" s="1220"/>
      <c r="I70" s="872"/>
      <c r="J70" s="1218"/>
      <c r="K70" s="1219"/>
      <c r="L70" s="1220"/>
      <c r="M70" s="815"/>
      <c r="N70" s="24"/>
      <c r="O70" s="834"/>
      <c r="P70" s="81"/>
    </row>
    <row r="71" spans="2:16" ht="3.75" customHeight="1" x14ac:dyDescent="0.25">
      <c r="B71" s="1222"/>
      <c r="C71" s="1222"/>
      <c r="D71" s="1222"/>
      <c r="E71" s="2"/>
      <c r="F71" s="1221"/>
      <c r="G71" s="1221"/>
      <c r="H71" s="1221"/>
      <c r="I71" s="1"/>
      <c r="J71" s="1222"/>
      <c r="K71" s="1222"/>
      <c r="L71" s="1222"/>
      <c r="M71" s="542"/>
      <c r="O71" s="81"/>
      <c r="P71" s="81"/>
    </row>
    <row r="72" spans="2:16" ht="36" customHeight="1" x14ac:dyDescent="0.25">
      <c r="B72" s="1215" t="s">
        <v>609</v>
      </c>
      <c r="C72" s="1297"/>
      <c r="D72" s="1298"/>
      <c r="E72" s="69"/>
      <c r="F72" s="1215" t="s">
        <v>609</v>
      </c>
      <c r="G72" s="1297"/>
      <c r="H72" s="1298"/>
      <c r="I72" s="70"/>
      <c r="J72" s="1215" t="s">
        <v>609</v>
      </c>
      <c r="K72" s="1297"/>
      <c r="L72" s="1298"/>
      <c r="M72" s="546"/>
      <c r="O72" s="81"/>
      <c r="P72" s="81"/>
    </row>
    <row r="73" spans="2:16" s="268" customFormat="1" ht="14.25" customHeight="1" x14ac:dyDescent="0.25">
      <c r="B73" s="1287" t="s">
        <v>494</v>
      </c>
      <c r="C73" s="1287"/>
      <c r="D73" s="1287"/>
      <c r="E73" s="1287"/>
      <c r="F73" s="1287"/>
      <c r="G73" s="1287"/>
      <c r="H73" s="1287"/>
      <c r="I73" s="1287"/>
      <c r="J73" s="1287"/>
      <c r="K73" s="1287"/>
      <c r="L73" s="1287"/>
      <c r="M73" s="1287"/>
      <c r="O73" s="81"/>
      <c r="P73" s="848"/>
    </row>
    <row r="74" spans="2:16" x14ac:dyDescent="0.25">
      <c r="O74" s="81"/>
      <c r="P74" s="81"/>
    </row>
    <row r="75" spans="2:16" ht="13.2" hidden="1" customHeight="1" x14ac:dyDescent="0.25">
      <c r="O75" s="81"/>
      <c r="P75" s="81"/>
    </row>
    <row r="76" spans="2:16" ht="13.2" hidden="1" customHeight="1" x14ac:dyDescent="0.25">
      <c r="O76" s="81"/>
      <c r="P76" s="81"/>
    </row>
    <row r="77" spans="2:16" ht="13.2" hidden="1" customHeight="1" x14ac:dyDescent="0.25">
      <c r="O77" s="81"/>
      <c r="P77" s="81"/>
    </row>
    <row r="78" spans="2:16" ht="13.2" hidden="1" customHeight="1" x14ac:dyDescent="0.25">
      <c r="O78" s="81"/>
      <c r="P78" s="81"/>
    </row>
    <row r="79" spans="2:16" ht="13.2" hidden="1" customHeight="1" x14ac:dyDescent="0.25">
      <c r="O79" s="81"/>
      <c r="P79" s="81"/>
    </row>
    <row r="80" spans="2:16" ht="13.2" hidden="1" customHeight="1" x14ac:dyDescent="0.25">
      <c r="O80" s="81"/>
      <c r="P80" s="81"/>
    </row>
    <row r="81" spans="3:22" ht="13.2" hidden="1" customHeight="1" x14ac:dyDescent="0.25">
      <c r="O81" s="81"/>
      <c r="P81" s="81"/>
    </row>
    <row r="82" spans="3:22" ht="13.2" hidden="1" customHeight="1" x14ac:dyDescent="0.25">
      <c r="O82" s="81"/>
      <c r="P82" s="81"/>
    </row>
    <row r="83" spans="3:22" ht="13.2" hidden="1" customHeight="1" x14ac:dyDescent="0.25">
      <c r="O83" s="81"/>
      <c r="P83" s="81"/>
    </row>
    <row r="84" spans="3:22" ht="13.2" hidden="1" customHeight="1" x14ac:dyDescent="0.25">
      <c r="O84" s="81"/>
      <c r="P84" s="81"/>
    </row>
    <row r="85" spans="3:22" ht="13.2" hidden="1" customHeight="1" x14ac:dyDescent="0.25">
      <c r="C85" s="531"/>
      <c r="O85" s="81"/>
      <c r="P85" s="81"/>
    </row>
    <row r="86" spans="3:22" ht="13.2" hidden="1" customHeight="1" x14ac:dyDescent="0.25">
      <c r="C86" s="531" t="s">
        <v>358</v>
      </c>
      <c r="O86" s="81"/>
      <c r="P86" s="81"/>
    </row>
    <row r="87" spans="3:22" ht="24.6" hidden="1" customHeight="1" x14ac:dyDescent="0.4">
      <c r="C87" s="532" t="s">
        <v>263</v>
      </c>
      <c r="D87" s="533"/>
      <c r="F87" s="534" t="s">
        <v>80</v>
      </c>
      <c r="G87" s="535"/>
      <c r="H87" s="567"/>
      <c r="I87" s="567"/>
      <c r="J87" s="567"/>
      <c r="K87" s="567"/>
      <c r="L87" s="567"/>
      <c r="M87" s="567"/>
      <c r="N87" s="567"/>
      <c r="O87" s="849"/>
      <c r="P87" s="850"/>
      <c r="Q87" s="567"/>
      <c r="R87" s="567"/>
      <c r="S87" s="567"/>
      <c r="T87" s="567"/>
      <c r="U87" s="567"/>
      <c r="V87" s="568"/>
    </row>
    <row r="88" spans="3:22" ht="24.6" hidden="1" customHeight="1" x14ac:dyDescent="0.4">
      <c r="C88" s="532" t="s">
        <v>490</v>
      </c>
      <c r="D88" s="533"/>
      <c r="F88" s="534" t="s">
        <v>367</v>
      </c>
      <c r="G88" s="535"/>
      <c r="H88" s="567"/>
      <c r="I88" s="567"/>
      <c r="J88" s="567"/>
      <c r="K88" s="567"/>
      <c r="L88" s="567"/>
      <c r="M88" s="567"/>
      <c r="N88" s="567"/>
      <c r="O88" s="849"/>
      <c r="P88" s="850"/>
      <c r="Q88" s="567"/>
      <c r="R88" s="567"/>
      <c r="S88" s="567"/>
      <c r="T88" s="567"/>
      <c r="U88" s="567"/>
      <c r="V88" s="568"/>
    </row>
    <row r="89" spans="3:22" ht="24.6" hidden="1" customHeight="1" x14ac:dyDescent="0.4">
      <c r="C89" s="532" t="s">
        <v>487</v>
      </c>
      <c r="D89" s="533"/>
      <c r="F89" s="534" t="s">
        <v>555</v>
      </c>
      <c r="G89" s="535"/>
      <c r="H89" s="567"/>
      <c r="I89" s="567"/>
      <c r="J89" s="567"/>
      <c r="K89" s="567"/>
      <c r="L89" s="567"/>
      <c r="M89" s="567"/>
      <c r="N89" s="567"/>
      <c r="O89" s="849"/>
      <c r="P89" s="850"/>
      <c r="Q89" s="567"/>
      <c r="R89" s="567"/>
      <c r="S89" s="567"/>
      <c r="T89" s="567"/>
      <c r="U89" s="567"/>
      <c r="V89" s="568"/>
    </row>
    <row r="90" spans="3:22" ht="24.6" hidden="1" customHeight="1" x14ac:dyDescent="0.4">
      <c r="C90" s="532" t="s">
        <v>262</v>
      </c>
      <c r="D90" s="533"/>
      <c r="F90" s="534" t="s">
        <v>79</v>
      </c>
      <c r="G90" s="535"/>
      <c r="H90" s="567"/>
      <c r="I90" s="567"/>
      <c r="J90" s="567"/>
      <c r="K90" s="567"/>
      <c r="L90" s="567"/>
      <c r="M90" s="567"/>
      <c r="N90" s="567"/>
      <c r="O90" s="849"/>
      <c r="P90" s="850"/>
      <c r="Q90" s="567"/>
      <c r="R90" s="567"/>
      <c r="S90" s="567"/>
      <c r="T90" s="567"/>
      <c r="U90" s="567"/>
      <c r="V90" s="568"/>
    </row>
    <row r="91" spans="3:22" ht="24.6" hidden="1" customHeight="1" x14ac:dyDescent="0.4">
      <c r="C91" s="532" t="s">
        <v>485</v>
      </c>
      <c r="D91" s="533"/>
      <c r="F91" s="534" t="s">
        <v>74</v>
      </c>
      <c r="G91" s="535"/>
      <c r="H91" s="567"/>
      <c r="I91" s="567"/>
      <c r="J91" s="567"/>
      <c r="K91" s="567"/>
      <c r="L91" s="567"/>
      <c r="M91" s="567"/>
      <c r="N91" s="567"/>
      <c r="O91" s="849"/>
      <c r="P91" s="850"/>
      <c r="Q91" s="567"/>
      <c r="R91" s="567"/>
      <c r="S91" s="567"/>
      <c r="T91" s="567"/>
      <c r="U91" s="567"/>
      <c r="V91" s="568"/>
    </row>
    <row r="92" spans="3:22" ht="24.6" hidden="1" customHeight="1" x14ac:dyDescent="0.4">
      <c r="C92" s="532" t="s">
        <v>489</v>
      </c>
      <c r="D92" s="533"/>
      <c r="F92" s="534" t="s">
        <v>365</v>
      </c>
      <c r="G92" s="535"/>
      <c r="H92" s="567"/>
      <c r="I92" s="567"/>
      <c r="J92" s="567"/>
      <c r="K92" s="567"/>
      <c r="L92" s="567"/>
      <c r="M92" s="567"/>
      <c r="N92" s="567"/>
      <c r="O92" s="849"/>
      <c r="P92" s="850"/>
      <c r="Q92" s="567"/>
      <c r="R92" s="567"/>
      <c r="S92" s="567"/>
      <c r="T92" s="567"/>
      <c r="U92" s="567"/>
      <c r="V92" s="568"/>
    </row>
    <row r="93" spans="3:22" ht="24.6" hidden="1" customHeight="1" x14ac:dyDescent="0.4">
      <c r="C93" s="532" t="s">
        <v>488</v>
      </c>
      <c r="D93" s="533"/>
      <c r="F93" s="534" t="s">
        <v>77</v>
      </c>
      <c r="G93" s="535"/>
      <c r="H93" s="567"/>
      <c r="I93" s="567"/>
      <c r="J93" s="567"/>
      <c r="K93" s="567"/>
      <c r="L93" s="567"/>
      <c r="M93" s="567"/>
      <c r="N93" s="567"/>
      <c r="O93" s="849"/>
      <c r="P93" s="850"/>
      <c r="Q93" s="567"/>
      <c r="R93" s="567"/>
      <c r="S93" s="567"/>
      <c r="T93" s="567"/>
      <c r="U93" s="567"/>
      <c r="V93" s="568"/>
    </row>
    <row r="94" spans="3:22" ht="24.6" hidden="1" customHeight="1" x14ac:dyDescent="0.4">
      <c r="C94" s="532" t="s">
        <v>486</v>
      </c>
      <c r="D94" s="533"/>
      <c r="F94" s="534" t="s">
        <v>75</v>
      </c>
      <c r="G94" s="536"/>
      <c r="H94" s="567"/>
      <c r="I94" s="567"/>
      <c r="J94" s="567"/>
      <c r="K94" s="567"/>
      <c r="L94" s="567"/>
      <c r="M94" s="567"/>
      <c r="N94" s="567"/>
      <c r="O94" s="849"/>
      <c r="P94" s="850"/>
      <c r="Q94" s="567"/>
      <c r="R94" s="567"/>
      <c r="S94" s="567"/>
      <c r="T94" s="567"/>
      <c r="U94" s="567"/>
      <c r="V94" s="568"/>
    </row>
    <row r="95" spans="3:22" ht="24.6" hidden="1" customHeight="1" x14ac:dyDescent="0.4">
      <c r="C95" s="538" t="s">
        <v>491</v>
      </c>
      <c r="D95" s="533"/>
      <c r="F95" s="534"/>
      <c r="G95" s="535"/>
      <c r="H95" s="567"/>
      <c r="I95" s="567"/>
      <c r="J95" s="567"/>
      <c r="K95" s="567"/>
      <c r="L95" s="567"/>
      <c r="M95" s="567"/>
      <c r="N95" s="567"/>
      <c r="O95" s="849"/>
      <c r="P95" s="850"/>
      <c r="Q95" s="567"/>
      <c r="R95" s="567"/>
      <c r="S95" s="567"/>
      <c r="T95" s="567"/>
      <c r="U95" s="567"/>
      <c r="V95" s="568"/>
    </row>
    <row r="96" spans="3:22" ht="13.2" hidden="1" customHeight="1" x14ac:dyDescent="0.25">
      <c r="O96" s="81"/>
      <c r="P96" s="81"/>
    </row>
    <row r="97" spans="1:16" ht="13.2" hidden="1" customHeight="1" x14ac:dyDescent="0.25">
      <c r="O97" s="81"/>
      <c r="P97" s="81"/>
    </row>
    <row r="98" spans="1:16" ht="13.2" hidden="1" customHeight="1" x14ac:dyDescent="0.25">
      <c r="O98" s="81"/>
      <c r="P98" s="81"/>
    </row>
    <row r="99" spans="1:16" ht="13.2" hidden="1" customHeight="1" x14ac:dyDescent="0.25">
      <c r="A99" s="549"/>
      <c r="B99" s="549"/>
      <c r="C99" s="549"/>
      <c r="D99" s="549"/>
      <c r="E99" s="549"/>
      <c r="F99" s="549"/>
      <c r="G99" s="549"/>
      <c r="H99" s="549"/>
      <c r="O99" s="81"/>
      <c r="P99" s="81"/>
    </row>
    <row r="100" spans="1:16" ht="14.25" hidden="1" customHeight="1" x14ac:dyDescent="0.25">
      <c r="A100" s="549"/>
      <c r="B100" s="549"/>
      <c r="C100" s="1285" t="s">
        <v>485</v>
      </c>
      <c r="D100" s="1285"/>
      <c r="E100" s="1285"/>
      <c r="F100" s="1285"/>
      <c r="G100" s="1285"/>
      <c r="H100" s="1285"/>
      <c r="O100" s="81"/>
      <c r="P100" s="81"/>
    </row>
    <row r="101" spans="1:16" ht="6" hidden="1" customHeight="1" x14ac:dyDescent="0.25">
      <c r="A101" s="549"/>
      <c r="B101" s="549"/>
      <c r="C101" s="548"/>
      <c r="D101" s="548"/>
      <c r="E101" s="2"/>
      <c r="F101" s="2"/>
      <c r="G101" s="2"/>
      <c r="H101" s="2"/>
      <c r="O101" s="81"/>
      <c r="P101" s="81"/>
    </row>
    <row r="102" spans="1:16" ht="13.2" hidden="1" customHeight="1" x14ac:dyDescent="0.25">
      <c r="A102" s="1286"/>
      <c r="B102" s="1286"/>
      <c r="C102" s="1268" t="s">
        <v>496</v>
      </c>
      <c r="D102" s="1268"/>
      <c r="E102" s="1268"/>
      <c r="F102" s="1268"/>
      <c r="G102" s="1268"/>
      <c r="H102" s="1268"/>
      <c r="O102" s="81"/>
      <c r="P102" s="81"/>
    </row>
    <row r="103" spans="1:16" ht="13.2" hidden="1" customHeight="1" x14ac:dyDescent="0.25">
      <c r="A103" s="1286"/>
      <c r="B103" s="1286"/>
      <c r="C103" s="1268" t="s">
        <v>497</v>
      </c>
      <c r="D103" s="1268"/>
      <c r="E103" s="1268"/>
      <c r="F103" s="1268"/>
      <c r="G103" s="1268"/>
      <c r="H103" s="1268"/>
      <c r="O103" s="81"/>
      <c r="P103" s="81"/>
    </row>
    <row r="104" spans="1:16" ht="13.2" hidden="1" customHeight="1" x14ac:dyDescent="0.25">
      <c r="A104" s="1286"/>
      <c r="B104" s="1286"/>
      <c r="C104" s="1278" t="s">
        <v>559</v>
      </c>
      <c r="D104" s="1278"/>
      <c r="E104" s="1278"/>
      <c r="F104" s="1278"/>
      <c r="G104" s="1278"/>
      <c r="H104" s="1278"/>
      <c r="O104" s="81"/>
      <c r="P104" s="81"/>
    </row>
    <row r="105" spans="1:16" ht="13.2" hidden="1" customHeight="1" x14ac:dyDescent="0.25">
      <c r="A105" s="1286"/>
      <c r="B105" s="1286"/>
      <c r="C105" s="1272" t="s">
        <v>498</v>
      </c>
      <c r="D105" s="1272"/>
      <c r="E105" s="1272"/>
      <c r="F105" s="1272"/>
      <c r="G105" s="1272"/>
      <c r="H105" s="1272"/>
      <c r="O105" s="81"/>
      <c r="P105" s="81"/>
    </row>
    <row r="106" spans="1:16" ht="13.2" hidden="1" customHeight="1" x14ac:dyDescent="0.25">
      <c r="A106" s="1286"/>
      <c r="B106" s="1286"/>
      <c r="C106" s="1272" t="s">
        <v>499</v>
      </c>
      <c r="D106" s="1272"/>
      <c r="E106" s="1272"/>
      <c r="F106" s="1272"/>
      <c r="G106" s="1272"/>
      <c r="H106" s="1272"/>
      <c r="O106" s="81"/>
      <c r="P106" s="81"/>
    </row>
    <row r="107" spans="1:16" ht="13.2" hidden="1" customHeight="1" x14ac:dyDescent="0.25">
      <c r="A107" s="1286"/>
      <c r="B107" s="1286"/>
      <c r="C107" s="1272" t="s">
        <v>500</v>
      </c>
      <c r="D107" s="1272"/>
      <c r="E107" s="1272"/>
      <c r="F107" s="1272"/>
      <c r="G107" s="1272"/>
      <c r="H107" s="1272"/>
      <c r="O107" s="81"/>
      <c r="P107" s="81"/>
    </row>
    <row r="108" spans="1:16" ht="13.2" hidden="1" customHeight="1" x14ac:dyDescent="0.25">
      <c r="A108" s="1286"/>
      <c r="B108" s="1286"/>
      <c r="C108" s="1272" t="s">
        <v>501</v>
      </c>
      <c r="D108" s="1272"/>
      <c r="E108" s="1272"/>
      <c r="F108" s="1272"/>
      <c r="G108" s="1272"/>
      <c r="H108" s="1272"/>
      <c r="O108" s="81"/>
      <c r="P108" s="81"/>
    </row>
    <row r="109" spans="1:16" ht="13.2" hidden="1" customHeight="1" x14ac:dyDescent="0.25">
      <c r="A109" s="1286"/>
      <c r="B109" s="1286"/>
      <c r="C109" s="1268" t="s">
        <v>502</v>
      </c>
      <c r="D109" s="1268"/>
      <c r="E109" s="1268"/>
      <c r="F109" s="1268"/>
      <c r="G109" s="1268"/>
      <c r="H109" s="1268"/>
      <c r="O109" s="81"/>
      <c r="P109" s="81"/>
    </row>
    <row r="110" spans="1:16" ht="13.2" hidden="1" customHeight="1" x14ac:dyDescent="0.25">
      <c r="A110" s="574"/>
      <c r="B110" s="574"/>
      <c r="C110" s="537"/>
      <c r="D110" s="537"/>
      <c r="E110" s="537"/>
      <c r="F110" s="537"/>
      <c r="G110" s="537"/>
      <c r="H110" s="549"/>
      <c r="O110" s="81"/>
      <c r="P110" s="81"/>
    </row>
    <row r="111" spans="1:16" ht="14.25" hidden="1" customHeight="1" x14ac:dyDescent="0.25">
      <c r="A111" s="574"/>
      <c r="B111" s="574"/>
      <c r="C111" s="1284" t="s">
        <v>486</v>
      </c>
      <c r="D111" s="1284"/>
      <c r="E111" s="1284"/>
      <c r="F111" s="1284"/>
      <c r="G111" s="1284"/>
      <c r="H111" s="1284"/>
      <c r="O111" s="81"/>
      <c r="P111" s="81"/>
    </row>
    <row r="112" spans="1:16" ht="6" hidden="1" customHeight="1" x14ac:dyDescent="0.25">
      <c r="A112" s="551"/>
      <c r="B112" s="551"/>
      <c r="C112" s="548"/>
      <c r="D112" s="548"/>
      <c r="E112" s="548"/>
      <c r="F112" s="548"/>
      <c r="G112" s="548"/>
      <c r="H112" s="2"/>
      <c r="O112" s="81"/>
      <c r="P112" s="81"/>
    </row>
    <row r="113" spans="1:16" ht="13.2" hidden="1" customHeight="1" x14ac:dyDescent="0.25">
      <c r="A113" s="1286"/>
      <c r="B113" s="1286"/>
      <c r="C113" s="1268" t="s">
        <v>503</v>
      </c>
      <c r="D113" s="1268"/>
      <c r="E113" s="1268"/>
      <c r="F113" s="1268"/>
      <c r="G113" s="1268"/>
      <c r="H113" s="1268"/>
      <c r="O113" s="81"/>
      <c r="P113" s="81"/>
    </row>
    <row r="114" spans="1:16" ht="13.2" hidden="1" customHeight="1" x14ac:dyDescent="0.25">
      <c r="A114" s="1286"/>
      <c r="B114" s="1286"/>
      <c r="C114" s="1268" t="s">
        <v>504</v>
      </c>
      <c r="D114" s="1268"/>
      <c r="E114" s="1268"/>
      <c r="F114" s="1268"/>
      <c r="G114" s="1268"/>
      <c r="H114" s="1268"/>
      <c r="O114" s="81"/>
      <c r="P114" s="81"/>
    </row>
    <row r="115" spans="1:16" ht="13.2" hidden="1" customHeight="1" x14ac:dyDescent="0.25">
      <c r="A115" s="1286"/>
      <c r="B115" s="1286"/>
      <c r="C115" s="1268" t="s">
        <v>505</v>
      </c>
      <c r="D115" s="1268"/>
      <c r="E115" s="1268"/>
      <c r="F115" s="1268"/>
      <c r="G115" s="1268"/>
      <c r="H115" s="1268"/>
      <c r="O115" s="81"/>
      <c r="P115" s="81"/>
    </row>
    <row r="116" spans="1:16" ht="13.2" hidden="1" customHeight="1" x14ac:dyDescent="0.25">
      <c r="A116" s="1286"/>
      <c r="B116" s="1286"/>
      <c r="C116" s="1268" t="s">
        <v>506</v>
      </c>
      <c r="D116" s="1268"/>
      <c r="E116" s="1268"/>
      <c r="F116" s="1268"/>
      <c r="G116" s="1268"/>
      <c r="H116" s="1268"/>
      <c r="O116" s="81"/>
      <c r="P116" s="81"/>
    </row>
    <row r="117" spans="1:16" ht="12.75" hidden="1" customHeight="1" x14ac:dyDescent="0.25">
      <c r="A117" s="1286"/>
      <c r="B117" s="1286"/>
      <c r="C117" s="1268" t="s">
        <v>507</v>
      </c>
      <c r="D117" s="1268"/>
      <c r="E117" s="1268"/>
      <c r="F117" s="1268"/>
      <c r="G117" s="1268"/>
      <c r="H117" s="1268"/>
      <c r="O117" s="81"/>
      <c r="P117" s="81"/>
    </row>
    <row r="118" spans="1:16" ht="13.2" hidden="1" customHeight="1" x14ac:dyDescent="0.25">
      <c r="A118" s="1286"/>
      <c r="B118" s="1286"/>
      <c r="C118" s="1268" t="s">
        <v>508</v>
      </c>
      <c r="D118" s="1268"/>
      <c r="E118" s="1268"/>
      <c r="F118" s="1268"/>
      <c r="G118" s="1268"/>
      <c r="H118" s="1268"/>
      <c r="O118" s="81"/>
      <c r="P118" s="81"/>
    </row>
    <row r="119" spans="1:16" ht="13.2" hidden="1" customHeight="1" x14ac:dyDescent="0.25">
      <c r="A119" s="1286"/>
      <c r="B119" s="1286"/>
      <c r="C119" s="1268" t="s">
        <v>509</v>
      </c>
      <c r="D119" s="1268"/>
      <c r="E119" s="1268"/>
      <c r="F119" s="1268"/>
      <c r="G119" s="1268"/>
      <c r="H119" s="1268"/>
      <c r="O119" s="81"/>
      <c r="P119" s="81"/>
    </row>
    <row r="120" spans="1:16" ht="13.2" hidden="1" customHeight="1" x14ac:dyDescent="0.25">
      <c r="A120" s="574"/>
      <c r="B120" s="574"/>
      <c r="C120" s="537"/>
      <c r="D120" s="537"/>
      <c r="E120" s="537"/>
      <c r="F120" s="537"/>
      <c r="G120" s="537"/>
      <c r="H120" s="549"/>
      <c r="O120" s="81"/>
      <c r="P120" s="81"/>
    </row>
    <row r="121" spans="1:16" ht="13.95" hidden="1" customHeight="1" x14ac:dyDescent="0.25">
      <c r="A121" s="574"/>
      <c r="B121" s="574"/>
      <c r="C121" s="1284" t="s">
        <v>487</v>
      </c>
      <c r="D121" s="1284"/>
      <c r="E121" s="1284"/>
      <c r="F121" s="1284"/>
      <c r="G121" s="1284"/>
      <c r="H121" s="1284"/>
      <c r="O121" s="81"/>
      <c r="P121" s="81"/>
    </row>
    <row r="122" spans="1:16" ht="6" hidden="1" customHeight="1" x14ac:dyDescent="0.25">
      <c r="A122" s="551"/>
      <c r="B122" s="551"/>
      <c r="C122" s="548"/>
      <c r="D122" s="548"/>
      <c r="E122" s="548"/>
      <c r="F122" s="548"/>
      <c r="G122" s="548"/>
      <c r="H122" s="2"/>
      <c r="O122" s="81"/>
      <c r="P122" s="81"/>
    </row>
    <row r="123" spans="1:16" ht="13.2" hidden="1" customHeight="1" x14ac:dyDescent="0.25">
      <c r="A123" s="1286"/>
      <c r="B123" s="1286"/>
      <c r="C123" s="1268" t="s">
        <v>510</v>
      </c>
      <c r="D123" s="1268"/>
      <c r="E123" s="1268"/>
      <c r="F123" s="1268"/>
      <c r="G123" s="1268"/>
      <c r="H123" s="1268"/>
      <c r="O123" s="81"/>
      <c r="P123" s="81"/>
    </row>
    <row r="124" spans="1:16" ht="13.2" hidden="1" customHeight="1" x14ac:dyDescent="0.25">
      <c r="A124" s="1286"/>
      <c r="B124" s="1286"/>
      <c r="C124" s="1268" t="s">
        <v>511</v>
      </c>
      <c r="D124" s="1268"/>
      <c r="E124" s="1268"/>
      <c r="F124" s="1268"/>
      <c r="G124" s="1268"/>
      <c r="H124" s="1268"/>
      <c r="O124" s="81"/>
      <c r="P124" s="81"/>
    </row>
    <row r="125" spans="1:16" ht="13.2" hidden="1" customHeight="1" x14ac:dyDescent="0.25">
      <c r="A125" s="1286"/>
      <c r="B125" s="1286"/>
      <c r="C125" s="1268" t="s">
        <v>512</v>
      </c>
      <c r="D125" s="1268"/>
      <c r="E125" s="1268"/>
      <c r="F125" s="1268"/>
      <c r="G125" s="1268"/>
      <c r="H125" s="1268"/>
      <c r="O125" s="81"/>
      <c r="P125" s="81"/>
    </row>
    <row r="126" spans="1:16" ht="13.2" hidden="1" customHeight="1" x14ac:dyDescent="0.25">
      <c r="A126" s="1286"/>
      <c r="B126" s="1286"/>
      <c r="C126" s="1268" t="s">
        <v>513</v>
      </c>
      <c r="D126" s="1268"/>
      <c r="E126" s="1268"/>
      <c r="F126" s="1268"/>
      <c r="G126" s="1268"/>
      <c r="H126" s="1268"/>
      <c r="O126" s="81"/>
      <c r="P126" s="81"/>
    </row>
    <row r="127" spans="1:16" ht="13.2" hidden="1" customHeight="1" x14ac:dyDescent="0.25">
      <c r="A127" s="1286"/>
      <c r="B127" s="1286"/>
      <c r="C127" s="1268" t="s">
        <v>514</v>
      </c>
      <c r="D127" s="1268"/>
      <c r="E127" s="1268"/>
      <c r="F127" s="1268"/>
      <c r="G127" s="1268"/>
      <c r="H127" s="1268"/>
      <c r="O127" s="81"/>
      <c r="P127" s="81"/>
    </row>
    <row r="128" spans="1:16" ht="13.2" hidden="1" customHeight="1" x14ac:dyDescent="0.25">
      <c r="A128" s="1286"/>
      <c r="B128" s="1286"/>
      <c r="C128" s="1268" t="s">
        <v>515</v>
      </c>
      <c r="D128" s="1268"/>
      <c r="E128" s="1268"/>
      <c r="F128" s="1268"/>
      <c r="G128" s="1268"/>
      <c r="H128" s="1268"/>
      <c r="O128" s="81"/>
      <c r="P128" s="81"/>
    </row>
    <row r="129" spans="1:16" ht="13.2" hidden="1" customHeight="1" x14ac:dyDescent="0.25">
      <c r="A129" s="1286"/>
      <c r="B129" s="1286"/>
      <c r="C129" s="1268" t="s">
        <v>516</v>
      </c>
      <c r="D129" s="1268"/>
      <c r="E129" s="1268"/>
      <c r="F129" s="1268"/>
      <c r="G129" s="1268"/>
      <c r="H129" s="1268"/>
      <c r="O129" s="81"/>
      <c r="P129" s="81"/>
    </row>
    <row r="130" spans="1:16" ht="13.2" hidden="1" customHeight="1" x14ac:dyDescent="0.25">
      <c r="A130" s="1286"/>
      <c r="B130" s="1286"/>
      <c r="C130" s="1268" t="s">
        <v>517</v>
      </c>
      <c r="D130" s="1268"/>
      <c r="E130" s="1268"/>
      <c r="F130" s="1268"/>
      <c r="G130" s="1268"/>
      <c r="H130" s="1268"/>
      <c r="O130" s="81"/>
      <c r="P130" s="81"/>
    </row>
    <row r="131" spans="1:16" ht="13.2" hidden="1" customHeight="1" x14ac:dyDescent="0.25">
      <c r="A131" s="574"/>
      <c r="B131" s="574"/>
      <c r="C131" s="537"/>
      <c r="D131" s="537"/>
      <c r="E131" s="537"/>
      <c r="F131" s="537"/>
      <c r="G131" s="537"/>
      <c r="H131" s="549"/>
      <c r="O131" s="81"/>
      <c r="P131" s="81"/>
    </row>
    <row r="132" spans="1:16" ht="13.95" hidden="1" customHeight="1" x14ac:dyDescent="0.25">
      <c r="A132" s="574"/>
      <c r="B132" s="574"/>
      <c r="C132" s="1284" t="s">
        <v>488</v>
      </c>
      <c r="D132" s="1284"/>
      <c r="E132" s="1284"/>
      <c r="F132" s="1284"/>
      <c r="G132" s="1284"/>
      <c r="H132" s="1284"/>
      <c r="O132" s="81"/>
      <c r="P132" s="81"/>
    </row>
    <row r="133" spans="1:16" ht="6" hidden="1" customHeight="1" x14ac:dyDescent="0.25">
      <c r="A133" s="574"/>
      <c r="B133" s="574"/>
      <c r="C133" s="548"/>
      <c r="D133" s="548"/>
      <c r="E133" s="548"/>
      <c r="F133" s="548"/>
      <c r="G133" s="548"/>
      <c r="H133" s="2"/>
      <c r="O133" s="81"/>
      <c r="P133" s="81"/>
    </row>
    <row r="134" spans="1:16" ht="13.2" hidden="1" customHeight="1" x14ac:dyDescent="0.25">
      <c r="A134" s="1286"/>
      <c r="B134" s="1286"/>
      <c r="C134" s="1268" t="s">
        <v>518</v>
      </c>
      <c r="D134" s="1268"/>
      <c r="E134" s="1268"/>
      <c r="F134" s="1268"/>
      <c r="G134" s="1268"/>
      <c r="H134" s="1268"/>
      <c r="O134" s="81"/>
      <c r="P134" s="81"/>
    </row>
    <row r="135" spans="1:16" ht="13.2" hidden="1" customHeight="1" x14ac:dyDescent="0.25">
      <c r="A135" s="1286"/>
      <c r="B135" s="1286"/>
      <c r="C135" s="1268" t="s">
        <v>519</v>
      </c>
      <c r="D135" s="1268"/>
      <c r="E135" s="1268"/>
      <c r="F135" s="1268"/>
      <c r="G135" s="1268"/>
      <c r="H135" s="1268"/>
      <c r="O135" s="81"/>
      <c r="P135" s="81"/>
    </row>
    <row r="136" spans="1:16" ht="13.2" hidden="1" customHeight="1" x14ac:dyDescent="0.25">
      <c r="A136" s="1286"/>
      <c r="B136" s="1286"/>
      <c r="C136" s="1268" t="s">
        <v>520</v>
      </c>
      <c r="D136" s="1268"/>
      <c r="E136" s="1268"/>
      <c r="F136" s="1268"/>
      <c r="G136" s="1268"/>
      <c r="H136" s="1268"/>
      <c r="O136" s="81"/>
      <c r="P136" s="81"/>
    </row>
    <row r="137" spans="1:16" ht="13.2" hidden="1" customHeight="1" x14ac:dyDescent="0.25">
      <c r="A137" s="1286"/>
      <c r="B137" s="1286"/>
      <c r="C137" s="1268" t="s">
        <v>521</v>
      </c>
      <c r="D137" s="1268"/>
      <c r="E137" s="1268"/>
      <c r="F137" s="1268"/>
      <c r="G137" s="1268"/>
      <c r="H137" s="1268"/>
      <c r="O137" s="81"/>
      <c r="P137" s="81"/>
    </row>
    <row r="138" spans="1:16" ht="13.2" hidden="1" customHeight="1" x14ac:dyDescent="0.25">
      <c r="A138" s="1286"/>
      <c r="B138" s="1286"/>
      <c r="C138" s="1268" t="s">
        <v>522</v>
      </c>
      <c r="D138" s="1268"/>
      <c r="E138" s="1268"/>
      <c r="F138" s="1268"/>
      <c r="G138" s="1268"/>
      <c r="H138" s="1268"/>
      <c r="O138" s="81"/>
      <c r="P138" s="81"/>
    </row>
    <row r="139" spans="1:16" ht="13.2" hidden="1" customHeight="1" x14ac:dyDescent="0.25">
      <c r="A139" s="1286"/>
      <c r="B139" s="1286"/>
      <c r="C139" s="1268" t="s">
        <v>523</v>
      </c>
      <c r="D139" s="1268"/>
      <c r="E139" s="1268"/>
      <c r="F139" s="1268"/>
      <c r="G139" s="1268"/>
      <c r="H139" s="1268"/>
      <c r="O139" s="81"/>
      <c r="P139" s="81"/>
    </row>
    <row r="140" spans="1:16" ht="13.2" hidden="1" customHeight="1" x14ac:dyDescent="0.25">
      <c r="A140" s="1286"/>
      <c r="B140" s="1286"/>
      <c r="C140" s="1268" t="s">
        <v>524</v>
      </c>
      <c r="D140" s="1268"/>
      <c r="E140" s="1268"/>
      <c r="F140" s="1268"/>
      <c r="G140" s="1268"/>
      <c r="H140" s="1268"/>
      <c r="O140" s="81"/>
      <c r="P140" s="81"/>
    </row>
    <row r="141" spans="1:16" ht="13.2" hidden="1" customHeight="1" x14ac:dyDescent="0.25">
      <c r="A141" s="574"/>
      <c r="B141" s="574"/>
      <c r="C141" s="537"/>
      <c r="D141" s="537"/>
      <c r="E141" s="537"/>
      <c r="F141" s="537"/>
      <c r="G141" s="537"/>
      <c r="H141" s="549"/>
      <c r="O141" s="81"/>
      <c r="P141" s="81"/>
    </row>
    <row r="142" spans="1:16" ht="13.95" hidden="1" customHeight="1" x14ac:dyDescent="0.25">
      <c r="A142" s="574"/>
      <c r="B142" s="574"/>
      <c r="C142" s="1284" t="s">
        <v>262</v>
      </c>
      <c r="D142" s="1284"/>
      <c r="E142" s="1284"/>
      <c r="F142" s="1284"/>
      <c r="G142" s="1284"/>
      <c r="H142" s="1284"/>
      <c r="O142" s="81"/>
      <c r="P142" s="81"/>
    </row>
    <row r="143" spans="1:16" ht="6" hidden="1" customHeight="1" x14ac:dyDescent="0.25">
      <c r="A143" s="574"/>
      <c r="B143" s="574"/>
      <c r="C143" s="548"/>
      <c r="D143" s="548"/>
      <c r="E143" s="548"/>
      <c r="F143" s="548"/>
      <c r="G143" s="548"/>
      <c r="H143" s="2"/>
      <c r="O143" s="81"/>
      <c r="P143" s="81"/>
    </row>
    <row r="144" spans="1:16" ht="13.2" hidden="1" customHeight="1" x14ac:dyDescent="0.25">
      <c r="A144" s="1286"/>
      <c r="B144" s="1286"/>
      <c r="C144" s="1268" t="s">
        <v>525</v>
      </c>
      <c r="D144" s="1268"/>
      <c r="E144" s="1268"/>
      <c r="F144" s="1268"/>
      <c r="G144" s="1268"/>
      <c r="H144" s="1268"/>
      <c r="O144" s="81"/>
      <c r="P144" s="81"/>
    </row>
    <row r="145" spans="1:16" ht="13.2" hidden="1" customHeight="1" x14ac:dyDescent="0.25">
      <c r="A145" s="1286"/>
      <c r="B145" s="1286"/>
      <c r="C145" s="1268" t="s">
        <v>526</v>
      </c>
      <c r="D145" s="1268"/>
      <c r="E145" s="1268"/>
      <c r="F145" s="1268"/>
      <c r="G145" s="1268"/>
      <c r="H145" s="1268"/>
      <c r="O145" s="81"/>
      <c r="P145" s="81"/>
    </row>
    <row r="146" spans="1:16" ht="13.2" hidden="1" customHeight="1" x14ac:dyDescent="0.25">
      <c r="A146" s="1286"/>
      <c r="B146" s="1286"/>
      <c r="C146" s="1279" t="s">
        <v>557</v>
      </c>
      <c r="D146" s="1279"/>
      <c r="E146" s="1279"/>
      <c r="F146" s="1279"/>
      <c r="G146" s="1279"/>
      <c r="H146" s="1279"/>
      <c r="O146" s="81"/>
      <c r="P146" s="81"/>
    </row>
    <row r="147" spans="1:16" ht="13.2" hidden="1" customHeight="1" x14ac:dyDescent="0.25">
      <c r="A147" s="1286"/>
      <c r="B147" s="1286"/>
      <c r="C147" s="1268" t="s">
        <v>527</v>
      </c>
      <c r="D147" s="1268"/>
      <c r="E147" s="1268"/>
      <c r="F147" s="1268"/>
      <c r="G147" s="1268"/>
      <c r="H147" s="1268"/>
      <c r="O147" s="81"/>
      <c r="P147" s="81"/>
    </row>
    <row r="148" spans="1:16" ht="13.2" hidden="1" customHeight="1" x14ac:dyDescent="0.25">
      <c r="A148" s="1286"/>
      <c r="B148" s="1286"/>
      <c r="C148" s="1268" t="s">
        <v>528</v>
      </c>
      <c r="D148" s="1268"/>
      <c r="E148" s="1268"/>
      <c r="F148" s="1268"/>
      <c r="G148" s="1268"/>
      <c r="H148" s="1268"/>
      <c r="O148" s="81"/>
      <c r="P148" s="81"/>
    </row>
    <row r="149" spans="1:16" ht="13.2" hidden="1" customHeight="1" x14ac:dyDescent="0.25">
      <c r="A149" s="1286"/>
      <c r="B149" s="1286"/>
      <c r="C149" s="1268" t="s">
        <v>529</v>
      </c>
      <c r="D149" s="1268"/>
      <c r="E149" s="1268"/>
      <c r="F149" s="1268"/>
      <c r="G149" s="1268"/>
      <c r="H149" s="1268"/>
      <c r="O149" s="81"/>
      <c r="P149" s="81"/>
    </row>
    <row r="150" spans="1:16" ht="13.2" hidden="1" customHeight="1" x14ac:dyDescent="0.25">
      <c r="A150" s="1286"/>
      <c r="B150" s="1286"/>
      <c r="C150" s="1268" t="s">
        <v>530</v>
      </c>
      <c r="D150" s="1268"/>
      <c r="E150" s="1268"/>
      <c r="F150" s="1268"/>
      <c r="G150" s="1268"/>
      <c r="H150" s="1268"/>
      <c r="O150" s="81"/>
      <c r="P150" s="81"/>
    </row>
    <row r="151" spans="1:16" ht="13.2" hidden="1" customHeight="1" x14ac:dyDescent="0.25">
      <c r="A151" s="1286"/>
      <c r="B151" s="1286"/>
      <c r="C151" s="1268" t="s">
        <v>531</v>
      </c>
      <c r="D151" s="1268"/>
      <c r="E151" s="1268"/>
      <c r="F151" s="1268"/>
      <c r="G151" s="1268"/>
      <c r="H151" s="1268"/>
      <c r="O151" s="81"/>
      <c r="P151" s="81"/>
    </row>
    <row r="152" spans="1:16" ht="13.2" hidden="1" customHeight="1" x14ac:dyDescent="0.25">
      <c r="A152" s="574"/>
      <c r="B152" s="574"/>
      <c r="C152" s="552"/>
      <c r="D152" s="552"/>
      <c r="E152" s="552"/>
      <c r="F152" s="552"/>
      <c r="G152" s="552"/>
      <c r="H152" s="549"/>
      <c r="O152" s="81"/>
      <c r="P152" s="81"/>
    </row>
    <row r="153" spans="1:16" ht="13.95" hidden="1" customHeight="1" x14ac:dyDescent="0.25">
      <c r="A153" s="574"/>
      <c r="B153" s="574"/>
      <c r="C153" s="1284" t="s">
        <v>263</v>
      </c>
      <c r="D153" s="1284"/>
      <c r="E153" s="1284"/>
      <c r="F153" s="1284"/>
      <c r="G153" s="1284"/>
      <c r="H153" s="1284"/>
      <c r="O153" s="81"/>
      <c r="P153" s="81"/>
    </row>
    <row r="154" spans="1:16" ht="6" hidden="1" customHeight="1" x14ac:dyDescent="0.25">
      <c r="A154" s="574"/>
      <c r="B154" s="574"/>
      <c r="C154" s="548"/>
      <c r="D154" s="548"/>
      <c r="E154" s="548"/>
      <c r="F154" s="548"/>
      <c r="G154" s="548"/>
      <c r="H154" s="2"/>
      <c r="O154" s="81"/>
      <c r="P154" s="81"/>
    </row>
    <row r="155" spans="1:16" ht="13.2" hidden="1" customHeight="1" x14ac:dyDescent="0.25">
      <c r="A155" s="1286"/>
      <c r="B155" s="1286"/>
      <c r="C155" s="1268" t="s">
        <v>532</v>
      </c>
      <c r="D155" s="1268"/>
      <c r="E155" s="1268"/>
      <c r="F155" s="1268"/>
      <c r="G155" s="1268"/>
      <c r="H155" s="1268"/>
      <c r="O155" s="81"/>
      <c r="P155" s="81"/>
    </row>
    <row r="156" spans="1:16" ht="13.2" hidden="1" customHeight="1" x14ac:dyDescent="0.25">
      <c r="A156" s="1286"/>
      <c r="B156" s="1286"/>
      <c r="C156" s="1279" t="s">
        <v>558</v>
      </c>
      <c r="D156" s="1279"/>
      <c r="E156" s="1279"/>
      <c r="F156" s="1279"/>
      <c r="G156" s="1279"/>
      <c r="H156" s="1279"/>
      <c r="O156" s="81"/>
      <c r="P156" s="81"/>
    </row>
    <row r="157" spans="1:16" ht="13.2" hidden="1" customHeight="1" x14ac:dyDescent="0.25">
      <c r="A157" s="1286"/>
      <c r="B157" s="1286"/>
      <c r="C157" s="1268" t="s">
        <v>533</v>
      </c>
      <c r="D157" s="1268"/>
      <c r="E157" s="1268"/>
      <c r="F157" s="1268"/>
      <c r="G157" s="1268"/>
      <c r="H157" s="1268"/>
      <c r="O157" s="81"/>
      <c r="P157" s="81"/>
    </row>
    <row r="158" spans="1:16" ht="13.2" hidden="1" customHeight="1" x14ac:dyDescent="0.25">
      <c r="A158" s="1286"/>
      <c r="B158" s="1286"/>
      <c r="C158" s="1268" t="s">
        <v>534</v>
      </c>
      <c r="D158" s="1268"/>
      <c r="E158" s="1268"/>
      <c r="F158" s="1268"/>
      <c r="G158" s="1268"/>
      <c r="H158" s="1268"/>
      <c r="O158" s="81"/>
      <c r="P158" s="81"/>
    </row>
    <row r="159" spans="1:16" ht="13.2" hidden="1" customHeight="1" x14ac:dyDescent="0.25">
      <c r="A159" s="1286"/>
      <c r="B159" s="1286"/>
      <c r="C159" s="1268" t="s">
        <v>535</v>
      </c>
      <c r="D159" s="1268"/>
      <c r="E159" s="1268"/>
      <c r="F159" s="1268"/>
      <c r="G159" s="1268"/>
      <c r="H159" s="1268"/>
      <c r="O159" s="81"/>
      <c r="P159" s="81"/>
    </row>
    <row r="160" spans="1:16" ht="13.2" hidden="1" customHeight="1" x14ac:dyDescent="0.25">
      <c r="A160" s="1286"/>
      <c r="B160" s="1286"/>
      <c r="C160" s="1268" t="s">
        <v>536</v>
      </c>
      <c r="D160" s="1268"/>
      <c r="E160" s="1268"/>
      <c r="F160" s="1268"/>
      <c r="G160" s="1268"/>
      <c r="H160" s="1268"/>
      <c r="O160" s="81"/>
      <c r="P160" s="81"/>
    </row>
    <row r="161" spans="1:16" ht="13.2" hidden="1" customHeight="1" x14ac:dyDescent="0.25">
      <c r="A161" s="1286"/>
      <c r="B161" s="1286"/>
      <c r="C161" s="1268" t="s">
        <v>537</v>
      </c>
      <c r="D161" s="1268"/>
      <c r="E161" s="1268"/>
      <c r="F161" s="1268"/>
      <c r="G161" s="1268"/>
      <c r="H161" s="1268"/>
      <c r="O161" s="81"/>
      <c r="P161" s="81"/>
    </row>
    <row r="162" spans="1:16" ht="13.2" hidden="1" customHeight="1" x14ac:dyDescent="0.25">
      <c r="A162" s="1286"/>
      <c r="B162" s="1286"/>
      <c r="C162" s="1268" t="s">
        <v>538</v>
      </c>
      <c r="D162" s="1268"/>
      <c r="E162" s="1268"/>
      <c r="F162" s="1268"/>
      <c r="G162" s="1268"/>
      <c r="H162" s="1268"/>
      <c r="O162" s="81"/>
      <c r="P162" s="81"/>
    </row>
    <row r="163" spans="1:16" ht="13.2" hidden="1" customHeight="1" x14ac:dyDescent="0.25">
      <c r="A163" s="574"/>
      <c r="B163" s="574"/>
      <c r="C163" s="552"/>
      <c r="D163" s="552"/>
      <c r="E163" s="552"/>
      <c r="F163" s="552"/>
      <c r="G163" s="552"/>
      <c r="H163" s="549"/>
      <c r="O163" s="81"/>
      <c r="P163" s="81"/>
    </row>
    <row r="164" spans="1:16" ht="13.95" hidden="1" customHeight="1" x14ac:dyDescent="0.25">
      <c r="A164" s="574"/>
      <c r="B164" s="574"/>
      <c r="C164" s="1284" t="s">
        <v>489</v>
      </c>
      <c r="D164" s="1284"/>
      <c r="E164" s="1284"/>
      <c r="F164" s="1284"/>
      <c r="G164" s="1284"/>
      <c r="H164" s="1284"/>
      <c r="O164" s="81"/>
      <c r="P164" s="81"/>
    </row>
    <row r="165" spans="1:16" ht="6" hidden="1" customHeight="1" x14ac:dyDescent="0.25">
      <c r="A165" s="574"/>
      <c r="B165" s="574"/>
      <c r="C165" s="548"/>
      <c r="D165" s="550"/>
      <c r="E165" s="550"/>
      <c r="F165" s="550"/>
      <c r="G165" s="550"/>
      <c r="H165" s="2"/>
      <c r="O165" s="81"/>
      <c r="P165" s="81"/>
    </row>
    <row r="166" spans="1:16" ht="13.2" hidden="1" customHeight="1" x14ac:dyDescent="0.25">
      <c r="A166" s="1286"/>
      <c r="B166" s="1286"/>
      <c r="C166" s="1268" t="s">
        <v>539</v>
      </c>
      <c r="D166" s="1268"/>
      <c r="E166" s="1268"/>
      <c r="F166" s="1268"/>
      <c r="G166" s="1268"/>
      <c r="H166" s="1268"/>
      <c r="O166" s="81"/>
      <c r="P166" s="81"/>
    </row>
    <row r="167" spans="1:16" ht="13.2" hidden="1" customHeight="1" x14ac:dyDescent="0.25">
      <c r="A167" s="1286"/>
      <c r="B167" s="1286"/>
      <c r="C167" s="1268" t="s">
        <v>540</v>
      </c>
      <c r="D167" s="1268"/>
      <c r="E167" s="1268"/>
      <c r="F167" s="1268"/>
      <c r="G167" s="1268"/>
      <c r="H167" s="1268"/>
      <c r="O167" s="81"/>
      <c r="P167" s="81"/>
    </row>
    <row r="168" spans="1:16" ht="13.2" hidden="1" customHeight="1" x14ac:dyDescent="0.25">
      <c r="A168" s="1286"/>
      <c r="B168" s="1286"/>
      <c r="C168" s="1268" t="s">
        <v>541</v>
      </c>
      <c r="D168" s="1268"/>
      <c r="E168" s="1268"/>
      <c r="F168" s="1268"/>
      <c r="G168" s="1268"/>
      <c r="H168" s="1268"/>
      <c r="O168" s="81"/>
      <c r="P168" s="81"/>
    </row>
    <row r="169" spans="1:16" ht="13.2" hidden="1" customHeight="1" x14ac:dyDescent="0.25">
      <c r="A169" s="1286"/>
      <c r="B169" s="1286"/>
      <c r="C169" s="1268" t="s">
        <v>542</v>
      </c>
      <c r="D169" s="1268"/>
      <c r="E169" s="1268"/>
      <c r="F169" s="1268"/>
      <c r="G169" s="1268"/>
      <c r="H169" s="1268"/>
      <c r="O169" s="81"/>
      <c r="P169" s="81"/>
    </row>
    <row r="170" spans="1:16" ht="13.2" hidden="1" customHeight="1" x14ac:dyDescent="0.25">
      <c r="A170" s="1286"/>
      <c r="B170" s="1286"/>
      <c r="C170" s="1268" t="s">
        <v>543</v>
      </c>
      <c r="D170" s="1268"/>
      <c r="E170" s="1268"/>
      <c r="F170" s="1268"/>
      <c r="G170" s="1268"/>
      <c r="H170" s="1268"/>
      <c r="O170" s="81"/>
      <c r="P170" s="81"/>
    </row>
    <row r="171" spans="1:16" ht="13.2" hidden="1" customHeight="1" x14ac:dyDescent="0.25">
      <c r="A171" s="1286"/>
      <c r="B171" s="1286"/>
      <c r="C171" s="1268" t="s">
        <v>544</v>
      </c>
      <c r="D171" s="1268"/>
      <c r="E171" s="1268"/>
      <c r="F171" s="1268"/>
      <c r="G171" s="1268"/>
      <c r="H171" s="1268"/>
      <c r="O171" s="81"/>
      <c r="P171" s="81"/>
    </row>
    <row r="172" spans="1:16" ht="13.2" hidden="1" customHeight="1" x14ac:dyDescent="0.25">
      <c r="A172" s="1286"/>
      <c r="B172" s="1286"/>
      <c r="C172" s="1268" t="s">
        <v>545</v>
      </c>
      <c r="D172" s="1268"/>
      <c r="E172" s="1268"/>
      <c r="F172" s="1268"/>
      <c r="G172" s="1268"/>
      <c r="H172" s="1268"/>
      <c r="O172" s="81"/>
      <c r="P172" s="81"/>
    </row>
    <row r="173" spans="1:16" ht="13.2" hidden="1" customHeight="1" x14ac:dyDescent="0.25">
      <c r="A173" s="1286"/>
      <c r="B173" s="1286"/>
      <c r="C173" s="1268" t="s">
        <v>546</v>
      </c>
      <c r="D173" s="1268"/>
      <c r="E173" s="1268"/>
      <c r="F173" s="1268"/>
      <c r="G173" s="1268"/>
      <c r="H173" s="1268"/>
      <c r="O173" s="81"/>
      <c r="P173" s="81"/>
    </row>
    <row r="174" spans="1:16" ht="13.2" hidden="1" customHeight="1" x14ac:dyDescent="0.25">
      <c r="A174" s="574"/>
      <c r="B174" s="574"/>
      <c r="C174" s="552"/>
      <c r="D174" s="552"/>
      <c r="E174" s="552"/>
      <c r="F174" s="552"/>
      <c r="G174" s="552"/>
      <c r="H174" s="549"/>
      <c r="O174" s="81"/>
      <c r="P174" s="81"/>
    </row>
    <row r="175" spans="1:16" ht="13.95" hidden="1" customHeight="1" x14ac:dyDescent="0.25">
      <c r="A175" s="574"/>
      <c r="B175" s="574"/>
      <c r="C175" s="1284" t="s">
        <v>490</v>
      </c>
      <c r="D175" s="1284"/>
      <c r="E175" s="1284"/>
      <c r="F175" s="1284"/>
      <c r="G175" s="1284"/>
      <c r="H175" s="1284"/>
      <c r="O175" s="81"/>
      <c r="P175" s="81"/>
    </row>
    <row r="176" spans="1:16" ht="6" hidden="1" customHeight="1" x14ac:dyDescent="0.25">
      <c r="A176" s="549"/>
      <c r="B176" s="549"/>
      <c r="C176" s="2"/>
      <c r="D176" s="548"/>
      <c r="E176" s="548"/>
      <c r="F176" s="548"/>
      <c r="G176" s="548"/>
      <c r="H176" s="2"/>
      <c r="O176" s="81"/>
      <c r="P176" s="81"/>
    </row>
    <row r="177" spans="1:16" ht="13.2" hidden="1" customHeight="1" x14ac:dyDescent="0.25">
      <c r="A177" s="1286"/>
      <c r="B177" s="1286"/>
      <c r="C177" s="1268" t="s">
        <v>547</v>
      </c>
      <c r="D177" s="1268"/>
      <c r="E177" s="1268"/>
      <c r="F177" s="1268"/>
      <c r="G177" s="1268"/>
      <c r="H177" s="1268"/>
      <c r="O177" s="81"/>
      <c r="P177" s="81"/>
    </row>
    <row r="178" spans="1:16" ht="13.2" hidden="1" customHeight="1" x14ac:dyDescent="0.25">
      <c r="A178" s="1286"/>
      <c r="B178" s="1286"/>
      <c r="C178" s="1268" t="s">
        <v>548</v>
      </c>
      <c r="D178" s="1268"/>
      <c r="E178" s="1268"/>
      <c r="F178" s="1268"/>
      <c r="G178" s="1268"/>
      <c r="H178" s="1268"/>
      <c r="O178" s="81"/>
      <c r="P178" s="81"/>
    </row>
    <row r="179" spans="1:16" ht="13.2" hidden="1" customHeight="1" x14ac:dyDescent="0.25">
      <c r="A179" s="1286"/>
      <c r="B179" s="1286"/>
      <c r="C179" s="1268" t="s">
        <v>549</v>
      </c>
      <c r="D179" s="1268"/>
      <c r="E179" s="1268"/>
      <c r="F179" s="1268"/>
      <c r="G179" s="1268"/>
      <c r="H179" s="1268"/>
      <c r="O179" s="81"/>
      <c r="P179" s="81"/>
    </row>
    <row r="180" spans="1:16" ht="13.2" hidden="1" customHeight="1" x14ac:dyDescent="0.25">
      <c r="A180" s="1286"/>
      <c r="B180" s="1286"/>
      <c r="C180" s="1268" t="s">
        <v>550</v>
      </c>
      <c r="D180" s="1268"/>
      <c r="E180" s="1268"/>
      <c r="F180" s="1268"/>
      <c r="G180" s="1268"/>
      <c r="H180" s="1268"/>
      <c r="O180" s="81"/>
      <c r="P180" s="81"/>
    </row>
    <row r="181" spans="1:16" ht="13.2" hidden="1" customHeight="1" x14ac:dyDescent="0.25">
      <c r="A181" s="1286"/>
      <c r="B181" s="1286"/>
      <c r="C181" s="1268" t="s">
        <v>551</v>
      </c>
      <c r="D181" s="1268"/>
      <c r="E181" s="1268"/>
      <c r="F181" s="1268"/>
      <c r="G181" s="1268"/>
      <c r="H181" s="1268"/>
      <c r="O181" s="81"/>
      <c r="P181" s="81"/>
    </row>
    <row r="182" spans="1:16" ht="13.2" hidden="1" customHeight="1" x14ac:dyDescent="0.25">
      <c r="A182" s="1286"/>
      <c r="B182" s="1286"/>
      <c r="C182" s="1268" t="s">
        <v>552</v>
      </c>
      <c r="D182" s="1268"/>
      <c r="E182" s="1268"/>
      <c r="F182" s="1268"/>
      <c r="G182" s="1268"/>
      <c r="H182" s="1268"/>
      <c r="O182" s="81"/>
      <c r="P182" s="81"/>
    </row>
    <row r="183" spans="1:16" ht="13.2" hidden="1" customHeight="1" x14ac:dyDescent="0.25">
      <c r="A183" s="1286"/>
      <c r="B183" s="1286"/>
      <c r="C183" s="1268" t="s">
        <v>553</v>
      </c>
      <c r="D183" s="1268"/>
      <c r="E183" s="1268"/>
      <c r="F183" s="1268"/>
      <c r="G183" s="1268"/>
      <c r="H183" s="1268"/>
      <c r="O183" s="81"/>
      <c r="P183" s="81"/>
    </row>
    <row r="184" spans="1:16" ht="13.2" hidden="1" customHeight="1" x14ac:dyDescent="0.25">
      <c r="A184" s="1286"/>
      <c r="B184" s="1286"/>
      <c r="C184" s="1268" t="s">
        <v>554</v>
      </c>
      <c r="D184" s="1268"/>
      <c r="E184" s="1268"/>
      <c r="F184" s="1268"/>
      <c r="G184" s="1268"/>
      <c r="H184" s="1268"/>
      <c r="O184" s="81"/>
      <c r="P184" s="81"/>
    </row>
    <row r="185" spans="1:16" ht="13.2" hidden="1" customHeight="1" x14ac:dyDescent="0.25">
      <c r="O185" s="81"/>
      <c r="P185" s="81"/>
    </row>
    <row r="186" spans="1:16" ht="13.2" hidden="1" customHeight="1" x14ac:dyDescent="0.25">
      <c r="O186" s="81"/>
      <c r="P186" s="81"/>
    </row>
    <row r="187" spans="1:16" ht="13.2" hidden="1" customHeight="1" x14ac:dyDescent="0.25">
      <c r="C187" s="39" t="s">
        <v>495</v>
      </c>
      <c r="O187" s="81"/>
      <c r="P187" s="81"/>
    </row>
    <row r="188" spans="1:16" x14ac:dyDescent="0.25">
      <c r="C188" s="39"/>
      <c r="O188" s="81"/>
      <c r="P188" s="81"/>
    </row>
  </sheetData>
  <sheetProtection sheet="1" objects="1" scenarios="1"/>
  <mergeCells count="246">
    <mergeCell ref="A3:A20"/>
    <mergeCell ref="J16:L16"/>
    <mergeCell ref="B17:D17"/>
    <mergeCell ref="F17:H17"/>
    <mergeCell ref="J17:L17"/>
    <mergeCell ref="B22:D22"/>
    <mergeCell ref="F22:H22"/>
    <mergeCell ref="F3:H3"/>
    <mergeCell ref="B19:D19"/>
    <mergeCell ref="F19:H19"/>
    <mergeCell ref="J19:L19"/>
    <mergeCell ref="B20:D20"/>
    <mergeCell ref="F20:H20"/>
    <mergeCell ref="J20:L20"/>
    <mergeCell ref="I8:K8"/>
    <mergeCell ref="I10:J10"/>
    <mergeCell ref="F14:G14"/>
    <mergeCell ref="F6:G6"/>
    <mergeCell ref="B3:C3"/>
    <mergeCell ref="B6:C6"/>
    <mergeCell ref="F13:H13"/>
    <mergeCell ref="J13:L13"/>
    <mergeCell ref="B18:D18"/>
    <mergeCell ref="F18:H18"/>
    <mergeCell ref="B25:D25"/>
    <mergeCell ref="F25:H25"/>
    <mergeCell ref="J25:L25"/>
    <mergeCell ref="J21:L21"/>
    <mergeCell ref="J22:L22"/>
    <mergeCell ref="F23:H23"/>
    <mergeCell ref="N3:N20"/>
    <mergeCell ref="F15:H15"/>
    <mergeCell ref="J15:L15"/>
    <mergeCell ref="J3:K3"/>
    <mergeCell ref="J18:L18"/>
    <mergeCell ref="J6:K6"/>
    <mergeCell ref="B4:D5"/>
    <mergeCell ref="F4:H5"/>
    <mergeCell ref="J23:L23"/>
    <mergeCell ref="B21:D21"/>
    <mergeCell ref="F21:H21"/>
    <mergeCell ref="B23:D23"/>
    <mergeCell ref="B24:D24"/>
    <mergeCell ref="F24:H24"/>
    <mergeCell ref="J24:L24"/>
    <mergeCell ref="B15:D15"/>
    <mergeCell ref="B16:D16"/>
    <mergeCell ref="F16:H16"/>
    <mergeCell ref="B13:D13"/>
    <mergeCell ref="J14:K14"/>
    <mergeCell ref="B32:D32"/>
    <mergeCell ref="F32:H32"/>
    <mergeCell ref="J32:L32"/>
    <mergeCell ref="B61:D61"/>
    <mergeCell ref="F61:H61"/>
    <mergeCell ref="J61:L61"/>
    <mergeCell ref="B49:D49"/>
    <mergeCell ref="F49:H49"/>
    <mergeCell ref="J49:L49"/>
    <mergeCell ref="B53:D53"/>
    <mergeCell ref="F53:H53"/>
    <mergeCell ref="J53:L53"/>
    <mergeCell ref="J52:L52"/>
    <mergeCell ref="F50:G50"/>
    <mergeCell ref="J50:K50"/>
    <mergeCell ref="B51:D51"/>
    <mergeCell ref="F51:H51"/>
    <mergeCell ref="J51:L51"/>
    <mergeCell ref="B52:D52"/>
    <mergeCell ref="F52:H52"/>
    <mergeCell ref="B56:D56"/>
    <mergeCell ref="B58:D58"/>
    <mergeCell ref="J58:L58"/>
    <mergeCell ref="I44:K44"/>
    <mergeCell ref="I46:J46"/>
    <mergeCell ref="B39:C39"/>
    <mergeCell ref="B62:D62"/>
    <mergeCell ref="F62:H62"/>
    <mergeCell ref="J62:L62"/>
    <mergeCell ref="B26:D26"/>
    <mergeCell ref="F26:H26"/>
    <mergeCell ref="J26:L26"/>
    <mergeCell ref="B27:D27"/>
    <mergeCell ref="F27:H27"/>
    <mergeCell ref="J27:L27"/>
    <mergeCell ref="B28:D28"/>
    <mergeCell ref="F28:H28"/>
    <mergeCell ref="J28:L28"/>
    <mergeCell ref="B29:D29"/>
    <mergeCell ref="F29:H29"/>
    <mergeCell ref="J29:L29"/>
    <mergeCell ref="B30:D30"/>
    <mergeCell ref="F30:H30"/>
    <mergeCell ref="J30:L30"/>
    <mergeCell ref="B31:D31"/>
    <mergeCell ref="F31:H31"/>
    <mergeCell ref="J31:L31"/>
    <mergeCell ref="B33:D33"/>
    <mergeCell ref="F33:H33"/>
    <mergeCell ref="J33:L33"/>
    <mergeCell ref="B34:D34"/>
    <mergeCell ref="F34:H34"/>
    <mergeCell ref="J34:L34"/>
    <mergeCell ref="B35:D35"/>
    <mergeCell ref="F35:H35"/>
    <mergeCell ref="J35:L35"/>
    <mergeCell ref="B36:D36"/>
    <mergeCell ref="F36:H36"/>
    <mergeCell ref="J36:L36"/>
    <mergeCell ref="B37:L37"/>
    <mergeCell ref="J38:L38"/>
    <mergeCell ref="F39:H39"/>
    <mergeCell ref="B40:L40"/>
    <mergeCell ref="F42:G42"/>
    <mergeCell ref="J42:K42"/>
    <mergeCell ref="B42:C42"/>
    <mergeCell ref="B59:D59"/>
    <mergeCell ref="F59:H59"/>
    <mergeCell ref="J59:L59"/>
    <mergeCell ref="B57:D57"/>
    <mergeCell ref="F57:H57"/>
    <mergeCell ref="J57:L57"/>
    <mergeCell ref="F54:H54"/>
    <mergeCell ref="J54:L54"/>
    <mergeCell ref="B67:D67"/>
    <mergeCell ref="F67:H67"/>
    <mergeCell ref="J67:L67"/>
    <mergeCell ref="B55:D55"/>
    <mergeCell ref="F55:H55"/>
    <mergeCell ref="J55:L55"/>
    <mergeCell ref="B63:D63"/>
    <mergeCell ref="F63:H63"/>
    <mergeCell ref="J63:L63"/>
    <mergeCell ref="B60:D60"/>
    <mergeCell ref="F60:H60"/>
    <mergeCell ref="J60:L60"/>
    <mergeCell ref="F56:H56"/>
    <mergeCell ref="J56:L56"/>
    <mergeCell ref="B54:D54"/>
    <mergeCell ref="F58:H58"/>
    <mergeCell ref="B68:D68"/>
    <mergeCell ref="F68:H68"/>
    <mergeCell ref="J68:L68"/>
    <mergeCell ref="B64:D64"/>
    <mergeCell ref="F64:H64"/>
    <mergeCell ref="J64:L64"/>
    <mergeCell ref="B65:D65"/>
    <mergeCell ref="F65:H65"/>
    <mergeCell ref="J65:L65"/>
    <mergeCell ref="B69:D69"/>
    <mergeCell ref="F69:H69"/>
    <mergeCell ref="J69:L69"/>
    <mergeCell ref="C125:H125"/>
    <mergeCell ref="O2:S3"/>
    <mergeCell ref="K4:L5"/>
    <mergeCell ref="J72:L72"/>
    <mergeCell ref="C121:H121"/>
    <mergeCell ref="C100:H100"/>
    <mergeCell ref="C109:H109"/>
    <mergeCell ref="B70:D70"/>
    <mergeCell ref="F70:H70"/>
    <mergeCell ref="J70:L70"/>
    <mergeCell ref="B71:D71"/>
    <mergeCell ref="F71:H71"/>
    <mergeCell ref="J71:L71"/>
    <mergeCell ref="B72:D72"/>
    <mergeCell ref="F72:H72"/>
    <mergeCell ref="C124:H124"/>
    <mergeCell ref="C123:H123"/>
    <mergeCell ref="J4:J5"/>
    <mergeCell ref="B66:D66"/>
    <mergeCell ref="F66:H66"/>
    <mergeCell ref="J66:L66"/>
    <mergeCell ref="A155:B162"/>
    <mergeCell ref="A166:B173"/>
    <mergeCell ref="A177:B184"/>
    <mergeCell ref="B73:M73"/>
    <mergeCell ref="A102:B109"/>
    <mergeCell ref="A113:B119"/>
    <mergeCell ref="A123:B130"/>
    <mergeCell ref="A144:B151"/>
    <mergeCell ref="A134:B140"/>
    <mergeCell ref="C119:H119"/>
    <mergeCell ref="C107:H107"/>
    <mergeCell ref="C106:H106"/>
    <mergeCell ref="C105:H105"/>
    <mergeCell ref="C104:H104"/>
    <mergeCell ref="C103:H103"/>
    <mergeCell ref="C102:H102"/>
    <mergeCell ref="C118:H118"/>
    <mergeCell ref="C117:H117"/>
    <mergeCell ref="C116:H116"/>
    <mergeCell ref="C115:H115"/>
    <mergeCell ref="C114:H114"/>
    <mergeCell ref="C113:H113"/>
    <mergeCell ref="C111:H111"/>
    <mergeCell ref="C108:H108"/>
    <mergeCell ref="C129:H129"/>
    <mergeCell ref="C153:H153"/>
    <mergeCell ref="C151:H151"/>
    <mergeCell ref="C150:H150"/>
    <mergeCell ref="C149:H149"/>
    <mergeCell ref="C148:H148"/>
    <mergeCell ref="C147:H147"/>
    <mergeCell ref="C146:H146"/>
    <mergeCell ref="C132:H132"/>
    <mergeCell ref="C130:H130"/>
    <mergeCell ref="C145:H145"/>
    <mergeCell ref="C144:H144"/>
    <mergeCell ref="C142:H142"/>
    <mergeCell ref="C140:H140"/>
    <mergeCell ref="C139:H139"/>
    <mergeCell ref="C138:H138"/>
    <mergeCell ref="C155:H155"/>
    <mergeCell ref="C158:H158"/>
    <mergeCell ref="C157:H157"/>
    <mergeCell ref="C137:H137"/>
    <mergeCell ref="C136:H136"/>
    <mergeCell ref="C135:H135"/>
    <mergeCell ref="C134:H134"/>
    <mergeCell ref="C168:H168"/>
    <mergeCell ref="C167:H167"/>
    <mergeCell ref="C169:H169"/>
    <mergeCell ref="C128:H128"/>
    <mergeCell ref="C127:H127"/>
    <mergeCell ref="C126:H126"/>
    <mergeCell ref="C162:H162"/>
    <mergeCell ref="C161:H161"/>
    <mergeCell ref="C160:H160"/>
    <mergeCell ref="C159:H159"/>
    <mergeCell ref="C184:H184"/>
    <mergeCell ref="C183:H183"/>
    <mergeCell ref="C182:H182"/>
    <mergeCell ref="C181:H181"/>
    <mergeCell ref="C180:H180"/>
    <mergeCell ref="C156:H156"/>
    <mergeCell ref="C173:H173"/>
    <mergeCell ref="C172:H172"/>
    <mergeCell ref="C171:H171"/>
    <mergeCell ref="C170:H170"/>
    <mergeCell ref="C179:H179"/>
    <mergeCell ref="C166:H166"/>
    <mergeCell ref="C164:H164"/>
    <mergeCell ref="C178:H178"/>
    <mergeCell ref="C177:H177"/>
    <mergeCell ref="C175:H175"/>
  </mergeCells>
  <phoneticPr fontId="3" type="noConversion"/>
  <conditionalFormatting sqref="J3:K3">
    <cfRule type="containsText" dxfId="16" priority="1" operator="containsText" text="CONDUCTED">
      <formula>NOT(ISERROR(SEARCH("CONDUCTED",J3)))</formula>
    </cfRule>
    <cfRule type="containsText" dxfId="15" priority="2" operator="containsText" text="NOT USED">
      <formula>NOT(ISERROR(SEARCH("NOT USED",J3)))</formula>
    </cfRule>
  </conditionalFormatting>
  <dataValidations xWindow="529" yWindow="247" count="8">
    <dataValidation type="list" allowBlank="1" showInputMessage="1" showErrorMessage="1" sqref="L50:M50 D50 H50 L14:M14 H14 D14">
      <formula1>Dimensions</formula1>
    </dataValidation>
    <dataValidation type="list" allowBlank="1" showInputMessage="1" showErrorMessage="1" sqref="B18:D25">
      <formula1>INDIRECT($D$14)</formula1>
    </dataValidation>
    <dataValidation type="list" allowBlank="1" showInputMessage="1" showErrorMessage="1" sqref="F18:H25">
      <formula1>INDIRECT($H$14)</formula1>
    </dataValidation>
    <dataValidation type="list" allowBlank="1" showInputMessage="1" showErrorMessage="1" sqref="J18:L25">
      <formula1>INDIRECT($L$14)</formula1>
    </dataValidation>
    <dataValidation type="list" allowBlank="1" showInputMessage="1" showErrorMessage="1" sqref="B54:D61">
      <formula1>INDIRECT($D$50)</formula1>
    </dataValidation>
    <dataValidation type="list" allowBlank="1" showInputMessage="1" showErrorMessage="1" sqref="F54:H61">
      <formula1>INDIRECT($H$50)</formula1>
    </dataValidation>
    <dataValidation type="list" allowBlank="1" showInputMessage="1" showErrorMessage="1" sqref="J54:L61">
      <formula1>INDIRECT($L$50)</formula1>
    </dataValidation>
    <dataValidation type="list" allowBlank="1" showInputMessage="1" showErrorMessage="1" sqref="J3:K3">
      <formula1>$W$18:$W$22</formula1>
    </dataValidation>
  </dataValidations>
  <printOptions horizontalCentered="1" verticalCentered="1"/>
  <pageMargins left="0.1" right="0" top="0" bottom="0" header="0" footer="0"/>
  <pageSetup scale="95" fitToHeight="2" orientation="landscape" horizontalDpi="4294967294" verticalDpi="1200" r:id="rId1"/>
  <headerFooter alignWithMargins="0"/>
  <rowBreaks count="1" manualBreakCount="1">
    <brk id="3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54</vt:i4>
      </vt:variant>
    </vt:vector>
  </HeadingPairs>
  <TitlesOfParts>
    <vt:vector size="97" baseType="lpstr">
      <vt:lpstr>PLEASE READ THIS PAGE</vt:lpstr>
      <vt:lpstr>1 Instructions Tabs 2 - 15</vt:lpstr>
      <vt:lpstr>1 FILL FORM</vt:lpstr>
      <vt:lpstr>3 CODES</vt:lpstr>
      <vt:lpstr>2 IN-BASKET</vt:lpstr>
      <vt:lpstr>3 WRITTEN EXERCISE #1</vt:lpstr>
      <vt:lpstr>4 WRITTEN EXERCISE #2</vt:lpstr>
      <vt:lpstr>5 GROUP DISCUSSION #1</vt:lpstr>
      <vt:lpstr>6 GROUP DISCUSSION #2</vt:lpstr>
      <vt:lpstr>7 ORAL EXERCISE #1</vt:lpstr>
      <vt:lpstr> 8 ORAL EXERCISE #2</vt:lpstr>
      <vt:lpstr>9 ROLE PLAY #1</vt:lpstr>
      <vt:lpstr>10 ROLE PLAY #2</vt:lpstr>
      <vt:lpstr>11 ADDITIONAL COMMENTS PAGE</vt:lpstr>
      <vt:lpstr>15 OACP DIMENSIONS</vt:lpstr>
      <vt:lpstr>16 Instructions Tabs 17 -19</vt:lpstr>
      <vt:lpstr>12 CHECK MYSELF</vt:lpstr>
      <vt:lpstr>12 Score Format</vt:lpstr>
      <vt:lpstr>13 Score Fill</vt:lpstr>
      <vt:lpstr>20 Instructions Tab 21 ON</vt:lpstr>
      <vt:lpstr>14 FR - Title Page</vt:lpstr>
      <vt:lpstr>15 FR - Disclaimer 1</vt:lpstr>
      <vt:lpstr>16a Reports of Scores</vt:lpstr>
      <vt:lpstr>16b Scores&amp;Ranks</vt:lpstr>
      <vt:lpstr>17 Score - Dimensions</vt:lpstr>
      <vt:lpstr>18 Score - Exercises</vt:lpstr>
      <vt:lpstr>19 RESULTS EXPLANATION FORM</vt:lpstr>
      <vt:lpstr>20 EXERCISES USED TWICE-TITLES</vt:lpstr>
      <vt:lpstr>21 INDIVIDUAL CHARTS</vt:lpstr>
      <vt:lpstr>22 Disclaimer for Narratives</vt:lpstr>
      <vt:lpstr>UUU</vt:lpstr>
      <vt:lpstr>28 Scores Compiled</vt:lpstr>
      <vt:lpstr>23 Index - Following Tabs</vt:lpstr>
      <vt:lpstr>24 Dimension Rating Grid</vt:lpstr>
      <vt:lpstr>25 Dimension Ranking Grid</vt:lpstr>
      <vt:lpstr>26 Relevancy &amp; Frequency Forms</vt:lpstr>
      <vt:lpstr>27 AC InformationForCandidates</vt:lpstr>
      <vt:lpstr>28 Sign In Form</vt:lpstr>
      <vt:lpstr>29 NON-DISCLOSURE</vt:lpstr>
      <vt:lpstr>30 CANDIDATE CRITIQUE</vt:lpstr>
      <vt:lpstr>31 REIMBURSEMENT FORM</vt:lpstr>
      <vt:lpstr>32 PACKET SUBMISSION FORM</vt:lpstr>
      <vt:lpstr>Sheet1</vt:lpstr>
      <vt:lpstr>DECISIVENESS</vt:lpstr>
      <vt:lpstr>DELEGATION_AND_CONTROL</vt:lpstr>
      <vt:lpstr>DimensionAll</vt:lpstr>
      <vt:lpstr>Dimensions</vt:lpstr>
      <vt:lpstr>DimensionsAll</vt:lpstr>
      <vt:lpstr>INTERPERSONAL_INSIGHT</vt:lpstr>
      <vt:lpstr>JUDGMENT</vt:lpstr>
      <vt:lpstr>'25 Dimension Ranking Grid'!OLE_LINK1</vt:lpstr>
      <vt:lpstr>ORAL_COMMUNICATIONS</vt:lpstr>
      <vt:lpstr>PLANNING_AND_ORGANIZING</vt:lpstr>
      <vt:lpstr>' 8 ORAL EXERCISE #2'!Print_Area</vt:lpstr>
      <vt:lpstr>'1 FILL FORM'!Print_Area</vt:lpstr>
      <vt:lpstr>'1 Instructions Tabs 2 - 15'!Print_Area</vt:lpstr>
      <vt:lpstr>'10 ROLE PLAY #2'!Print_Area</vt:lpstr>
      <vt:lpstr>'11 ADDITIONAL COMMENTS PAGE'!Print_Area</vt:lpstr>
      <vt:lpstr>'12 CHECK MYSELF'!Print_Area</vt:lpstr>
      <vt:lpstr>'12 Score Format'!Print_Area</vt:lpstr>
      <vt:lpstr>'13 Score Fill'!Print_Area</vt:lpstr>
      <vt:lpstr>'14 FR - Title Page'!Print_Area</vt:lpstr>
      <vt:lpstr>'15 FR - Disclaimer 1'!Print_Area</vt:lpstr>
      <vt:lpstr>'15 OACP DIMENSIONS'!Print_Area</vt:lpstr>
      <vt:lpstr>'16 Instructions Tabs 17 -19'!Print_Area</vt:lpstr>
      <vt:lpstr>'16a Reports of Scores'!Print_Area</vt:lpstr>
      <vt:lpstr>'16b Scores&amp;Ranks'!Print_Area</vt:lpstr>
      <vt:lpstr>'17 Score - Dimensions'!Print_Area</vt:lpstr>
      <vt:lpstr>'18 Score - Exercises'!Print_Area</vt:lpstr>
      <vt:lpstr>'19 RESULTS EXPLANATION FORM'!Print_Area</vt:lpstr>
      <vt:lpstr>'2 IN-BASKET'!Print_Area</vt:lpstr>
      <vt:lpstr>'20 EXERCISES USED TWICE-TITLES'!Print_Area</vt:lpstr>
      <vt:lpstr>'20 Instructions Tab 21 ON'!Print_Area</vt:lpstr>
      <vt:lpstr>'21 INDIVIDUAL CHARTS'!Print_Area</vt:lpstr>
      <vt:lpstr>'22 Disclaimer for Narratives'!Print_Area</vt:lpstr>
      <vt:lpstr>'23 Index - Following Tabs'!Print_Area</vt:lpstr>
      <vt:lpstr>'24 Dimension Rating Grid'!Print_Area</vt:lpstr>
      <vt:lpstr>'25 Dimension Ranking Grid'!Print_Area</vt:lpstr>
      <vt:lpstr>'26 Relevancy &amp; Frequency Forms'!Print_Area</vt:lpstr>
      <vt:lpstr>'27 AC InformationForCandidates'!Print_Area</vt:lpstr>
      <vt:lpstr>'28 Scores Compiled'!Print_Area</vt:lpstr>
      <vt:lpstr>'28 Sign In Form'!Print_Area</vt:lpstr>
      <vt:lpstr>'29 NON-DISCLOSURE'!Print_Area</vt:lpstr>
      <vt:lpstr>'3 CODES'!Print_Area</vt:lpstr>
      <vt:lpstr>'3 WRITTEN EXERCISE #1'!Print_Area</vt:lpstr>
      <vt:lpstr>'30 CANDIDATE CRITIQUE'!Print_Area</vt:lpstr>
      <vt:lpstr>'31 REIMBURSEMENT FORM'!Print_Area</vt:lpstr>
      <vt:lpstr>'32 PACKET SUBMISSION FORM'!Print_Area</vt:lpstr>
      <vt:lpstr>'4 WRITTEN EXERCISE #2'!Print_Area</vt:lpstr>
      <vt:lpstr>'5 GROUP DISCUSSION #1'!Print_Area</vt:lpstr>
      <vt:lpstr>'6 GROUP DISCUSSION #2'!Print_Area</vt:lpstr>
      <vt:lpstr>'7 ORAL EXERCISE #1'!Print_Area</vt:lpstr>
      <vt:lpstr>'9 ROLE PLAY #1'!Print_Area</vt:lpstr>
      <vt:lpstr>'PLEASE READ THIS PAGE'!Print_Area</vt:lpstr>
      <vt:lpstr>PROBLEM_ANALYSIS</vt:lpstr>
      <vt:lpstr>WRITTEN_COMMUNICATIONS</vt:lpstr>
      <vt:lpstr>x</vt:lpstr>
    </vt:vector>
  </TitlesOfParts>
  <Company>Ohio Association of Chiefs of Police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cking</dc:creator>
  <cp:lastModifiedBy>Craig King</cp:lastModifiedBy>
  <cp:lastPrinted>2015-09-16T17:29:23Z</cp:lastPrinted>
  <dcterms:created xsi:type="dcterms:W3CDTF">2007-05-22T14:09:52Z</dcterms:created>
  <dcterms:modified xsi:type="dcterms:W3CDTF">2015-09-16T17:33:21Z</dcterms:modified>
</cp:coreProperties>
</file>